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rinterSettings/printerSettings1.bin" ContentType="application/vnd.openxmlformats-officedocument.spreadsheetml.printerSettings"/>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orte\Phius Dropbox\PHIUS Shared\Certification\Project Certification\01_Calculators_Protocol\01_Aux Energy\"/>
    </mc:Choice>
  </mc:AlternateContent>
  <xr:revisionPtr revIDLastSave="0" documentId="13_ncr:1_{0769F6EA-0E58-467F-8180-49CFF26F6791}" xr6:coauthVersionLast="47" xr6:coauthVersionMax="47" xr10:uidLastSave="{00000000-0000-0000-0000-000000000000}"/>
  <bookViews>
    <workbookView xWindow="-108" yWindow="-108" windowWidth="23256" windowHeight="12456" tabRatio="605" xr2:uid="{DF9F2B6C-0B81-4D32-9828-75D9E1AD7A48}"/>
  </bookViews>
  <sheets>
    <sheet name="Calculation" sheetId="2" r:id="rId1"/>
    <sheet name="Update Tracker" sheetId="3" r:id="rId2"/>
    <sheet name="Pool Calc (Outdoor)" sheetId="1" state="hidden" r:id="rId3"/>
    <sheet name="Outdoor Pool Heating Calc" sheetId="5" state="hidden" r:id="rId4"/>
    <sheet name="Indoor Pool Heating Calc" sheetId="7" state="hidden" r:id="rId5"/>
    <sheet name="Vapor Pressure Calc" sheetId="6" state="hidden" r:id="rId6"/>
    <sheet name="Climate Data Selections" sheetId="9" state="hidden" r:id="rId7"/>
  </sheets>
  <externalReferences>
    <externalReference r:id="rId8"/>
    <externalReference r:id="rId9"/>
    <externalReference r:id="rId10"/>
    <externalReference r:id="rId11"/>
  </externalReferences>
  <definedNames>
    <definedName name="_R1">'[1]Fastener Correction'!#REF!</definedName>
    <definedName name="Af">'[1]Fastener Correction'!#REF!</definedName>
    <definedName name="Ar">'[2]Fastener Correction'!#REF!</definedName>
    <definedName name="d0">'[1]Fastener Correction'!#REF!</definedName>
    <definedName name="d1_">'[1]Fastener Correction'!#REF!</definedName>
    <definedName name="ef">'[1]Fastener Correction'!#REF!</definedName>
    <definedName name="Fensterdaten">#REF!</definedName>
    <definedName name="lmf">'[1]Fastener Correction'!#REF!</definedName>
    <definedName name="NameDrop">'[1]Common Areas (MF)'!#REF!:INDEX('[1]Common Areas (MF)'!#REF!,MAX('[1]Common Areas (MF)'!#REF!),1)</definedName>
    <definedName name="nf">'[1]Fastener Correction'!#REF!</definedName>
    <definedName name="re">'[2]Fastener Correction'!#REF!</definedName>
    <definedName name="Rooms">[1]!Room_Type[Room Type]</definedName>
    <definedName name="RTh">'[1]Fastener Correction'!#REF!</definedName>
    <definedName name="solver_adj" hidden="1">'[3]Summer SI'!$K$151:$K$152</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'[3]Summer SI'!$M$151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2</definedName>
    <definedName name="solver_val" hidden="1">0</definedName>
    <definedName name="Z_11660EA0_834D_4736_B93B_F44BEA6FF964_.wvu.PrintArea" hidden="1">'[3]Compact SI'!$A$83:$G$103</definedName>
    <definedName name="Z_11660EA0_834D_4736_B93B_F44BEA6FF964_.wvu.Rows" hidden="1">'[4]Compact SI'!#REF!</definedName>
    <definedName name="Z_33DA5C44_9B06_11DB_96B4_00E01850B65A_.wvu.Cols" hidden="1">'[3]U-List SI'!$AQ:$AV</definedName>
    <definedName name="Z_33DA5C44_9B06_11DB_96B4_00E01850B65A_.wvu.PrintArea" hidden="1">'[4]WinType SI'!$A$2:$P$18,'[4]WinType SI'!$A$76:$I$92</definedName>
    <definedName name="Z_33DA5C44_9B06_11DB_96B4_00E01850B65A_.wvu.PrintTitles" hidden="1">'[3]WinType SI'!$1:$1</definedName>
    <definedName name="Z_33DA5C44_9B06_11DB_96B4_00E01850B65A_.wvu.Rows" hidden="1">'[3]SolarDHW SI'!$18:$18</definedName>
    <definedName name="Z_F915C42F_B875_438F_A5F9_8AB3862536D5_.wvu.PrintArea" hidden="1">'[3]Compact SI'!$R$27:$AF$53</definedName>
    <definedName name="Z_F915C42F_B875_438F_A5F9_8AB3862536D5_.wvu.Rows" hidden="1">'[4]Compact SI'!$18:$19,'[4]Compact SI'!$28:$29,'[4]Compact SI'!$31:$33,'[4]Compact SI'!$38:$38,'[4]Compact SI'!$41:$43,'[4]Compact SI'!$46:$48,'[4]Compact SI'!$51:$51,'[4]Compact SI'!$53:$55,'[4]Compact SI'!$57:$70,'[4]Compact SI'!$83:$134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2" l="1"/>
  <c r="G25" i="7"/>
  <c r="G25" i="5"/>
  <c r="G34" i="7"/>
  <c r="G34" i="5"/>
  <c r="B7" i="1"/>
  <c r="C3" i="6"/>
  <c r="F3" i="9" a="1"/>
  <c r="F2" i="9"/>
  <c r="E3" i="9" a="1"/>
  <c r="E2" i="9"/>
  <c r="B17" i="2"/>
  <c r="B16" i="2"/>
  <c r="B15" i="2"/>
  <c r="B19" i="2"/>
  <c r="B18" i="2"/>
  <c r="D2" i="9"/>
  <c r="W2" i="9" a="1"/>
  <c r="X2" i="9" a="1"/>
  <c r="Y2" i="9" a="1"/>
  <c r="Z2" i="9" a="1"/>
  <c r="AA2" i="9" a="1"/>
  <c r="AB2" i="9" a="1"/>
  <c r="AC2" i="9" a="1"/>
  <c r="AD2" i="9" a="1"/>
  <c r="AE2" i="9" a="1"/>
  <c r="AF2" i="9" a="1"/>
  <c r="AG2" i="9" a="1"/>
  <c r="AH2" i="9" a="1"/>
  <c r="AI2" i="9" a="1"/>
  <c r="AJ2" i="9" a="1"/>
  <c r="AK2" i="9" a="1"/>
  <c r="AL2" i="9" a="1"/>
  <c r="AM2" i="9" a="1"/>
  <c r="AN2" i="9" a="1"/>
  <c r="AO2" i="9" a="1"/>
  <c r="AP2" i="9" a="1"/>
  <c r="AQ2" i="9" a="1"/>
  <c r="AR2" i="9" a="1"/>
  <c r="AS2" i="9" a="1"/>
  <c r="AT2" i="9" a="1"/>
  <c r="AU2" i="9" a="1"/>
  <c r="AV2" i="9" a="1"/>
  <c r="AW2" i="9" a="1"/>
  <c r="AX2" i="9" a="1"/>
  <c r="AY2" i="9" a="1"/>
  <c r="AZ2" i="9" a="1"/>
  <c r="BA2" i="9" a="1"/>
  <c r="BB2" i="9" a="1"/>
  <c r="BC2" i="9" a="1"/>
  <c r="BD2" i="9" a="1"/>
  <c r="BE2" i="9" a="1"/>
  <c r="BF2" i="9" a="1"/>
  <c r="BG2" i="9" a="1"/>
  <c r="BH2" i="9" a="1"/>
  <c r="BI2" i="9" a="1"/>
  <c r="BJ2" i="9" a="1"/>
  <c r="BK2" i="9" a="1"/>
  <c r="BL2" i="9" a="1"/>
  <c r="BM2" i="9" a="1"/>
  <c r="BN2" i="9" a="1"/>
  <c r="BO2" i="9" a="1"/>
  <c r="BP2" i="9" a="1"/>
  <c r="BQ2" i="9" a="1"/>
  <c r="BR2" i="9" a="1"/>
  <c r="BS2" i="9" a="1"/>
  <c r="V2" i="9" a="1"/>
  <c r="I2" i="9" a="1"/>
  <c r="J2" i="9" a="1"/>
  <c r="K2" i="9" a="1"/>
  <c r="L2" i="9" a="1"/>
  <c r="M2" i="9" a="1"/>
  <c r="N2" i="9" a="1"/>
  <c r="O2" i="9" a="1"/>
  <c r="P2" i="9" a="1"/>
  <c r="Q2" i="9" a="1"/>
  <c r="R2" i="9" a="1"/>
  <c r="S2" i="9" a="1"/>
  <c r="T2" i="9" a="1"/>
  <c r="H2" i="9" a="1"/>
  <c r="A22" i="5"/>
  <c r="B23" i="7"/>
  <c r="B24" i="7"/>
  <c r="B25" i="7"/>
  <c r="B26" i="7"/>
  <c r="B27" i="7"/>
  <c r="A23" i="7"/>
  <c r="A24" i="7"/>
  <c r="A25" i="7"/>
  <c r="A26" i="7"/>
  <c r="A27" i="7"/>
  <c r="A22" i="7"/>
  <c r="G17" i="7"/>
  <c r="G5" i="5"/>
  <c r="G17" i="5" s="1"/>
  <c r="G19" i="7"/>
  <c r="G33" i="7" s="1"/>
  <c r="G6" i="7"/>
  <c r="G3" i="7" s="1"/>
  <c r="G2" i="7"/>
  <c r="A41" i="5"/>
  <c r="A34" i="5"/>
  <c r="A30" i="5"/>
  <c r="G19" i="5"/>
  <c r="G33" i="5" s="1"/>
  <c r="AH143" i="6"/>
  <c r="AI143" i="6"/>
  <c r="AJ143" i="6"/>
  <c r="AK143" i="6"/>
  <c r="AL143" i="6"/>
  <c r="AM143" i="6"/>
  <c r="AB144" i="6"/>
  <c r="AC144" i="6"/>
  <c r="AD144" i="6"/>
  <c r="AE144" i="6"/>
  <c r="AF144" i="6"/>
  <c r="AG144" i="6"/>
  <c r="AH144" i="6"/>
  <c r="AI144" i="6"/>
  <c r="AJ144" i="6"/>
  <c r="AK144" i="6"/>
  <c r="AL144" i="6"/>
  <c r="AM144" i="6"/>
  <c r="AB145" i="6"/>
  <c r="AC145" i="6"/>
  <c r="AD145" i="6"/>
  <c r="AE145" i="6"/>
  <c r="AF145" i="6"/>
  <c r="AG145" i="6"/>
  <c r="AH145" i="6"/>
  <c r="AI145" i="6"/>
  <c r="AJ145" i="6"/>
  <c r="AK145" i="6"/>
  <c r="AL145" i="6"/>
  <c r="AM145" i="6"/>
  <c r="AB146" i="6"/>
  <c r="AC146" i="6"/>
  <c r="AD146" i="6"/>
  <c r="AE146" i="6"/>
  <c r="AF146" i="6"/>
  <c r="AG146" i="6"/>
  <c r="AH146" i="6"/>
  <c r="AI146" i="6"/>
  <c r="AJ146" i="6"/>
  <c r="AK146" i="6"/>
  <c r="AL146" i="6"/>
  <c r="AM146" i="6"/>
  <c r="AB147" i="6"/>
  <c r="AC147" i="6"/>
  <c r="AD147" i="6"/>
  <c r="AE147" i="6"/>
  <c r="AF147" i="6"/>
  <c r="AG147" i="6"/>
  <c r="AH147" i="6"/>
  <c r="AI147" i="6"/>
  <c r="AJ147" i="6"/>
  <c r="AK147" i="6"/>
  <c r="AL147" i="6"/>
  <c r="AM147" i="6"/>
  <c r="AB148" i="6"/>
  <c r="AC148" i="6"/>
  <c r="AD148" i="6"/>
  <c r="AE148" i="6"/>
  <c r="AF148" i="6"/>
  <c r="AG148" i="6"/>
  <c r="AH148" i="6"/>
  <c r="AI148" i="6"/>
  <c r="AJ148" i="6"/>
  <c r="AK148" i="6"/>
  <c r="AL148" i="6"/>
  <c r="AM148" i="6"/>
  <c r="AB149" i="6"/>
  <c r="AC149" i="6"/>
  <c r="AD149" i="6"/>
  <c r="AE149" i="6"/>
  <c r="AF149" i="6"/>
  <c r="AG149" i="6"/>
  <c r="AH149" i="6"/>
  <c r="AI149" i="6"/>
  <c r="AJ149" i="6"/>
  <c r="AK149" i="6"/>
  <c r="AL149" i="6"/>
  <c r="AM149" i="6"/>
  <c r="AB150" i="6"/>
  <c r="AC150" i="6"/>
  <c r="AD150" i="6"/>
  <c r="AE150" i="6"/>
  <c r="AF150" i="6"/>
  <c r="AG150" i="6"/>
  <c r="AH150" i="6"/>
  <c r="AI150" i="6"/>
  <c r="AJ150" i="6"/>
  <c r="AK150" i="6"/>
  <c r="AL150" i="6"/>
  <c r="AM150" i="6"/>
  <c r="AB151" i="6"/>
  <c r="AC151" i="6"/>
  <c r="AD151" i="6"/>
  <c r="AE151" i="6"/>
  <c r="AF151" i="6"/>
  <c r="AG151" i="6"/>
  <c r="AH151" i="6"/>
  <c r="AI151" i="6"/>
  <c r="AJ151" i="6"/>
  <c r="AK151" i="6"/>
  <c r="AL151" i="6"/>
  <c r="AM151" i="6"/>
  <c r="AB152" i="6"/>
  <c r="AC152" i="6"/>
  <c r="AD152" i="6"/>
  <c r="AE152" i="6"/>
  <c r="AF152" i="6"/>
  <c r="AG152" i="6"/>
  <c r="AH152" i="6"/>
  <c r="AI152" i="6"/>
  <c r="AJ152" i="6"/>
  <c r="AK152" i="6"/>
  <c r="AL152" i="6"/>
  <c r="AM152" i="6"/>
  <c r="AB153" i="6"/>
  <c r="AC153" i="6"/>
  <c r="AD153" i="6"/>
  <c r="AE153" i="6"/>
  <c r="AF153" i="6"/>
  <c r="AG153" i="6"/>
  <c r="AH153" i="6"/>
  <c r="AI153" i="6"/>
  <c r="AJ153" i="6"/>
  <c r="AK153" i="6"/>
  <c r="AL153" i="6"/>
  <c r="AM153" i="6"/>
  <c r="AB154" i="6"/>
  <c r="AC154" i="6"/>
  <c r="AD154" i="6"/>
  <c r="AE154" i="6"/>
  <c r="AF154" i="6"/>
  <c r="AG154" i="6"/>
  <c r="AH154" i="6"/>
  <c r="AI154" i="6"/>
  <c r="AJ154" i="6"/>
  <c r="AK154" i="6"/>
  <c r="AL154" i="6"/>
  <c r="AM154" i="6"/>
  <c r="AB155" i="6"/>
  <c r="AC155" i="6"/>
  <c r="AD155" i="6"/>
  <c r="AE155" i="6"/>
  <c r="AF155" i="6"/>
  <c r="AG155" i="6"/>
  <c r="AH155" i="6"/>
  <c r="AI155" i="6"/>
  <c r="AJ155" i="6"/>
  <c r="AK155" i="6"/>
  <c r="AL155" i="6"/>
  <c r="AM155" i="6"/>
  <c r="AB156" i="6"/>
  <c r="AC156" i="6"/>
  <c r="AD156" i="6"/>
  <c r="AE156" i="6"/>
  <c r="AF156" i="6"/>
  <c r="AG156" i="6"/>
  <c r="AH156" i="6"/>
  <c r="AI156" i="6"/>
  <c r="AJ156" i="6"/>
  <c r="AK156" i="6"/>
  <c r="AL156" i="6"/>
  <c r="AM156" i="6"/>
  <c r="AB157" i="6"/>
  <c r="AC157" i="6"/>
  <c r="AD157" i="6"/>
  <c r="AE157" i="6"/>
  <c r="AF157" i="6"/>
  <c r="AG157" i="6"/>
  <c r="AH157" i="6"/>
  <c r="AI157" i="6"/>
  <c r="AJ157" i="6"/>
  <c r="AK157" i="6"/>
  <c r="AL157" i="6"/>
  <c r="AM157" i="6"/>
  <c r="AB158" i="6"/>
  <c r="AC158" i="6"/>
  <c r="AD158" i="6"/>
  <c r="AE158" i="6"/>
  <c r="AF158" i="6"/>
  <c r="AG158" i="6"/>
  <c r="AH158" i="6"/>
  <c r="AI158" i="6"/>
  <c r="AJ158" i="6"/>
  <c r="AK158" i="6"/>
  <c r="AL158" i="6"/>
  <c r="AM158" i="6"/>
  <c r="AB159" i="6"/>
  <c r="AC159" i="6"/>
  <c r="AD159" i="6"/>
  <c r="AE159" i="6"/>
  <c r="AF159" i="6"/>
  <c r="AG159" i="6"/>
  <c r="AH159" i="6"/>
  <c r="AI159" i="6"/>
  <c r="AJ159" i="6"/>
  <c r="AK159" i="6"/>
  <c r="AL159" i="6"/>
  <c r="AM159" i="6"/>
  <c r="AB160" i="6"/>
  <c r="AC160" i="6"/>
  <c r="AD160" i="6"/>
  <c r="AE160" i="6"/>
  <c r="AF160" i="6"/>
  <c r="AG160" i="6"/>
  <c r="AH160" i="6"/>
  <c r="AI160" i="6"/>
  <c r="AJ160" i="6"/>
  <c r="AK160" i="6"/>
  <c r="AL160" i="6"/>
  <c r="AM160" i="6"/>
  <c r="AB161" i="6"/>
  <c r="AC161" i="6"/>
  <c r="AD161" i="6"/>
  <c r="AE161" i="6"/>
  <c r="AF161" i="6"/>
  <c r="AG161" i="6"/>
  <c r="AH161" i="6"/>
  <c r="AI161" i="6"/>
  <c r="AJ161" i="6"/>
  <c r="AK161" i="6"/>
  <c r="AL161" i="6"/>
  <c r="AM161" i="6"/>
  <c r="AB162" i="6"/>
  <c r="AC162" i="6"/>
  <c r="AD162" i="6"/>
  <c r="AE162" i="6"/>
  <c r="AF162" i="6"/>
  <c r="AG162" i="6"/>
  <c r="AH162" i="6"/>
  <c r="AI162" i="6"/>
  <c r="AJ162" i="6"/>
  <c r="AK162" i="6"/>
  <c r="AL162" i="6"/>
  <c r="AM162" i="6"/>
  <c r="AB163" i="6"/>
  <c r="AC163" i="6"/>
  <c r="AD163" i="6"/>
  <c r="AE163" i="6"/>
  <c r="AF163" i="6"/>
  <c r="AG163" i="6"/>
  <c r="AH163" i="6"/>
  <c r="AI163" i="6"/>
  <c r="AJ163" i="6"/>
  <c r="AK163" i="6"/>
  <c r="AL163" i="6"/>
  <c r="AM163" i="6"/>
  <c r="AB164" i="6"/>
  <c r="AC164" i="6"/>
  <c r="AD164" i="6"/>
  <c r="AE164" i="6"/>
  <c r="AF164" i="6"/>
  <c r="AG164" i="6"/>
  <c r="AH164" i="6"/>
  <c r="AI164" i="6"/>
  <c r="AJ164" i="6"/>
  <c r="AK164" i="6"/>
  <c r="AL164" i="6"/>
  <c r="AM164" i="6"/>
  <c r="AB165" i="6"/>
  <c r="AC165" i="6"/>
  <c r="AD165" i="6"/>
  <c r="AE165" i="6"/>
  <c r="AF165" i="6"/>
  <c r="AG165" i="6"/>
  <c r="AH165" i="6"/>
  <c r="AI165" i="6"/>
  <c r="AJ165" i="6"/>
  <c r="AK165" i="6"/>
  <c r="AL165" i="6"/>
  <c r="AM165" i="6"/>
  <c r="AB166" i="6"/>
  <c r="AC166" i="6"/>
  <c r="AD166" i="6"/>
  <c r="AE166" i="6"/>
  <c r="AF166" i="6"/>
  <c r="AG166" i="6"/>
  <c r="AH166" i="6"/>
  <c r="AI166" i="6"/>
  <c r="AJ166" i="6"/>
  <c r="AK166" i="6"/>
  <c r="AL166" i="6"/>
  <c r="AM166" i="6"/>
  <c r="AB167" i="6"/>
  <c r="AC167" i="6"/>
  <c r="AD167" i="6"/>
  <c r="AE167" i="6"/>
  <c r="AF167" i="6"/>
  <c r="AG167" i="6"/>
  <c r="AH167" i="6"/>
  <c r="AI167" i="6"/>
  <c r="AJ167" i="6"/>
  <c r="AK167" i="6"/>
  <c r="AL167" i="6"/>
  <c r="AM167" i="6"/>
  <c r="AB168" i="6"/>
  <c r="AC168" i="6"/>
  <c r="AD168" i="6"/>
  <c r="AE168" i="6"/>
  <c r="AF168" i="6"/>
  <c r="AG168" i="6"/>
  <c r="AH168" i="6"/>
  <c r="AI168" i="6"/>
  <c r="AJ168" i="6"/>
  <c r="AK168" i="6"/>
  <c r="AL168" i="6"/>
  <c r="AM168" i="6"/>
  <c r="AB169" i="6"/>
  <c r="AC169" i="6"/>
  <c r="AD169" i="6"/>
  <c r="AE169" i="6"/>
  <c r="AF169" i="6"/>
  <c r="AG169" i="6"/>
  <c r="AH169" i="6"/>
  <c r="AI169" i="6"/>
  <c r="AJ169" i="6"/>
  <c r="AK169" i="6"/>
  <c r="AL169" i="6"/>
  <c r="AM169" i="6"/>
  <c r="AB170" i="6"/>
  <c r="AC170" i="6"/>
  <c r="AD170" i="6"/>
  <c r="AE170" i="6"/>
  <c r="AF170" i="6"/>
  <c r="AG170" i="6"/>
  <c r="AH170" i="6"/>
  <c r="AI170" i="6"/>
  <c r="AJ170" i="6"/>
  <c r="AK170" i="6"/>
  <c r="AL170" i="6"/>
  <c r="AM170" i="6"/>
  <c r="AB171" i="6"/>
  <c r="AC171" i="6"/>
  <c r="AD171" i="6"/>
  <c r="AE171" i="6"/>
  <c r="AF171" i="6"/>
  <c r="AG171" i="6"/>
  <c r="AH171" i="6"/>
  <c r="AI171" i="6"/>
  <c r="AJ171" i="6"/>
  <c r="AK171" i="6"/>
  <c r="AL171" i="6"/>
  <c r="AM171" i="6"/>
  <c r="AB172" i="6"/>
  <c r="AC172" i="6"/>
  <c r="AD172" i="6"/>
  <c r="AE172" i="6"/>
  <c r="AF172" i="6"/>
  <c r="AG172" i="6"/>
  <c r="AH172" i="6"/>
  <c r="AI172" i="6"/>
  <c r="AJ172" i="6"/>
  <c r="AK172" i="6"/>
  <c r="AL172" i="6"/>
  <c r="AM172" i="6"/>
  <c r="AB173" i="6"/>
  <c r="AD173" i="6"/>
  <c r="AJ311" i="6"/>
  <c r="AK311" i="6"/>
  <c r="AL311" i="6"/>
  <c r="AM311" i="6"/>
  <c r="AB312" i="6"/>
  <c r="AC312" i="6"/>
  <c r="AD312" i="6"/>
  <c r="AE312" i="6"/>
  <c r="AF312" i="6"/>
  <c r="AG312" i="6"/>
  <c r="AH312" i="6"/>
  <c r="AI312" i="6"/>
  <c r="AJ312" i="6"/>
  <c r="AK312" i="6"/>
  <c r="AL312" i="6"/>
  <c r="AM312" i="6"/>
  <c r="AB313" i="6"/>
  <c r="AC313" i="6"/>
  <c r="AD313" i="6"/>
  <c r="AE313" i="6"/>
  <c r="AF313" i="6"/>
  <c r="AG313" i="6"/>
  <c r="AH313" i="6"/>
  <c r="AI313" i="6"/>
  <c r="AJ313" i="6"/>
  <c r="AK313" i="6"/>
  <c r="AL313" i="6"/>
  <c r="AM313" i="6"/>
  <c r="AB314" i="6"/>
  <c r="AC314" i="6"/>
  <c r="AD314" i="6"/>
  <c r="AE314" i="6"/>
  <c r="AF314" i="6"/>
  <c r="AG314" i="6"/>
  <c r="AH314" i="6"/>
  <c r="AI314" i="6"/>
  <c r="AJ314" i="6"/>
  <c r="AK314" i="6"/>
  <c r="AL314" i="6"/>
  <c r="AM314" i="6"/>
  <c r="AB315" i="6"/>
  <c r="AC315" i="6"/>
  <c r="AD315" i="6"/>
  <c r="AE315" i="6"/>
  <c r="AF315" i="6"/>
  <c r="AG315" i="6"/>
  <c r="AH315" i="6"/>
  <c r="AI315" i="6"/>
  <c r="AJ315" i="6"/>
  <c r="AK315" i="6"/>
  <c r="AL315" i="6"/>
  <c r="AM315" i="6"/>
  <c r="AB316" i="6"/>
  <c r="AC316" i="6"/>
  <c r="AD316" i="6"/>
  <c r="AE316" i="6"/>
  <c r="AF316" i="6"/>
  <c r="AG316" i="6"/>
  <c r="AH316" i="6"/>
  <c r="AI316" i="6"/>
  <c r="AJ316" i="6"/>
  <c r="AK316" i="6"/>
  <c r="AL316" i="6"/>
  <c r="AM316" i="6"/>
  <c r="AB317" i="6"/>
  <c r="AC317" i="6"/>
  <c r="AD317" i="6"/>
  <c r="AE317" i="6"/>
  <c r="AF317" i="6"/>
  <c r="AG317" i="6"/>
  <c r="AH317" i="6"/>
  <c r="AI317" i="6"/>
  <c r="AJ317" i="6"/>
  <c r="AK317" i="6"/>
  <c r="AL317" i="6"/>
  <c r="AM317" i="6"/>
  <c r="AJ608" i="6"/>
  <c r="AK608" i="6"/>
  <c r="AL608" i="6"/>
  <c r="AM608" i="6"/>
  <c r="AB609" i="6"/>
  <c r="AC609" i="6"/>
  <c r="AD609" i="6"/>
  <c r="AE609" i="6"/>
  <c r="AF609" i="6"/>
  <c r="AG609" i="6"/>
  <c r="AH609" i="6"/>
  <c r="AI609" i="6"/>
  <c r="AJ609" i="6"/>
  <c r="AK609" i="6"/>
  <c r="AL609" i="6"/>
  <c r="AM609" i="6"/>
  <c r="AB610" i="6"/>
  <c r="AC610" i="6"/>
  <c r="AD610" i="6"/>
  <c r="AE610" i="6"/>
  <c r="AF610" i="6"/>
  <c r="AG610" i="6"/>
  <c r="AH610" i="6"/>
  <c r="AI610" i="6"/>
  <c r="AJ610" i="6"/>
  <c r="AK610" i="6"/>
  <c r="AL610" i="6"/>
  <c r="AM610" i="6"/>
  <c r="AB611" i="6"/>
  <c r="AC611" i="6"/>
  <c r="AD611" i="6"/>
  <c r="AE611" i="6"/>
  <c r="AF611" i="6"/>
  <c r="AG611" i="6"/>
  <c r="AH611" i="6"/>
  <c r="AI611" i="6"/>
  <c r="AJ611" i="6"/>
  <c r="AK611" i="6"/>
  <c r="AL611" i="6"/>
  <c r="AM611" i="6"/>
  <c r="AB612" i="6"/>
  <c r="AC612" i="6"/>
  <c r="AD612" i="6"/>
  <c r="AE612" i="6"/>
  <c r="AF612" i="6"/>
  <c r="AG612" i="6"/>
  <c r="AH612" i="6"/>
  <c r="AI612" i="6"/>
  <c r="AJ612" i="6"/>
  <c r="AK612" i="6"/>
  <c r="AL612" i="6"/>
  <c r="AM612" i="6"/>
  <c r="AB613" i="6"/>
  <c r="AC613" i="6"/>
  <c r="AD613" i="6"/>
  <c r="AE613" i="6"/>
  <c r="AF613" i="6"/>
  <c r="AG613" i="6"/>
  <c r="AH613" i="6"/>
  <c r="AI613" i="6"/>
  <c r="AJ613" i="6"/>
  <c r="AK613" i="6"/>
  <c r="AL613" i="6"/>
  <c r="AM613" i="6"/>
  <c r="AB614" i="6"/>
  <c r="AC614" i="6"/>
  <c r="AD614" i="6"/>
  <c r="AE614" i="6"/>
  <c r="AF614" i="6"/>
  <c r="AG614" i="6"/>
  <c r="AH614" i="6"/>
  <c r="AI614" i="6"/>
  <c r="AJ614" i="6"/>
  <c r="AK614" i="6"/>
  <c r="AL614" i="6"/>
  <c r="AM614" i="6"/>
  <c r="AB615" i="6"/>
  <c r="AC615" i="6"/>
  <c r="AD615" i="6"/>
  <c r="AE615" i="6"/>
  <c r="AF615" i="6"/>
  <c r="AG615" i="6"/>
  <c r="AH615" i="6"/>
  <c r="AI615" i="6"/>
  <c r="AJ615" i="6"/>
  <c r="AK615" i="6"/>
  <c r="AL615" i="6"/>
  <c r="AM615" i="6"/>
  <c r="AB616" i="6"/>
  <c r="AC616" i="6"/>
  <c r="AD616" i="6"/>
  <c r="AE616" i="6"/>
  <c r="AF616" i="6"/>
  <c r="AG616" i="6"/>
  <c r="AH616" i="6"/>
  <c r="AI616" i="6"/>
  <c r="AJ616" i="6"/>
  <c r="AK616" i="6"/>
  <c r="AL616" i="6"/>
  <c r="AM616" i="6"/>
  <c r="AB617" i="6"/>
  <c r="AC617" i="6"/>
  <c r="AD617" i="6"/>
  <c r="AE617" i="6"/>
  <c r="AF617" i="6"/>
  <c r="AG617" i="6"/>
  <c r="AH617" i="6"/>
  <c r="AI617" i="6"/>
  <c r="AJ617" i="6"/>
  <c r="AK617" i="6"/>
  <c r="AL617" i="6"/>
  <c r="AM617" i="6"/>
  <c r="AB618" i="6"/>
  <c r="AC618" i="6"/>
  <c r="AD618" i="6"/>
  <c r="AE618" i="6"/>
  <c r="AF618" i="6"/>
  <c r="AG618" i="6"/>
  <c r="AH618" i="6"/>
  <c r="AI618" i="6"/>
  <c r="AJ618" i="6"/>
  <c r="AK618" i="6"/>
  <c r="AL618" i="6"/>
  <c r="AM618" i="6"/>
  <c r="AB619" i="6"/>
  <c r="AC619" i="6"/>
  <c r="AD619" i="6"/>
  <c r="AE619" i="6"/>
  <c r="AF619" i="6"/>
  <c r="AG619" i="6"/>
  <c r="AH619" i="6"/>
  <c r="AI619" i="6"/>
  <c r="AJ619" i="6"/>
  <c r="AK619" i="6"/>
  <c r="AL619" i="6"/>
  <c r="AM619" i="6"/>
  <c r="AB620" i="6"/>
  <c r="AC620" i="6"/>
  <c r="AD620" i="6"/>
  <c r="AE620" i="6"/>
  <c r="AF620" i="6"/>
  <c r="AG620" i="6"/>
  <c r="AH620" i="6"/>
  <c r="AI620" i="6"/>
  <c r="AJ620" i="6"/>
  <c r="AK620" i="6"/>
  <c r="AL620" i="6"/>
  <c r="AM620" i="6"/>
  <c r="AB621" i="6"/>
  <c r="AC621" i="6"/>
  <c r="AD621" i="6"/>
  <c r="AE621" i="6"/>
  <c r="AF621" i="6"/>
  <c r="AG621" i="6"/>
  <c r="AH621" i="6"/>
  <c r="AI621" i="6"/>
  <c r="AJ621" i="6"/>
  <c r="AK621" i="6"/>
  <c r="AL621" i="6"/>
  <c r="AM621" i="6"/>
  <c r="AB622" i="6"/>
  <c r="AC622" i="6"/>
  <c r="AD622" i="6"/>
  <c r="AE622" i="6"/>
  <c r="AF622" i="6"/>
  <c r="AG622" i="6"/>
  <c r="AH622" i="6"/>
  <c r="AI622" i="6"/>
  <c r="AJ622" i="6"/>
  <c r="AK622" i="6"/>
  <c r="AL622" i="6"/>
  <c r="AM622" i="6"/>
  <c r="AB623" i="6"/>
  <c r="AC623" i="6"/>
  <c r="AD623" i="6"/>
  <c r="AE623" i="6"/>
  <c r="AF623" i="6"/>
  <c r="AG623" i="6"/>
  <c r="AH623" i="6"/>
  <c r="AI623" i="6"/>
  <c r="AJ623" i="6"/>
  <c r="AK623" i="6"/>
  <c r="AL623" i="6"/>
  <c r="AM623" i="6"/>
  <c r="AB624" i="6"/>
  <c r="AC624" i="6"/>
  <c r="AD624" i="6"/>
  <c r="AE624" i="6"/>
  <c r="AF624" i="6"/>
  <c r="AG624" i="6"/>
  <c r="AH624" i="6"/>
  <c r="AI624" i="6"/>
  <c r="AJ624" i="6"/>
  <c r="AK624" i="6"/>
  <c r="AL624" i="6"/>
  <c r="AM624" i="6"/>
  <c r="AB625" i="6"/>
  <c r="AC625" i="6"/>
  <c r="AD625" i="6"/>
  <c r="AE625" i="6"/>
  <c r="AF625" i="6"/>
  <c r="AG625" i="6"/>
  <c r="AH625" i="6"/>
  <c r="AI625" i="6"/>
  <c r="AJ625" i="6"/>
  <c r="AK625" i="6"/>
  <c r="AL625" i="6"/>
  <c r="AM625" i="6"/>
  <c r="AB626" i="6"/>
  <c r="AC626" i="6"/>
  <c r="AD626" i="6"/>
  <c r="AE626" i="6"/>
  <c r="AF626" i="6"/>
  <c r="AG626" i="6"/>
  <c r="AH626" i="6"/>
  <c r="AI626" i="6"/>
  <c r="AJ626" i="6"/>
  <c r="AK626" i="6"/>
  <c r="AL626" i="6"/>
  <c r="AM626" i="6"/>
  <c r="AB627" i="6"/>
  <c r="AC627" i="6"/>
  <c r="AD627" i="6"/>
  <c r="AE627" i="6"/>
  <c r="AF627" i="6"/>
  <c r="AG627" i="6"/>
  <c r="AH627" i="6"/>
  <c r="AI627" i="6"/>
  <c r="AJ627" i="6"/>
  <c r="AK627" i="6"/>
  <c r="AL627" i="6"/>
  <c r="AM627" i="6"/>
  <c r="AB628" i="6"/>
  <c r="AC628" i="6"/>
  <c r="AD628" i="6"/>
  <c r="AE628" i="6"/>
  <c r="AF628" i="6"/>
  <c r="AG628" i="6"/>
  <c r="AH628" i="6"/>
  <c r="AI628" i="6"/>
  <c r="AJ628" i="6"/>
  <c r="AK628" i="6"/>
  <c r="AL628" i="6"/>
  <c r="AM628" i="6"/>
  <c r="AB629" i="6"/>
  <c r="AC629" i="6"/>
  <c r="AD629" i="6"/>
  <c r="AE629" i="6"/>
  <c r="AF629" i="6"/>
  <c r="AG629" i="6"/>
  <c r="AH629" i="6"/>
  <c r="AI629" i="6"/>
  <c r="AJ629" i="6"/>
  <c r="AK629" i="6"/>
  <c r="AL629" i="6"/>
  <c r="AM629" i="6"/>
  <c r="AB630" i="6"/>
  <c r="AC630" i="6"/>
  <c r="AD630" i="6"/>
  <c r="AE630" i="6"/>
  <c r="AF630" i="6"/>
  <c r="AG630" i="6"/>
  <c r="AH630" i="6"/>
  <c r="AI630" i="6"/>
  <c r="AJ630" i="6"/>
  <c r="AK630" i="6"/>
  <c r="AL630" i="6"/>
  <c r="AM630" i="6"/>
  <c r="AB631" i="6"/>
  <c r="AC631" i="6"/>
  <c r="AD631" i="6"/>
  <c r="AE631" i="6"/>
  <c r="AF631" i="6"/>
  <c r="AG631" i="6"/>
  <c r="AH631" i="6"/>
  <c r="AI631" i="6"/>
  <c r="AJ631" i="6"/>
  <c r="AK631" i="6"/>
  <c r="AL631" i="6"/>
  <c r="AM631" i="6"/>
  <c r="AB632" i="6"/>
  <c r="AC632" i="6"/>
  <c r="AD632" i="6"/>
  <c r="AE632" i="6"/>
  <c r="AF632" i="6"/>
  <c r="AG632" i="6"/>
  <c r="AH632" i="6"/>
  <c r="AI632" i="6"/>
  <c r="AJ632" i="6"/>
  <c r="AK632" i="6"/>
  <c r="AL632" i="6"/>
  <c r="AM632" i="6"/>
  <c r="AB633" i="6"/>
  <c r="AC633" i="6"/>
  <c r="AD633" i="6"/>
  <c r="AE633" i="6"/>
  <c r="AF633" i="6"/>
  <c r="AG633" i="6"/>
  <c r="AH633" i="6"/>
  <c r="AI633" i="6"/>
  <c r="AJ633" i="6"/>
  <c r="AK633" i="6"/>
  <c r="AL633" i="6"/>
  <c r="AM633" i="6"/>
  <c r="AB634" i="6"/>
  <c r="AC634" i="6"/>
  <c r="AD634" i="6"/>
  <c r="AE634" i="6"/>
  <c r="AF634" i="6"/>
  <c r="AG634" i="6"/>
  <c r="AH634" i="6"/>
  <c r="AI634" i="6"/>
  <c r="AJ634" i="6"/>
  <c r="AK634" i="6"/>
  <c r="AL634" i="6"/>
  <c r="AM634" i="6"/>
  <c r="AB635" i="6"/>
  <c r="AC635" i="6"/>
  <c r="AD635" i="6"/>
  <c r="AE635" i="6"/>
  <c r="AF635" i="6"/>
  <c r="AG635" i="6"/>
  <c r="AH635" i="6"/>
  <c r="AI635" i="6"/>
  <c r="AJ635" i="6"/>
  <c r="AK635" i="6"/>
  <c r="AL635" i="6"/>
  <c r="AM635" i="6"/>
  <c r="AB636" i="6"/>
  <c r="AC636" i="6"/>
  <c r="AD636" i="6"/>
  <c r="AE636" i="6"/>
  <c r="AF636" i="6"/>
  <c r="AG636" i="6"/>
  <c r="AH636" i="6"/>
  <c r="AI636" i="6"/>
  <c r="AJ636" i="6"/>
  <c r="AK636" i="6"/>
  <c r="AL636" i="6"/>
  <c r="AM636" i="6"/>
  <c r="AB637" i="6"/>
  <c r="AC637" i="6"/>
  <c r="AD637" i="6"/>
  <c r="AE637" i="6"/>
  <c r="AF637" i="6"/>
  <c r="AG637" i="6"/>
  <c r="AH637" i="6"/>
  <c r="AI637" i="6"/>
  <c r="AJ637" i="6"/>
  <c r="AK637" i="6"/>
  <c r="AL637" i="6"/>
  <c r="AM637" i="6"/>
  <c r="AB638" i="6"/>
  <c r="AC638" i="6"/>
  <c r="AD638" i="6"/>
  <c r="AE638" i="6"/>
  <c r="AF638" i="6"/>
  <c r="AG638" i="6"/>
  <c r="AH638" i="6"/>
  <c r="AI638" i="6"/>
  <c r="AJ638" i="6"/>
  <c r="AK638" i="6"/>
  <c r="AL638" i="6"/>
  <c r="AM638" i="6"/>
  <c r="AB639" i="6"/>
  <c r="AC639" i="6"/>
  <c r="AD639" i="6"/>
  <c r="AE639" i="6"/>
  <c r="AF639" i="6"/>
  <c r="AG639" i="6"/>
  <c r="AH639" i="6"/>
  <c r="AI639" i="6"/>
  <c r="AJ639" i="6"/>
  <c r="AK639" i="6"/>
  <c r="AL639" i="6"/>
  <c r="AM639" i="6"/>
  <c r="AB640" i="6"/>
  <c r="AC640" i="6"/>
  <c r="AD640" i="6"/>
  <c r="AE640" i="6"/>
  <c r="AF640" i="6"/>
  <c r="AG640" i="6"/>
  <c r="AH640" i="6"/>
  <c r="AI640" i="6"/>
  <c r="AJ640" i="6"/>
  <c r="AK640" i="6"/>
  <c r="AL640" i="6"/>
  <c r="AM640" i="6"/>
  <c r="AB641" i="6"/>
  <c r="AC641" i="6"/>
  <c r="AD641" i="6"/>
  <c r="AE641" i="6"/>
  <c r="AF641" i="6"/>
  <c r="AG641" i="6"/>
  <c r="AH641" i="6"/>
  <c r="AI641" i="6"/>
  <c r="AJ641" i="6"/>
  <c r="AK641" i="6"/>
  <c r="AL641" i="6"/>
  <c r="AM641" i="6"/>
  <c r="AB642" i="6"/>
  <c r="AC642" i="6"/>
  <c r="AD642" i="6"/>
  <c r="AE642" i="6"/>
  <c r="AF642" i="6"/>
  <c r="AG642" i="6"/>
  <c r="AH642" i="6"/>
  <c r="AI642" i="6"/>
  <c r="AJ642" i="6"/>
  <c r="AK642" i="6"/>
  <c r="AL642" i="6"/>
  <c r="AM642" i="6"/>
  <c r="AB643" i="6"/>
  <c r="AC643" i="6"/>
  <c r="AD643" i="6"/>
  <c r="AE643" i="6"/>
  <c r="AF643" i="6"/>
  <c r="AG643" i="6"/>
  <c r="AH643" i="6"/>
  <c r="AI643" i="6"/>
  <c r="AJ643" i="6"/>
  <c r="AK643" i="6"/>
  <c r="AL643" i="6"/>
  <c r="AM643" i="6"/>
  <c r="AB644" i="6"/>
  <c r="AC644" i="6"/>
  <c r="AD644" i="6"/>
  <c r="AE644" i="6"/>
  <c r="AF644" i="6"/>
  <c r="AG644" i="6"/>
  <c r="AH644" i="6"/>
  <c r="AI644" i="6"/>
  <c r="AJ644" i="6"/>
  <c r="AK644" i="6"/>
  <c r="AL644" i="6"/>
  <c r="AM644" i="6"/>
  <c r="AB645" i="6"/>
  <c r="AC645" i="6"/>
  <c r="AD645" i="6"/>
  <c r="AE645" i="6"/>
  <c r="AF645" i="6"/>
  <c r="AG645" i="6"/>
  <c r="AH645" i="6"/>
  <c r="AI645" i="6"/>
  <c r="AJ645" i="6"/>
  <c r="AK645" i="6"/>
  <c r="AL645" i="6"/>
  <c r="AM645" i="6"/>
  <c r="AB646" i="6"/>
  <c r="AC646" i="6"/>
  <c r="AD646" i="6"/>
  <c r="AE646" i="6"/>
  <c r="AF646" i="6"/>
  <c r="AG646" i="6"/>
  <c r="AH646" i="6"/>
  <c r="AI646" i="6"/>
  <c r="AJ646" i="6"/>
  <c r="AK646" i="6"/>
  <c r="AL646" i="6"/>
  <c r="AM646" i="6"/>
  <c r="AB647" i="6"/>
  <c r="AC647" i="6"/>
  <c r="AD647" i="6"/>
  <c r="AE647" i="6"/>
  <c r="AF647" i="6"/>
  <c r="AG647" i="6"/>
  <c r="AH647" i="6"/>
  <c r="AI647" i="6"/>
  <c r="AJ647" i="6"/>
  <c r="AK647" i="6"/>
  <c r="AL647" i="6"/>
  <c r="AM647" i="6"/>
  <c r="AB648" i="6"/>
  <c r="AC648" i="6"/>
  <c r="AD648" i="6"/>
  <c r="AE648" i="6"/>
  <c r="AF648" i="6"/>
  <c r="AG648" i="6"/>
  <c r="AH648" i="6"/>
  <c r="AI648" i="6"/>
  <c r="AJ648" i="6"/>
  <c r="AK648" i="6"/>
  <c r="AL648" i="6"/>
  <c r="AM648" i="6"/>
  <c r="AB649" i="6"/>
  <c r="AC649" i="6"/>
  <c r="AD649" i="6"/>
  <c r="AE649" i="6"/>
  <c r="AF649" i="6"/>
  <c r="AG649" i="6"/>
  <c r="AH649" i="6"/>
  <c r="AI649" i="6"/>
  <c r="AJ649" i="6"/>
  <c r="AK649" i="6"/>
  <c r="AL649" i="6"/>
  <c r="AM649" i="6"/>
  <c r="AB650" i="6"/>
  <c r="AC650" i="6"/>
  <c r="AD650" i="6"/>
  <c r="AE650" i="6"/>
  <c r="AF650" i="6"/>
  <c r="AG650" i="6"/>
  <c r="AH650" i="6"/>
  <c r="AI650" i="6"/>
  <c r="AJ650" i="6"/>
  <c r="AK650" i="6"/>
  <c r="AL650" i="6"/>
  <c r="AM650" i="6"/>
  <c r="AB651" i="6"/>
  <c r="AC651" i="6"/>
  <c r="AD651" i="6"/>
  <c r="AE651" i="6"/>
  <c r="AF651" i="6"/>
  <c r="AG651" i="6"/>
  <c r="AH651" i="6"/>
  <c r="AI651" i="6"/>
  <c r="AJ651" i="6"/>
  <c r="AK651" i="6"/>
  <c r="AL651" i="6"/>
  <c r="AM651" i="6"/>
  <c r="AB652" i="6"/>
  <c r="AC652" i="6"/>
  <c r="AD652" i="6"/>
  <c r="AE652" i="6"/>
  <c r="AF652" i="6"/>
  <c r="AG652" i="6"/>
  <c r="AH652" i="6"/>
  <c r="AI652" i="6"/>
  <c r="AJ652" i="6"/>
  <c r="AK652" i="6"/>
  <c r="AL652" i="6"/>
  <c r="AM652" i="6"/>
  <c r="AB653" i="6"/>
  <c r="AC653" i="6"/>
  <c r="AD653" i="6"/>
  <c r="AE653" i="6"/>
  <c r="AF653" i="6"/>
  <c r="AG653" i="6"/>
  <c r="AH653" i="6"/>
  <c r="AI653" i="6"/>
  <c r="AJ653" i="6"/>
  <c r="AK653" i="6"/>
  <c r="AL653" i="6"/>
  <c r="AM653" i="6"/>
  <c r="AB654" i="6"/>
  <c r="AC654" i="6"/>
  <c r="AD654" i="6"/>
  <c r="AE654" i="6"/>
  <c r="AF654" i="6"/>
  <c r="AG654" i="6"/>
  <c r="AH654" i="6"/>
  <c r="AI654" i="6"/>
  <c r="AJ654" i="6"/>
  <c r="AK654" i="6"/>
  <c r="AL654" i="6"/>
  <c r="AM654" i="6"/>
  <c r="AB655" i="6"/>
  <c r="AC655" i="6"/>
  <c r="AD655" i="6"/>
  <c r="AE655" i="6"/>
  <c r="AF655" i="6"/>
  <c r="AG655" i="6"/>
  <c r="AH655" i="6"/>
  <c r="AI655" i="6"/>
  <c r="AJ655" i="6"/>
  <c r="AK655" i="6"/>
  <c r="AL655" i="6"/>
  <c r="AM655" i="6"/>
  <c r="AB656" i="6"/>
  <c r="AC656" i="6"/>
  <c r="AD656" i="6"/>
  <c r="AE656" i="6"/>
  <c r="AF656" i="6"/>
  <c r="AG656" i="6"/>
  <c r="AH656" i="6"/>
  <c r="AI656" i="6"/>
  <c r="AJ656" i="6"/>
  <c r="AK656" i="6"/>
  <c r="AL656" i="6"/>
  <c r="AM656" i="6"/>
  <c r="AB657" i="6"/>
  <c r="AC657" i="6"/>
  <c r="AD657" i="6"/>
  <c r="AE657" i="6"/>
  <c r="AF657" i="6"/>
  <c r="AG657" i="6"/>
  <c r="AH657" i="6"/>
  <c r="AI657" i="6"/>
  <c r="AJ657" i="6"/>
  <c r="AK657" i="6"/>
  <c r="AL657" i="6"/>
  <c r="AM657" i="6"/>
  <c r="AB658" i="6"/>
  <c r="AC658" i="6"/>
  <c r="AD658" i="6"/>
  <c r="AE658" i="6"/>
  <c r="AF658" i="6"/>
  <c r="AG658" i="6"/>
  <c r="AH658" i="6"/>
  <c r="AI658" i="6"/>
  <c r="AJ658" i="6"/>
  <c r="AK658" i="6"/>
  <c r="AL658" i="6"/>
  <c r="AM658" i="6"/>
  <c r="AB659" i="6"/>
  <c r="AC659" i="6"/>
  <c r="AD659" i="6"/>
  <c r="AE659" i="6"/>
  <c r="AF659" i="6"/>
  <c r="AG659" i="6"/>
  <c r="AH659" i="6"/>
  <c r="AI659" i="6"/>
  <c r="AJ659" i="6"/>
  <c r="AK659" i="6"/>
  <c r="AL659" i="6"/>
  <c r="AM659" i="6"/>
  <c r="AB660" i="6"/>
  <c r="AC660" i="6"/>
  <c r="AD660" i="6"/>
  <c r="AE660" i="6"/>
  <c r="AF660" i="6"/>
  <c r="AG660" i="6"/>
  <c r="AH660" i="6"/>
  <c r="AI660" i="6"/>
  <c r="AJ660" i="6"/>
  <c r="AK660" i="6"/>
  <c r="AL660" i="6"/>
  <c r="AM660" i="6"/>
  <c r="AB661" i="6"/>
  <c r="AC661" i="6"/>
  <c r="AD661" i="6"/>
  <c r="AE661" i="6"/>
  <c r="AF661" i="6"/>
  <c r="AG661" i="6"/>
  <c r="AH661" i="6"/>
  <c r="AI661" i="6"/>
  <c r="AJ661" i="6"/>
  <c r="AK661" i="6"/>
  <c r="AL661" i="6"/>
  <c r="AM661" i="6"/>
  <c r="AB662" i="6"/>
  <c r="AC662" i="6"/>
  <c r="AD662" i="6"/>
  <c r="AE662" i="6"/>
  <c r="AF662" i="6"/>
  <c r="AG662" i="6"/>
  <c r="AH662" i="6"/>
  <c r="AI662" i="6"/>
  <c r="AJ662" i="6"/>
  <c r="AK662" i="6"/>
  <c r="AL662" i="6"/>
  <c r="AM662" i="6"/>
  <c r="AB663" i="6"/>
  <c r="AC663" i="6"/>
  <c r="AD663" i="6"/>
  <c r="AE663" i="6"/>
  <c r="AF663" i="6"/>
  <c r="AG663" i="6"/>
  <c r="AH663" i="6"/>
  <c r="AI663" i="6"/>
  <c r="AJ663" i="6"/>
  <c r="AK663" i="6"/>
  <c r="AL663" i="6"/>
  <c r="AM663" i="6"/>
  <c r="AB664" i="6"/>
  <c r="AC664" i="6"/>
  <c r="AD664" i="6"/>
  <c r="AE664" i="6"/>
  <c r="AF664" i="6"/>
  <c r="AG664" i="6"/>
  <c r="AH664" i="6"/>
  <c r="AI664" i="6"/>
  <c r="AJ664" i="6"/>
  <c r="AK664" i="6"/>
  <c r="AL664" i="6"/>
  <c r="AM664" i="6"/>
  <c r="AB665" i="6"/>
  <c r="AC665" i="6"/>
  <c r="AD665" i="6"/>
  <c r="AE665" i="6"/>
  <c r="AF665" i="6"/>
  <c r="AG665" i="6"/>
  <c r="AH665" i="6"/>
  <c r="AI665" i="6"/>
  <c r="AJ665" i="6"/>
  <c r="AK665" i="6"/>
  <c r="AL665" i="6"/>
  <c r="AM665" i="6"/>
  <c r="AB666" i="6"/>
  <c r="AC666" i="6"/>
  <c r="AD666" i="6"/>
  <c r="AE666" i="6"/>
  <c r="AF666" i="6"/>
  <c r="AG666" i="6"/>
  <c r="AH666" i="6"/>
  <c r="AI666" i="6"/>
  <c r="AJ666" i="6"/>
  <c r="AK666" i="6"/>
  <c r="AL666" i="6"/>
  <c r="AM666" i="6"/>
  <c r="AB667" i="6"/>
  <c r="AC667" i="6"/>
  <c r="AD667" i="6"/>
  <c r="AE667" i="6"/>
  <c r="AF667" i="6"/>
  <c r="AG667" i="6"/>
  <c r="AH667" i="6"/>
  <c r="AI667" i="6"/>
  <c r="AJ667" i="6"/>
  <c r="AK667" i="6"/>
  <c r="AL667" i="6"/>
  <c r="AM667" i="6"/>
  <c r="AB668" i="6"/>
  <c r="AC668" i="6"/>
  <c r="AD668" i="6"/>
  <c r="AE668" i="6"/>
  <c r="AF668" i="6"/>
  <c r="AG668" i="6"/>
  <c r="AH668" i="6"/>
  <c r="AI668" i="6"/>
  <c r="AJ668" i="6"/>
  <c r="AK668" i="6"/>
  <c r="AL668" i="6"/>
  <c r="AM668" i="6"/>
  <c r="AB669" i="6"/>
  <c r="AC669" i="6"/>
  <c r="AD669" i="6"/>
  <c r="AE669" i="6"/>
  <c r="AF669" i="6"/>
  <c r="AG669" i="6"/>
  <c r="AH669" i="6"/>
  <c r="AI669" i="6"/>
  <c r="AJ669" i="6"/>
  <c r="AK669" i="6"/>
  <c r="AL669" i="6"/>
  <c r="AM669" i="6"/>
  <c r="AB670" i="6"/>
  <c r="AC670" i="6"/>
  <c r="AD670" i="6"/>
  <c r="AE670" i="6"/>
  <c r="AF670" i="6"/>
  <c r="AG670" i="6"/>
  <c r="AH670" i="6"/>
  <c r="AI670" i="6"/>
  <c r="AJ670" i="6"/>
  <c r="AK670" i="6"/>
  <c r="AL670" i="6"/>
  <c r="AM670" i="6"/>
  <c r="AB671" i="6"/>
  <c r="AC671" i="6"/>
  <c r="AD671" i="6"/>
  <c r="AE671" i="6"/>
  <c r="AF671" i="6"/>
  <c r="AG671" i="6"/>
  <c r="AH671" i="6"/>
  <c r="AI671" i="6"/>
  <c r="AJ671" i="6"/>
  <c r="AK671" i="6"/>
  <c r="AL671" i="6"/>
  <c r="AM671" i="6"/>
  <c r="AB672" i="6"/>
  <c r="AC672" i="6"/>
  <c r="AD672" i="6"/>
  <c r="AE672" i="6"/>
  <c r="AF672" i="6"/>
  <c r="AG672" i="6"/>
  <c r="AH672" i="6"/>
  <c r="AI672" i="6"/>
  <c r="AJ672" i="6"/>
  <c r="AK672" i="6"/>
  <c r="AL672" i="6"/>
  <c r="AM672" i="6"/>
  <c r="AB673" i="6"/>
  <c r="AC673" i="6"/>
  <c r="AD673" i="6"/>
  <c r="AE673" i="6"/>
  <c r="AF673" i="6"/>
  <c r="AG673" i="6"/>
  <c r="AH673" i="6"/>
  <c r="AI673" i="6"/>
  <c r="AJ673" i="6"/>
  <c r="AK673" i="6"/>
  <c r="AL673" i="6"/>
  <c r="AM673" i="6"/>
  <c r="AB674" i="6"/>
  <c r="AC674" i="6"/>
  <c r="AD674" i="6"/>
  <c r="AE674" i="6"/>
  <c r="AF674" i="6"/>
  <c r="AG674" i="6"/>
  <c r="AH674" i="6"/>
  <c r="AI674" i="6"/>
  <c r="AJ674" i="6"/>
  <c r="AK674" i="6"/>
  <c r="AL674" i="6"/>
  <c r="AM674" i="6"/>
  <c r="AB675" i="6"/>
  <c r="AC675" i="6"/>
  <c r="AD675" i="6"/>
  <c r="AE675" i="6"/>
  <c r="AF675" i="6"/>
  <c r="AG675" i="6"/>
  <c r="AH675" i="6"/>
  <c r="AI675" i="6"/>
  <c r="AJ675" i="6"/>
  <c r="AK675" i="6"/>
  <c r="AL675" i="6"/>
  <c r="AM675" i="6"/>
  <c r="AB676" i="6"/>
  <c r="AC676" i="6"/>
  <c r="AD676" i="6"/>
  <c r="AE676" i="6"/>
  <c r="AF676" i="6"/>
  <c r="AG676" i="6"/>
  <c r="AH676" i="6"/>
  <c r="AI676" i="6"/>
  <c r="AJ676" i="6"/>
  <c r="AK676" i="6"/>
  <c r="AL676" i="6"/>
  <c r="AM676" i="6"/>
  <c r="AB677" i="6"/>
  <c r="AC677" i="6"/>
  <c r="AD677" i="6"/>
  <c r="AE677" i="6"/>
  <c r="AF677" i="6"/>
  <c r="AG677" i="6"/>
  <c r="AH677" i="6"/>
  <c r="AI677" i="6"/>
  <c r="AJ677" i="6"/>
  <c r="AK677" i="6"/>
  <c r="AL677" i="6"/>
  <c r="AM677" i="6"/>
  <c r="AB678" i="6"/>
  <c r="AC678" i="6"/>
  <c r="AD678" i="6"/>
  <c r="AE678" i="6"/>
  <c r="AF678" i="6"/>
  <c r="AG678" i="6"/>
  <c r="AH678" i="6"/>
  <c r="AI678" i="6"/>
  <c r="AJ678" i="6"/>
  <c r="AK678" i="6"/>
  <c r="AL678" i="6"/>
  <c r="AM678" i="6"/>
  <c r="AB679" i="6"/>
  <c r="AC679" i="6"/>
  <c r="AD679" i="6"/>
  <c r="AE679" i="6"/>
  <c r="AF679" i="6"/>
  <c r="AG679" i="6"/>
  <c r="AH679" i="6"/>
  <c r="AI679" i="6"/>
  <c r="AJ679" i="6"/>
  <c r="AK679" i="6"/>
  <c r="AL679" i="6"/>
  <c r="AM679" i="6"/>
  <c r="AB680" i="6"/>
  <c r="AC680" i="6"/>
  <c r="AD680" i="6"/>
  <c r="AE680" i="6"/>
  <c r="AF680" i="6"/>
  <c r="AG680" i="6"/>
  <c r="AH680" i="6"/>
  <c r="AI680" i="6"/>
  <c r="AJ680" i="6"/>
  <c r="AK680" i="6"/>
  <c r="AL680" i="6"/>
  <c r="AM680" i="6"/>
  <c r="AB681" i="6"/>
  <c r="AC681" i="6"/>
  <c r="AD681" i="6"/>
  <c r="AE681" i="6"/>
  <c r="AF681" i="6"/>
  <c r="AG681" i="6"/>
  <c r="AH681" i="6"/>
  <c r="AI681" i="6"/>
  <c r="AJ681" i="6"/>
  <c r="AK681" i="6"/>
  <c r="AL681" i="6"/>
  <c r="AM681" i="6"/>
  <c r="AB682" i="6"/>
  <c r="AC682" i="6"/>
  <c r="AD682" i="6"/>
  <c r="AE682" i="6"/>
  <c r="AF682" i="6"/>
  <c r="AG682" i="6"/>
  <c r="AH682" i="6"/>
  <c r="AI682" i="6"/>
  <c r="AJ682" i="6"/>
  <c r="AK682" i="6"/>
  <c r="AL682" i="6"/>
  <c r="AM682" i="6"/>
  <c r="AB683" i="6"/>
  <c r="AC683" i="6"/>
  <c r="AD683" i="6"/>
  <c r="AE683" i="6"/>
  <c r="AF683" i="6"/>
  <c r="AG683" i="6"/>
  <c r="AH683" i="6"/>
  <c r="AI683" i="6"/>
  <c r="AJ683" i="6"/>
  <c r="AK683" i="6"/>
  <c r="AL683" i="6"/>
  <c r="AM683" i="6"/>
  <c r="AF744" i="6"/>
  <c r="AG744" i="6"/>
  <c r="AH744" i="6"/>
  <c r="AI744" i="6"/>
  <c r="AJ744" i="6"/>
  <c r="AK744" i="6"/>
  <c r="AL744" i="6"/>
  <c r="AM744" i="6"/>
  <c r="AB745" i="6"/>
  <c r="AC745" i="6"/>
  <c r="AD745" i="6"/>
  <c r="AE745" i="6"/>
  <c r="AF745" i="6"/>
  <c r="AG745" i="6"/>
  <c r="AH745" i="6"/>
  <c r="AI745" i="6"/>
  <c r="AJ745" i="6"/>
  <c r="AK745" i="6"/>
  <c r="AL745" i="6"/>
  <c r="AM745" i="6"/>
  <c r="AB746" i="6"/>
  <c r="AC746" i="6"/>
  <c r="AD746" i="6"/>
  <c r="AE746" i="6"/>
  <c r="AF746" i="6"/>
  <c r="AG746" i="6"/>
  <c r="AH746" i="6"/>
  <c r="AI746" i="6"/>
  <c r="AJ746" i="6"/>
  <c r="AK746" i="6"/>
  <c r="AL746" i="6"/>
  <c r="AM746" i="6"/>
  <c r="AB747" i="6"/>
  <c r="AC747" i="6"/>
  <c r="AD747" i="6"/>
  <c r="AE747" i="6"/>
  <c r="AF747" i="6"/>
  <c r="AG747" i="6"/>
  <c r="AH747" i="6"/>
  <c r="AI747" i="6"/>
  <c r="AJ747" i="6"/>
  <c r="AK747" i="6"/>
  <c r="AL747" i="6"/>
  <c r="AM747" i="6"/>
  <c r="AB748" i="6"/>
  <c r="AC748" i="6"/>
  <c r="AD748" i="6"/>
  <c r="AE748" i="6"/>
  <c r="AF748" i="6"/>
  <c r="AG748" i="6"/>
  <c r="AH748" i="6"/>
  <c r="AI748" i="6"/>
  <c r="AJ748" i="6"/>
  <c r="AK748" i="6"/>
  <c r="AL748" i="6"/>
  <c r="AM748" i="6"/>
  <c r="AB749" i="6"/>
  <c r="AC749" i="6"/>
  <c r="AD749" i="6"/>
  <c r="AE749" i="6"/>
  <c r="AF749" i="6"/>
  <c r="AG749" i="6"/>
  <c r="AH749" i="6"/>
  <c r="AI749" i="6"/>
  <c r="AJ749" i="6"/>
  <c r="AK749" i="6"/>
  <c r="AL749" i="6"/>
  <c r="AM749" i="6"/>
  <c r="AB750" i="6"/>
  <c r="AC750" i="6"/>
  <c r="AD750" i="6"/>
  <c r="AE750" i="6"/>
  <c r="AF750" i="6"/>
  <c r="AG750" i="6"/>
  <c r="AH750" i="6"/>
  <c r="AI750" i="6"/>
  <c r="AJ750" i="6"/>
  <c r="AK750" i="6"/>
  <c r="AL750" i="6"/>
  <c r="AM750" i="6"/>
  <c r="AB751" i="6"/>
  <c r="AC751" i="6"/>
  <c r="AD751" i="6"/>
  <c r="AE751" i="6"/>
  <c r="AF751" i="6"/>
  <c r="AG751" i="6"/>
  <c r="AH751" i="6"/>
  <c r="AI751" i="6"/>
  <c r="AJ751" i="6"/>
  <c r="AK751" i="6"/>
  <c r="AL751" i="6"/>
  <c r="AM751" i="6"/>
  <c r="AB752" i="6"/>
  <c r="AC752" i="6"/>
  <c r="AD752" i="6"/>
  <c r="AE752" i="6"/>
  <c r="AF752" i="6"/>
  <c r="AG752" i="6"/>
  <c r="AH752" i="6"/>
  <c r="AI752" i="6"/>
  <c r="AJ752" i="6"/>
  <c r="AK752" i="6"/>
  <c r="AL752" i="6"/>
  <c r="AM752" i="6"/>
  <c r="AB753" i="6"/>
  <c r="AC753" i="6"/>
  <c r="AD753" i="6"/>
  <c r="AE753" i="6"/>
  <c r="AF753" i="6"/>
  <c r="AG753" i="6"/>
  <c r="AH753" i="6"/>
  <c r="AI753" i="6"/>
  <c r="AJ753" i="6"/>
  <c r="AK753" i="6"/>
  <c r="AL753" i="6"/>
  <c r="AM753" i="6"/>
  <c r="AB754" i="6"/>
  <c r="AC754" i="6"/>
  <c r="AD754" i="6"/>
  <c r="AE754" i="6"/>
  <c r="AF754" i="6"/>
  <c r="AG754" i="6"/>
  <c r="AH754" i="6"/>
  <c r="AI754" i="6"/>
  <c r="AJ754" i="6"/>
  <c r="AK754" i="6"/>
  <c r="AL754" i="6"/>
  <c r="AM754" i="6"/>
  <c r="AB755" i="6"/>
  <c r="AC755" i="6"/>
  <c r="AD755" i="6"/>
  <c r="AE755" i="6"/>
  <c r="AF755" i="6"/>
  <c r="AG755" i="6"/>
  <c r="AH755" i="6"/>
  <c r="AI755" i="6"/>
  <c r="AJ755" i="6"/>
  <c r="AK755" i="6"/>
  <c r="AL755" i="6"/>
  <c r="AM755" i="6"/>
  <c r="AB756" i="6"/>
  <c r="AC756" i="6"/>
  <c r="AD756" i="6"/>
  <c r="AE756" i="6"/>
  <c r="AF756" i="6"/>
  <c r="AG756" i="6"/>
  <c r="AH756" i="6"/>
  <c r="AI756" i="6"/>
  <c r="AJ756" i="6"/>
  <c r="AK756" i="6"/>
  <c r="AL756" i="6"/>
  <c r="AM756" i="6"/>
  <c r="AB757" i="6"/>
  <c r="AC757" i="6"/>
  <c r="AD757" i="6"/>
  <c r="AE757" i="6"/>
  <c r="AF757" i="6"/>
  <c r="AG757" i="6"/>
  <c r="AH757" i="6"/>
  <c r="AI757" i="6"/>
  <c r="AJ757" i="6"/>
  <c r="AK757" i="6"/>
  <c r="AL757" i="6"/>
  <c r="AM757" i="6"/>
  <c r="AB758" i="6"/>
  <c r="AC758" i="6"/>
  <c r="AD758" i="6"/>
  <c r="AE758" i="6"/>
  <c r="AF758" i="6"/>
  <c r="AG758" i="6"/>
  <c r="AH758" i="6"/>
  <c r="AI758" i="6"/>
  <c r="AJ758" i="6"/>
  <c r="AK758" i="6"/>
  <c r="AL758" i="6"/>
  <c r="AM758" i="6"/>
  <c r="AB759" i="6"/>
  <c r="AC759" i="6"/>
  <c r="AD759" i="6"/>
  <c r="AE759" i="6"/>
  <c r="AF759" i="6"/>
  <c r="AG759" i="6"/>
  <c r="AH759" i="6"/>
  <c r="AI759" i="6"/>
  <c r="AJ759" i="6"/>
  <c r="AK759" i="6"/>
  <c r="AL759" i="6"/>
  <c r="AM759" i="6"/>
  <c r="AB760" i="6"/>
  <c r="AC760" i="6"/>
  <c r="AD760" i="6"/>
  <c r="AE760" i="6"/>
  <c r="AF760" i="6"/>
  <c r="AG760" i="6"/>
  <c r="AH760" i="6"/>
  <c r="AI760" i="6"/>
  <c r="AJ760" i="6"/>
  <c r="AK760" i="6"/>
  <c r="AL760" i="6"/>
  <c r="AM760" i="6"/>
  <c r="AB761" i="6"/>
  <c r="AC761" i="6"/>
  <c r="AD761" i="6"/>
  <c r="AE761" i="6"/>
  <c r="AF761" i="6"/>
  <c r="AG761" i="6"/>
  <c r="AH761" i="6"/>
  <c r="AI761" i="6"/>
  <c r="AJ761" i="6"/>
  <c r="AK761" i="6"/>
  <c r="AL761" i="6"/>
  <c r="AM761" i="6"/>
  <c r="AB762" i="6"/>
  <c r="AC762" i="6"/>
  <c r="AD762" i="6"/>
  <c r="AE762" i="6"/>
  <c r="AF762" i="6"/>
  <c r="AG762" i="6"/>
  <c r="AH762" i="6"/>
  <c r="AI762" i="6"/>
  <c r="AJ762" i="6"/>
  <c r="AK762" i="6"/>
  <c r="AL762" i="6"/>
  <c r="AM762" i="6"/>
  <c r="AB763" i="6"/>
  <c r="AC763" i="6"/>
  <c r="AD763" i="6"/>
  <c r="AE763" i="6"/>
  <c r="AF763" i="6"/>
  <c r="AG763" i="6"/>
  <c r="AH763" i="6"/>
  <c r="AI763" i="6"/>
  <c r="AJ763" i="6"/>
  <c r="AK763" i="6"/>
  <c r="AL763" i="6"/>
  <c r="AM763" i="6"/>
  <c r="AB764" i="6"/>
  <c r="AC764" i="6"/>
  <c r="AD764" i="6"/>
  <c r="AE764" i="6"/>
  <c r="AF764" i="6"/>
  <c r="AG764" i="6"/>
  <c r="AH764" i="6"/>
  <c r="AI764" i="6"/>
  <c r="AJ764" i="6"/>
  <c r="AK764" i="6"/>
  <c r="AL764" i="6"/>
  <c r="AM764" i="6"/>
  <c r="AB765" i="6"/>
  <c r="AC765" i="6"/>
  <c r="AD765" i="6"/>
  <c r="AE765" i="6"/>
  <c r="AF765" i="6"/>
  <c r="AG765" i="6"/>
  <c r="AH765" i="6"/>
  <c r="AI765" i="6"/>
  <c r="AJ765" i="6"/>
  <c r="AK765" i="6"/>
  <c r="AL765" i="6"/>
  <c r="AM765" i="6"/>
  <c r="AB766" i="6"/>
  <c r="AC766" i="6"/>
  <c r="AD766" i="6"/>
  <c r="AE766" i="6"/>
  <c r="AF766" i="6"/>
  <c r="AG766" i="6"/>
  <c r="AH766" i="6"/>
  <c r="AI766" i="6"/>
  <c r="AJ766" i="6"/>
  <c r="AK766" i="6"/>
  <c r="AL766" i="6"/>
  <c r="AM766" i="6"/>
  <c r="AB767" i="6"/>
  <c r="AC767" i="6"/>
  <c r="AD767" i="6"/>
  <c r="AE767" i="6"/>
  <c r="AF767" i="6"/>
  <c r="AG767" i="6"/>
  <c r="AH767" i="6"/>
  <c r="AI767" i="6"/>
  <c r="AJ767" i="6"/>
  <c r="AK767" i="6"/>
  <c r="AL767" i="6"/>
  <c r="AM767" i="6"/>
  <c r="AB768" i="6"/>
  <c r="AC768" i="6"/>
  <c r="AD768" i="6"/>
  <c r="AE768" i="6"/>
  <c r="AF768" i="6"/>
  <c r="AG768" i="6"/>
  <c r="AH768" i="6"/>
  <c r="AI768" i="6"/>
  <c r="AJ768" i="6"/>
  <c r="AK768" i="6"/>
  <c r="AL768" i="6"/>
  <c r="AM768" i="6"/>
  <c r="AB769" i="6"/>
  <c r="AC769" i="6"/>
  <c r="AD769" i="6"/>
  <c r="AE769" i="6"/>
  <c r="AF769" i="6"/>
  <c r="AG769" i="6"/>
  <c r="AH769" i="6"/>
  <c r="AI769" i="6"/>
  <c r="AJ769" i="6"/>
  <c r="AK769" i="6"/>
  <c r="AL769" i="6"/>
  <c r="AM769" i="6"/>
  <c r="AB770" i="6"/>
  <c r="AC770" i="6"/>
  <c r="AD770" i="6"/>
  <c r="AE770" i="6"/>
  <c r="AF770" i="6"/>
  <c r="AG770" i="6"/>
  <c r="AH770" i="6"/>
  <c r="AI770" i="6"/>
  <c r="AJ770" i="6"/>
  <c r="AK770" i="6"/>
  <c r="AL770" i="6"/>
  <c r="AM770" i="6"/>
  <c r="AB771" i="6"/>
  <c r="AC771" i="6"/>
  <c r="AD771" i="6"/>
  <c r="AE771" i="6"/>
  <c r="AF771" i="6"/>
  <c r="AG771" i="6"/>
  <c r="AH771" i="6"/>
  <c r="AI771" i="6"/>
  <c r="AJ771" i="6"/>
  <c r="AK771" i="6"/>
  <c r="AL771" i="6"/>
  <c r="AM771" i="6"/>
  <c r="AB772" i="6"/>
  <c r="AC772" i="6"/>
  <c r="AD772" i="6"/>
  <c r="AE772" i="6"/>
  <c r="AF772" i="6"/>
  <c r="AG772" i="6"/>
  <c r="AH772" i="6"/>
  <c r="AI772" i="6"/>
  <c r="AJ772" i="6"/>
  <c r="AK772" i="6"/>
  <c r="AL772" i="6"/>
  <c r="AM772" i="6"/>
  <c r="AB773" i="6"/>
  <c r="AC773" i="6"/>
  <c r="AD773" i="6"/>
  <c r="AE773" i="6"/>
  <c r="AF773" i="6"/>
  <c r="AG773" i="6"/>
  <c r="AH773" i="6"/>
  <c r="AI773" i="6"/>
  <c r="AJ773" i="6"/>
  <c r="AK773" i="6"/>
  <c r="AL773" i="6"/>
  <c r="AM773" i="6"/>
  <c r="AB774" i="6"/>
  <c r="AC774" i="6"/>
  <c r="AD774" i="6"/>
  <c r="AE774" i="6"/>
  <c r="AF774" i="6"/>
  <c r="AG774" i="6"/>
  <c r="AH774" i="6"/>
  <c r="AI774" i="6"/>
  <c r="AJ774" i="6"/>
  <c r="AK774" i="6"/>
  <c r="AL774" i="6"/>
  <c r="AM774" i="6"/>
  <c r="AB775" i="6"/>
  <c r="AC775" i="6"/>
  <c r="AD775" i="6"/>
  <c r="AE775" i="6"/>
  <c r="AF775" i="6"/>
  <c r="AG775" i="6"/>
  <c r="AH775" i="6"/>
  <c r="AI775" i="6"/>
  <c r="AJ775" i="6"/>
  <c r="AK775" i="6"/>
  <c r="AL775" i="6"/>
  <c r="AM775" i="6"/>
  <c r="AB776" i="6"/>
  <c r="AC776" i="6"/>
  <c r="AD776" i="6"/>
  <c r="AE776" i="6"/>
  <c r="AF776" i="6"/>
  <c r="AG776" i="6"/>
  <c r="AH776" i="6"/>
  <c r="AI776" i="6"/>
  <c r="AJ776" i="6"/>
  <c r="AK776" i="6"/>
  <c r="AL776" i="6"/>
  <c r="AM776" i="6"/>
  <c r="AB777" i="6"/>
  <c r="AC777" i="6"/>
  <c r="AD777" i="6"/>
  <c r="AE777" i="6"/>
  <c r="AF777" i="6"/>
  <c r="AG777" i="6"/>
  <c r="AH777" i="6"/>
  <c r="AI777" i="6"/>
  <c r="AJ777" i="6"/>
  <c r="AK777" i="6"/>
  <c r="AL777" i="6"/>
  <c r="AM777" i="6"/>
  <c r="AB778" i="6"/>
  <c r="AC778" i="6"/>
  <c r="AD778" i="6"/>
  <c r="AE778" i="6"/>
  <c r="AF778" i="6"/>
  <c r="AG778" i="6"/>
  <c r="AH778" i="6"/>
  <c r="AI778" i="6"/>
  <c r="AJ778" i="6"/>
  <c r="AK778" i="6"/>
  <c r="AL778" i="6"/>
  <c r="AM778" i="6"/>
  <c r="AB779" i="6"/>
  <c r="AC779" i="6"/>
  <c r="AD779" i="6"/>
  <c r="AE779" i="6"/>
  <c r="AF779" i="6"/>
  <c r="AG779" i="6"/>
  <c r="AH779" i="6"/>
  <c r="AI779" i="6"/>
  <c r="AJ779" i="6"/>
  <c r="AK779" i="6"/>
  <c r="AL779" i="6"/>
  <c r="AM779" i="6"/>
  <c r="AB780" i="6"/>
  <c r="AC780" i="6"/>
  <c r="AD780" i="6"/>
  <c r="AE780" i="6"/>
  <c r="AF780" i="6"/>
  <c r="AG780" i="6"/>
  <c r="AH780" i="6"/>
  <c r="AI780" i="6"/>
  <c r="AJ780" i="6"/>
  <c r="AK780" i="6"/>
  <c r="AL780" i="6"/>
  <c r="AM780" i="6"/>
  <c r="AB781" i="6"/>
  <c r="AC781" i="6"/>
  <c r="AD781" i="6"/>
  <c r="AE781" i="6"/>
  <c r="AF781" i="6"/>
  <c r="AG781" i="6"/>
  <c r="AH781" i="6"/>
  <c r="AI781" i="6"/>
  <c r="AJ781" i="6"/>
  <c r="AK781" i="6"/>
  <c r="AL781" i="6"/>
  <c r="AM781" i="6"/>
  <c r="AB782" i="6"/>
  <c r="AC782" i="6"/>
  <c r="AD782" i="6"/>
  <c r="AE782" i="6"/>
  <c r="AF782" i="6"/>
  <c r="AG782" i="6"/>
  <c r="AH782" i="6"/>
  <c r="AI782" i="6"/>
  <c r="AJ782" i="6"/>
  <c r="AK782" i="6"/>
  <c r="AL782" i="6"/>
  <c r="AM782" i="6"/>
  <c r="AB783" i="6"/>
  <c r="AC783" i="6"/>
  <c r="AD783" i="6"/>
  <c r="AE783" i="6"/>
  <c r="AF783" i="6"/>
  <c r="AG783" i="6"/>
  <c r="AH783" i="6"/>
  <c r="AI783" i="6"/>
  <c r="AJ783" i="6"/>
  <c r="AK783" i="6"/>
  <c r="AL783" i="6"/>
  <c r="AM783" i="6"/>
  <c r="AB784" i="6"/>
  <c r="AC784" i="6"/>
  <c r="AD784" i="6"/>
  <c r="AE784" i="6"/>
  <c r="AF784" i="6"/>
  <c r="AG784" i="6"/>
  <c r="AH784" i="6"/>
  <c r="AI784" i="6"/>
  <c r="AJ784" i="6"/>
  <c r="AK784" i="6"/>
  <c r="AL784" i="6"/>
  <c r="AM784" i="6"/>
  <c r="AB785" i="6"/>
  <c r="AC785" i="6"/>
  <c r="AD785" i="6"/>
  <c r="AE785" i="6"/>
  <c r="AF785" i="6"/>
  <c r="AG785" i="6"/>
  <c r="AH785" i="6"/>
  <c r="AI785" i="6"/>
  <c r="AJ785" i="6"/>
  <c r="AK785" i="6"/>
  <c r="AL785" i="6"/>
  <c r="AM785" i="6"/>
  <c r="AB786" i="6"/>
  <c r="AC786" i="6"/>
  <c r="AD786" i="6"/>
  <c r="AE786" i="6"/>
  <c r="AF786" i="6"/>
  <c r="AG786" i="6"/>
  <c r="AH786" i="6"/>
  <c r="AI786" i="6"/>
  <c r="AJ786" i="6"/>
  <c r="AK786" i="6"/>
  <c r="AL786" i="6"/>
  <c r="AM786" i="6"/>
  <c r="AB787" i="6"/>
  <c r="AC787" i="6"/>
  <c r="AD787" i="6"/>
  <c r="AE787" i="6"/>
  <c r="AF787" i="6"/>
  <c r="AG787" i="6"/>
  <c r="AH787" i="6"/>
  <c r="AI787" i="6"/>
  <c r="AJ787" i="6"/>
  <c r="AK787" i="6"/>
  <c r="AL787" i="6"/>
  <c r="AM787" i="6"/>
  <c r="AB788" i="6"/>
  <c r="AC788" i="6"/>
  <c r="AD788" i="6"/>
  <c r="AE788" i="6"/>
  <c r="AF788" i="6"/>
  <c r="AG788" i="6"/>
  <c r="AH788" i="6"/>
  <c r="AI788" i="6"/>
  <c r="AJ788" i="6"/>
  <c r="AK788" i="6"/>
  <c r="AL788" i="6"/>
  <c r="AM788" i="6"/>
  <c r="AB789" i="6"/>
  <c r="AC789" i="6"/>
  <c r="AD789" i="6"/>
  <c r="AE789" i="6"/>
  <c r="AF789" i="6"/>
  <c r="AG789" i="6"/>
  <c r="AH789" i="6"/>
  <c r="AI789" i="6"/>
  <c r="AJ789" i="6"/>
  <c r="AK789" i="6"/>
  <c r="AL789" i="6"/>
  <c r="AM789" i="6"/>
  <c r="AB790" i="6"/>
  <c r="AC790" i="6"/>
  <c r="AD790" i="6"/>
  <c r="AE790" i="6"/>
  <c r="AF790" i="6"/>
  <c r="AG790" i="6"/>
  <c r="AH790" i="6"/>
  <c r="AI790" i="6"/>
  <c r="AJ790" i="6"/>
  <c r="AK790" i="6"/>
  <c r="AL790" i="6"/>
  <c r="AM790" i="6"/>
  <c r="AB791" i="6"/>
  <c r="AC791" i="6"/>
  <c r="AD791" i="6"/>
  <c r="AE791" i="6"/>
  <c r="AF791" i="6"/>
  <c r="AG791" i="6"/>
  <c r="AH791" i="6"/>
  <c r="AI791" i="6"/>
  <c r="AJ791" i="6"/>
  <c r="AK791" i="6"/>
  <c r="AL791" i="6"/>
  <c r="AM791" i="6"/>
  <c r="AB792" i="6"/>
  <c r="AC792" i="6"/>
  <c r="AD792" i="6"/>
  <c r="AE792" i="6"/>
  <c r="AF792" i="6"/>
  <c r="AG792" i="6"/>
  <c r="AH792" i="6"/>
  <c r="AI792" i="6"/>
  <c r="AJ819" i="6"/>
  <c r="AK819" i="6"/>
  <c r="AL819" i="6"/>
  <c r="AM819" i="6"/>
  <c r="AB820" i="6"/>
  <c r="AC820" i="6"/>
  <c r="AD820" i="6"/>
  <c r="AE820" i="6"/>
  <c r="AF820" i="6"/>
  <c r="AG820" i="6"/>
  <c r="AH820" i="6"/>
  <c r="AI820" i="6"/>
  <c r="AJ820" i="6"/>
  <c r="AK820" i="6"/>
  <c r="AL820" i="6"/>
  <c r="AM820" i="6"/>
  <c r="AB821" i="6"/>
  <c r="AC821" i="6"/>
  <c r="AD821" i="6"/>
  <c r="AE821" i="6"/>
  <c r="AF821" i="6"/>
  <c r="AG821" i="6"/>
  <c r="AH821" i="6"/>
  <c r="AI821" i="6"/>
  <c r="AJ821" i="6"/>
  <c r="AK821" i="6"/>
  <c r="AL821" i="6"/>
  <c r="AM821" i="6"/>
  <c r="AB822" i="6"/>
  <c r="AC822" i="6"/>
  <c r="AD822" i="6"/>
  <c r="AE822" i="6"/>
  <c r="AF822" i="6"/>
  <c r="AG822" i="6"/>
  <c r="AH822" i="6"/>
  <c r="AI822" i="6"/>
  <c r="AJ822" i="6"/>
  <c r="AK822" i="6"/>
  <c r="AL822" i="6"/>
  <c r="AM822" i="6"/>
  <c r="AB823" i="6"/>
  <c r="AC823" i="6"/>
  <c r="AD823" i="6"/>
  <c r="AE823" i="6"/>
  <c r="AF823" i="6"/>
  <c r="AG823" i="6"/>
  <c r="AH823" i="6"/>
  <c r="AI823" i="6"/>
  <c r="AJ823" i="6"/>
  <c r="AK823" i="6"/>
  <c r="AL823" i="6"/>
  <c r="AM823" i="6"/>
  <c r="AB824" i="6"/>
  <c r="AC824" i="6"/>
  <c r="AD824" i="6"/>
  <c r="AE824" i="6"/>
  <c r="AF824" i="6"/>
  <c r="AG824" i="6"/>
  <c r="AH824" i="6"/>
  <c r="AI824" i="6"/>
  <c r="AJ824" i="6"/>
  <c r="AK824" i="6"/>
  <c r="AL824" i="6"/>
  <c r="AM824" i="6"/>
  <c r="AB825" i="6"/>
  <c r="AC825" i="6"/>
  <c r="AD825" i="6"/>
  <c r="AE825" i="6"/>
  <c r="AF825" i="6"/>
  <c r="AG825" i="6"/>
  <c r="AH825" i="6"/>
  <c r="AI825" i="6"/>
  <c r="AJ825" i="6"/>
  <c r="AK825" i="6"/>
  <c r="AM825" i="6"/>
  <c r="AK835" i="6"/>
  <c r="AL835" i="6"/>
  <c r="AM835" i="6"/>
  <c r="AB836" i="6"/>
  <c r="AC836" i="6"/>
  <c r="AD836" i="6"/>
  <c r="AE836" i="6"/>
  <c r="AF836" i="6"/>
  <c r="AG836" i="6"/>
  <c r="AH836" i="6"/>
  <c r="AI836" i="6"/>
  <c r="AJ836" i="6"/>
  <c r="AK836" i="6"/>
  <c r="AL836" i="6"/>
  <c r="AM836" i="6"/>
  <c r="AB837" i="6"/>
  <c r="AC837" i="6"/>
  <c r="AD837" i="6"/>
  <c r="AE837" i="6"/>
  <c r="AF837" i="6"/>
  <c r="AG837" i="6"/>
  <c r="AH837" i="6"/>
  <c r="AI837" i="6"/>
  <c r="AJ837" i="6"/>
  <c r="AK837" i="6"/>
  <c r="AL837" i="6"/>
  <c r="AM837" i="6"/>
  <c r="AB838" i="6"/>
  <c r="AC838" i="6"/>
  <c r="AD838" i="6"/>
  <c r="AE838" i="6"/>
  <c r="AF838" i="6"/>
  <c r="AG838" i="6"/>
  <c r="AH838" i="6"/>
  <c r="AI838" i="6"/>
  <c r="AJ838" i="6"/>
  <c r="AK838" i="6"/>
  <c r="AL838" i="6"/>
  <c r="AM838" i="6"/>
  <c r="AB839" i="6"/>
  <c r="AC839" i="6"/>
  <c r="AK854" i="6"/>
  <c r="AL854" i="6"/>
  <c r="AM854" i="6"/>
  <c r="AB855" i="6"/>
  <c r="AC855" i="6"/>
  <c r="AD855" i="6"/>
  <c r="AE855" i="6"/>
  <c r="AF855" i="6"/>
  <c r="AG855" i="6"/>
  <c r="AH855" i="6"/>
  <c r="AI855" i="6"/>
  <c r="AN8" i="6"/>
  <c r="AB8" i="6" s="1"/>
  <c r="AO8" i="6"/>
  <c r="AC8" i="6" s="1"/>
  <c r="AP8" i="6"/>
  <c r="AD8" i="6" s="1"/>
  <c r="AQ8" i="6"/>
  <c r="AE8" i="6" s="1"/>
  <c r="AR8" i="6"/>
  <c r="AF8" i="6" s="1"/>
  <c r="AS8" i="6"/>
  <c r="AG8" i="6" s="1"/>
  <c r="AT8" i="6"/>
  <c r="AH8" i="6" s="1"/>
  <c r="AU8" i="6"/>
  <c r="AI8" i="6" s="1"/>
  <c r="AV8" i="6"/>
  <c r="AJ8" i="6" s="1"/>
  <c r="AW8" i="6"/>
  <c r="AK8" i="6" s="1"/>
  <c r="AX8" i="6"/>
  <c r="AL8" i="6" s="1"/>
  <c r="AY8" i="6"/>
  <c r="AM8" i="6" s="1"/>
  <c r="AN9" i="6"/>
  <c r="AB9" i="6" s="1"/>
  <c r="AO9" i="6"/>
  <c r="AC9" i="6" s="1"/>
  <c r="AP9" i="6"/>
  <c r="AD9" i="6" s="1"/>
  <c r="AQ9" i="6"/>
  <c r="AE9" i="6" s="1"/>
  <c r="AR9" i="6"/>
  <c r="AF9" i="6" s="1"/>
  <c r="AS9" i="6"/>
  <c r="AG9" i="6" s="1"/>
  <c r="AT9" i="6"/>
  <c r="AH9" i="6" s="1"/>
  <c r="AU9" i="6"/>
  <c r="AI9" i="6" s="1"/>
  <c r="AV9" i="6"/>
  <c r="AJ9" i="6" s="1"/>
  <c r="AW9" i="6"/>
  <c r="AK9" i="6" s="1"/>
  <c r="AX9" i="6"/>
  <c r="AL9" i="6" s="1"/>
  <c r="AY9" i="6"/>
  <c r="AM9" i="6" s="1"/>
  <c r="AN10" i="6"/>
  <c r="AB10" i="6" s="1"/>
  <c r="AO10" i="6"/>
  <c r="AC10" i="6" s="1"/>
  <c r="AP10" i="6"/>
  <c r="AD10" i="6" s="1"/>
  <c r="AQ10" i="6"/>
  <c r="AE10" i="6" s="1"/>
  <c r="AR10" i="6"/>
  <c r="AF10" i="6" s="1"/>
  <c r="AS10" i="6"/>
  <c r="AG10" i="6" s="1"/>
  <c r="AT10" i="6"/>
  <c r="AH10" i="6" s="1"/>
  <c r="AU10" i="6"/>
  <c r="AI10" i="6" s="1"/>
  <c r="AV10" i="6"/>
  <c r="AJ10" i="6" s="1"/>
  <c r="AW10" i="6"/>
  <c r="AK10" i="6" s="1"/>
  <c r="AX10" i="6"/>
  <c r="AL10" i="6" s="1"/>
  <c r="AY10" i="6"/>
  <c r="AM10" i="6" s="1"/>
  <c r="AN11" i="6"/>
  <c r="AB11" i="6" s="1"/>
  <c r="AO11" i="6"/>
  <c r="AC11" i="6" s="1"/>
  <c r="AP11" i="6"/>
  <c r="AD11" i="6" s="1"/>
  <c r="AQ11" i="6"/>
  <c r="AE11" i="6" s="1"/>
  <c r="AR11" i="6"/>
  <c r="AF11" i="6" s="1"/>
  <c r="AS11" i="6"/>
  <c r="AG11" i="6" s="1"/>
  <c r="AT11" i="6"/>
  <c r="AH11" i="6" s="1"/>
  <c r="AU11" i="6"/>
  <c r="AI11" i="6" s="1"/>
  <c r="AV11" i="6"/>
  <c r="AJ11" i="6" s="1"/>
  <c r="AW11" i="6"/>
  <c r="AK11" i="6" s="1"/>
  <c r="AX11" i="6"/>
  <c r="AL11" i="6" s="1"/>
  <c r="AY11" i="6"/>
  <c r="AM11" i="6" s="1"/>
  <c r="AN12" i="6"/>
  <c r="AB12" i="6" s="1"/>
  <c r="AO12" i="6"/>
  <c r="AC12" i="6" s="1"/>
  <c r="AP12" i="6"/>
  <c r="AD12" i="6" s="1"/>
  <c r="AQ12" i="6"/>
  <c r="AE12" i="6" s="1"/>
  <c r="AR12" i="6"/>
  <c r="AF12" i="6" s="1"/>
  <c r="AS12" i="6"/>
  <c r="AG12" i="6" s="1"/>
  <c r="AT12" i="6"/>
  <c r="AH12" i="6" s="1"/>
  <c r="AU12" i="6"/>
  <c r="AI12" i="6" s="1"/>
  <c r="AV12" i="6"/>
  <c r="AJ12" i="6" s="1"/>
  <c r="AW12" i="6"/>
  <c r="AK12" i="6" s="1"/>
  <c r="AX12" i="6"/>
  <c r="AL12" i="6" s="1"/>
  <c r="AY12" i="6"/>
  <c r="AM12" i="6" s="1"/>
  <c r="AN13" i="6"/>
  <c r="AB13" i="6" s="1"/>
  <c r="AO13" i="6"/>
  <c r="AC13" i="6" s="1"/>
  <c r="AP13" i="6"/>
  <c r="AD13" i="6" s="1"/>
  <c r="AQ13" i="6"/>
  <c r="AE13" i="6" s="1"/>
  <c r="AR13" i="6"/>
  <c r="AF13" i="6" s="1"/>
  <c r="AS13" i="6"/>
  <c r="AG13" i="6" s="1"/>
  <c r="AT13" i="6"/>
  <c r="AH13" i="6" s="1"/>
  <c r="AU13" i="6"/>
  <c r="AI13" i="6" s="1"/>
  <c r="AV13" i="6"/>
  <c r="AJ13" i="6" s="1"/>
  <c r="AW13" i="6"/>
  <c r="AK13" i="6" s="1"/>
  <c r="AX13" i="6"/>
  <c r="AL13" i="6" s="1"/>
  <c r="AY13" i="6"/>
  <c r="AM13" i="6" s="1"/>
  <c r="AN14" i="6"/>
  <c r="AB14" i="6" s="1"/>
  <c r="AO14" i="6"/>
  <c r="AC14" i="6" s="1"/>
  <c r="AP14" i="6"/>
  <c r="AD14" i="6" s="1"/>
  <c r="AQ14" i="6"/>
  <c r="AE14" i="6" s="1"/>
  <c r="AR14" i="6"/>
  <c r="AF14" i="6" s="1"/>
  <c r="AS14" i="6"/>
  <c r="AG14" i="6" s="1"/>
  <c r="AT14" i="6"/>
  <c r="AH14" i="6" s="1"/>
  <c r="AU14" i="6"/>
  <c r="AI14" i="6" s="1"/>
  <c r="AV14" i="6"/>
  <c r="AJ14" i="6" s="1"/>
  <c r="AW14" i="6"/>
  <c r="AK14" i="6" s="1"/>
  <c r="AX14" i="6"/>
  <c r="AL14" i="6" s="1"/>
  <c r="AY14" i="6"/>
  <c r="AM14" i="6" s="1"/>
  <c r="AN15" i="6"/>
  <c r="AB15" i="6" s="1"/>
  <c r="AO15" i="6"/>
  <c r="AC15" i="6" s="1"/>
  <c r="AP15" i="6"/>
  <c r="AD15" i="6" s="1"/>
  <c r="AQ15" i="6"/>
  <c r="AE15" i="6" s="1"/>
  <c r="AR15" i="6"/>
  <c r="AF15" i="6" s="1"/>
  <c r="AS15" i="6"/>
  <c r="AG15" i="6" s="1"/>
  <c r="AT15" i="6"/>
  <c r="AH15" i="6" s="1"/>
  <c r="AU15" i="6"/>
  <c r="AI15" i="6" s="1"/>
  <c r="AV15" i="6"/>
  <c r="AJ15" i="6" s="1"/>
  <c r="AW15" i="6"/>
  <c r="AK15" i="6" s="1"/>
  <c r="AX15" i="6"/>
  <c r="AL15" i="6" s="1"/>
  <c r="AY15" i="6"/>
  <c r="AM15" i="6" s="1"/>
  <c r="AN16" i="6"/>
  <c r="AB16" i="6" s="1"/>
  <c r="AO16" i="6"/>
  <c r="AC16" i="6" s="1"/>
  <c r="AP16" i="6"/>
  <c r="AD16" i="6" s="1"/>
  <c r="AQ16" i="6"/>
  <c r="AE16" i="6" s="1"/>
  <c r="AR16" i="6"/>
  <c r="AF16" i="6" s="1"/>
  <c r="AS16" i="6"/>
  <c r="AG16" i="6" s="1"/>
  <c r="AT16" i="6"/>
  <c r="AH16" i="6" s="1"/>
  <c r="AU16" i="6"/>
  <c r="AI16" i="6" s="1"/>
  <c r="AV16" i="6"/>
  <c r="AJ16" i="6" s="1"/>
  <c r="AW16" i="6"/>
  <c r="AK16" i="6" s="1"/>
  <c r="AX16" i="6"/>
  <c r="AL16" i="6" s="1"/>
  <c r="AY16" i="6"/>
  <c r="AM16" i="6" s="1"/>
  <c r="AN17" i="6"/>
  <c r="AB17" i="6" s="1"/>
  <c r="AO17" i="6"/>
  <c r="AC17" i="6" s="1"/>
  <c r="AP17" i="6"/>
  <c r="AD17" i="6" s="1"/>
  <c r="AQ17" i="6"/>
  <c r="AE17" i="6" s="1"/>
  <c r="AR17" i="6"/>
  <c r="AF17" i="6" s="1"/>
  <c r="AS17" i="6"/>
  <c r="AG17" i="6" s="1"/>
  <c r="AT17" i="6"/>
  <c r="AH17" i="6" s="1"/>
  <c r="AU17" i="6"/>
  <c r="AI17" i="6" s="1"/>
  <c r="AV17" i="6"/>
  <c r="AJ17" i="6" s="1"/>
  <c r="AW17" i="6"/>
  <c r="AK17" i="6" s="1"/>
  <c r="AX17" i="6"/>
  <c r="AL17" i="6" s="1"/>
  <c r="AY17" i="6"/>
  <c r="AM17" i="6" s="1"/>
  <c r="AN18" i="6"/>
  <c r="AB18" i="6" s="1"/>
  <c r="AO18" i="6"/>
  <c r="AC18" i="6" s="1"/>
  <c r="AP18" i="6"/>
  <c r="AD18" i="6" s="1"/>
  <c r="AQ18" i="6"/>
  <c r="AE18" i="6" s="1"/>
  <c r="AR18" i="6"/>
  <c r="AF18" i="6" s="1"/>
  <c r="AS18" i="6"/>
  <c r="AG18" i="6" s="1"/>
  <c r="AT18" i="6"/>
  <c r="AH18" i="6" s="1"/>
  <c r="AU18" i="6"/>
  <c r="AI18" i="6" s="1"/>
  <c r="AV18" i="6"/>
  <c r="AJ18" i="6" s="1"/>
  <c r="AW18" i="6"/>
  <c r="AK18" i="6" s="1"/>
  <c r="AX18" i="6"/>
  <c r="AL18" i="6" s="1"/>
  <c r="AY18" i="6"/>
  <c r="AM18" i="6" s="1"/>
  <c r="AN19" i="6"/>
  <c r="AB19" i="6" s="1"/>
  <c r="AO19" i="6"/>
  <c r="AC19" i="6" s="1"/>
  <c r="AP19" i="6"/>
  <c r="AD19" i="6" s="1"/>
  <c r="AQ19" i="6"/>
  <c r="AE19" i="6" s="1"/>
  <c r="AR19" i="6"/>
  <c r="AF19" i="6" s="1"/>
  <c r="AS19" i="6"/>
  <c r="AG19" i="6" s="1"/>
  <c r="AT19" i="6"/>
  <c r="AH19" i="6" s="1"/>
  <c r="AU19" i="6"/>
  <c r="AI19" i="6" s="1"/>
  <c r="AV19" i="6"/>
  <c r="AJ19" i="6" s="1"/>
  <c r="AW19" i="6"/>
  <c r="AK19" i="6" s="1"/>
  <c r="AX19" i="6"/>
  <c r="AL19" i="6" s="1"/>
  <c r="AY19" i="6"/>
  <c r="AM19" i="6" s="1"/>
  <c r="AN20" i="6"/>
  <c r="AB20" i="6" s="1"/>
  <c r="AO20" i="6"/>
  <c r="AC20" i="6" s="1"/>
  <c r="AP20" i="6"/>
  <c r="AD20" i="6" s="1"/>
  <c r="AQ20" i="6"/>
  <c r="AE20" i="6" s="1"/>
  <c r="AR20" i="6"/>
  <c r="AF20" i="6" s="1"/>
  <c r="AS20" i="6"/>
  <c r="AG20" i="6" s="1"/>
  <c r="AT20" i="6"/>
  <c r="AH20" i="6" s="1"/>
  <c r="AU20" i="6"/>
  <c r="AI20" i="6" s="1"/>
  <c r="AV20" i="6"/>
  <c r="AJ20" i="6" s="1"/>
  <c r="AW20" i="6"/>
  <c r="AK20" i="6" s="1"/>
  <c r="AX20" i="6"/>
  <c r="AL20" i="6" s="1"/>
  <c r="AY20" i="6"/>
  <c r="AM20" i="6" s="1"/>
  <c r="AN21" i="6"/>
  <c r="AB21" i="6" s="1"/>
  <c r="AO21" i="6"/>
  <c r="AC21" i="6" s="1"/>
  <c r="AP21" i="6"/>
  <c r="AD21" i="6" s="1"/>
  <c r="AQ21" i="6"/>
  <c r="AE21" i="6" s="1"/>
  <c r="AR21" i="6"/>
  <c r="AF21" i="6" s="1"/>
  <c r="AS21" i="6"/>
  <c r="AG21" i="6" s="1"/>
  <c r="AT21" i="6"/>
  <c r="AH21" i="6" s="1"/>
  <c r="AU21" i="6"/>
  <c r="AI21" i="6" s="1"/>
  <c r="AV21" i="6"/>
  <c r="AJ21" i="6" s="1"/>
  <c r="AW21" i="6"/>
  <c r="AK21" i="6" s="1"/>
  <c r="AX21" i="6"/>
  <c r="AL21" i="6" s="1"/>
  <c r="AY21" i="6"/>
  <c r="AM21" i="6" s="1"/>
  <c r="AN22" i="6"/>
  <c r="AB22" i="6" s="1"/>
  <c r="AO22" i="6"/>
  <c r="AC22" i="6" s="1"/>
  <c r="AP22" i="6"/>
  <c r="AD22" i="6" s="1"/>
  <c r="AQ22" i="6"/>
  <c r="AE22" i="6" s="1"/>
  <c r="AR22" i="6"/>
  <c r="AF22" i="6" s="1"/>
  <c r="AS22" i="6"/>
  <c r="AG22" i="6" s="1"/>
  <c r="AT22" i="6"/>
  <c r="AH22" i="6" s="1"/>
  <c r="AU22" i="6"/>
  <c r="AI22" i="6" s="1"/>
  <c r="AV22" i="6"/>
  <c r="AJ22" i="6" s="1"/>
  <c r="AW22" i="6"/>
  <c r="AK22" i="6" s="1"/>
  <c r="AX22" i="6"/>
  <c r="AL22" i="6" s="1"/>
  <c r="AY22" i="6"/>
  <c r="AM22" i="6" s="1"/>
  <c r="AN23" i="6"/>
  <c r="AB23" i="6" s="1"/>
  <c r="AO23" i="6"/>
  <c r="AC23" i="6" s="1"/>
  <c r="AP23" i="6"/>
  <c r="AD23" i="6" s="1"/>
  <c r="AQ23" i="6"/>
  <c r="AE23" i="6" s="1"/>
  <c r="AR23" i="6"/>
  <c r="AF23" i="6" s="1"/>
  <c r="AS23" i="6"/>
  <c r="AG23" i="6" s="1"/>
  <c r="AT23" i="6"/>
  <c r="AH23" i="6" s="1"/>
  <c r="AU23" i="6"/>
  <c r="AI23" i="6" s="1"/>
  <c r="AV23" i="6"/>
  <c r="AJ23" i="6" s="1"/>
  <c r="AW23" i="6"/>
  <c r="AK23" i="6" s="1"/>
  <c r="AX23" i="6"/>
  <c r="AL23" i="6" s="1"/>
  <c r="AY23" i="6"/>
  <c r="AM23" i="6" s="1"/>
  <c r="AN24" i="6"/>
  <c r="AB24" i="6" s="1"/>
  <c r="AO24" i="6"/>
  <c r="AC24" i="6" s="1"/>
  <c r="AP24" i="6"/>
  <c r="AD24" i="6" s="1"/>
  <c r="AQ24" i="6"/>
  <c r="AE24" i="6" s="1"/>
  <c r="AR24" i="6"/>
  <c r="AF24" i="6" s="1"/>
  <c r="AS24" i="6"/>
  <c r="AG24" i="6" s="1"/>
  <c r="AT24" i="6"/>
  <c r="AH24" i="6" s="1"/>
  <c r="AU24" i="6"/>
  <c r="AI24" i="6" s="1"/>
  <c r="AV24" i="6"/>
  <c r="AJ24" i="6" s="1"/>
  <c r="AW24" i="6"/>
  <c r="AK24" i="6" s="1"/>
  <c r="AX24" i="6"/>
  <c r="AL24" i="6" s="1"/>
  <c r="AY24" i="6"/>
  <c r="AM24" i="6" s="1"/>
  <c r="AN25" i="6"/>
  <c r="AB25" i="6" s="1"/>
  <c r="AO25" i="6"/>
  <c r="AC25" i="6" s="1"/>
  <c r="AP25" i="6"/>
  <c r="AD25" i="6" s="1"/>
  <c r="AQ25" i="6"/>
  <c r="AE25" i="6" s="1"/>
  <c r="AR25" i="6"/>
  <c r="AF25" i="6" s="1"/>
  <c r="AS25" i="6"/>
  <c r="AG25" i="6" s="1"/>
  <c r="AT25" i="6"/>
  <c r="AH25" i="6" s="1"/>
  <c r="AU25" i="6"/>
  <c r="AI25" i="6" s="1"/>
  <c r="AV25" i="6"/>
  <c r="AJ25" i="6" s="1"/>
  <c r="AW25" i="6"/>
  <c r="AK25" i="6" s="1"/>
  <c r="AX25" i="6"/>
  <c r="AL25" i="6" s="1"/>
  <c r="AY25" i="6"/>
  <c r="AM25" i="6" s="1"/>
  <c r="AN26" i="6"/>
  <c r="AB26" i="6" s="1"/>
  <c r="AO26" i="6"/>
  <c r="AC26" i="6" s="1"/>
  <c r="AP26" i="6"/>
  <c r="AD26" i="6" s="1"/>
  <c r="AQ26" i="6"/>
  <c r="AE26" i="6" s="1"/>
  <c r="AR26" i="6"/>
  <c r="AF26" i="6" s="1"/>
  <c r="AS26" i="6"/>
  <c r="AG26" i="6" s="1"/>
  <c r="AT26" i="6"/>
  <c r="AH26" i="6" s="1"/>
  <c r="AU26" i="6"/>
  <c r="AI26" i="6" s="1"/>
  <c r="AV26" i="6"/>
  <c r="AJ26" i="6" s="1"/>
  <c r="AW26" i="6"/>
  <c r="AK26" i="6" s="1"/>
  <c r="AX26" i="6"/>
  <c r="AL26" i="6" s="1"/>
  <c r="AY26" i="6"/>
  <c r="AM26" i="6" s="1"/>
  <c r="AN27" i="6"/>
  <c r="AB27" i="6" s="1"/>
  <c r="AO27" i="6"/>
  <c r="AC27" i="6" s="1"/>
  <c r="AP27" i="6"/>
  <c r="AD27" i="6" s="1"/>
  <c r="AQ27" i="6"/>
  <c r="AE27" i="6" s="1"/>
  <c r="AR27" i="6"/>
  <c r="AF27" i="6" s="1"/>
  <c r="AS27" i="6"/>
  <c r="AG27" i="6" s="1"/>
  <c r="AT27" i="6"/>
  <c r="AH27" i="6" s="1"/>
  <c r="AU27" i="6"/>
  <c r="AI27" i="6" s="1"/>
  <c r="AV27" i="6"/>
  <c r="AJ27" i="6" s="1"/>
  <c r="AW27" i="6"/>
  <c r="AK27" i="6" s="1"/>
  <c r="AX27" i="6"/>
  <c r="AL27" i="6" s="1"/>
  <c r="AY27" i="6"/>
  <c r="AM27" i="6" s="1"/>
  <c r="AN28" i="6"/>
  <c r="AB28" i="6" s="1"/>
  <c r="AO28" i="6"/>
  <c r="AC28" i="6" s="1"/>
  <c r="AP28" i="6"/>
  <c r="AD28" i="6" s="1"/>
  <c r="AQ28" i="6"/>
  <c r="AE28" i="6" s="1"/>
  <c r="AR28" i="6"/>
  <c r="AF28" i="6" s="1"/>
  <c r="AS28" i="6"/>
  <c r="AG28" i="6" s="1"/>
  <c r="AT28" i="6"/>
  <c r="AH28" i="6" s="1"/>
  <c r="AU28" i="6"/>
  <c r="AI28" i="6" s="1"/>
  <c r="AV28" i="6"/>
  <c r="AJ28" i="6" s="1"/>
  <c r="AW28" i="6"/>
  <c r="AK28" i="6" s="1"/>
  <c r="AX28" i="6"/>
  <c r="AL28" i="6" s="1"/>
  <c r="AY28" i="6"/>
  <c r="AM28" i="6" s="1"/>
  <c r="AN29" i="6"/>
  <c r="AB29" i="6" s="1"/>
  <c r="AO29" i="6"/>
  <c r="AC29" i="6" s="1"/>
  <c r="AP29" i="6"/>
  <c r="AD29" i="6" s="1"/>
  <c r="AQ29" i="6"/>
  <c r="AE29" i="6" s="1"/>
  <c r="AR29" i="6"/>
  <c r="AF29" i="6" s="1"/>
  <c r="AS29" i="6"/>
  <c r="AG29" i="6" s="1"/>
  <c r="AT29" i="6"/>
  <c r="AH29" i="6" s="1"/>
  <c r="AU29" i="6"/>
  <c r="AI29" i="6" s="1"/>
  <c r="AV29" i="6"/>
  <c r="AJ29" i="6" s="1"/>
  <c r="AW29" i="6"/>
  <c r="AK29" i="6" s="1"/>
  <c r="AX29" i="6"/>
  <c r="AL29" i="6" s="1"/>
  <c r="AY29" i="6"/>
  <c r="AM29" i="6" s="1"/>
  <c r="AN30" i="6"/>
  <c r="AB30" i="6" s="1"/>
  <c r="AO30" i="6"/>
  <c r="AC30" i="6" s="1"/>
  <c r="AP30" i="6"/>
  <c r="AD30" i="6" s="1"/>
  <c r="AQ30" i="6"/>
  <c r="AE30" i="6" s="1"/>
  <c r="AR30" i="6"/>
  <c r="AF30" i="6" s="1"/>
  <c r="AS30" i="6"/>
  <c r="AG30" i="6" s="1"/>
  <c r="AT30" i="6"/>
  <c r="AH30" i="6" s="1"/>
  <c r="AU30" i="6"/>
  <c r="AI30" i="6" s="1"/>
  <c r="AV30" i="6"/>
  <c r="AJ30" i="6" s="1"/>
  <c r="AW30" i="6"/>
  <c r="AK30" i="6" s="1"/>
  <c r="AX30" i="6"/>
  <c r="AL30" i="6" s="1"/>
  <c r="AY30" i="6"/>
  <c r="AM30" i="6" s="1"/>
  <c r="AN31" i="6"/>
  <c r="AB31" i="6" s="1"/>
  <c r="AO31" i="6"/>
  <c r="AC31" i="6" s="1"/>
  <c r="AP31" i="6"/>
  <c r="AD31" i="6" s="1"/>
  <c r="AQ31" i="6"/>
  <c r="AE31" i="6" s="1"/>
  <c r="AR31" i="6"/>
  <c r="AF31" i="6" s="1"/>
  <c r="AS31" i="6"/>
  <c r="AG31" i="6" s="1"/>
  <c r="AT31" i="6"/>
  <c r="AH31" i="6" s="1"/>
  <c r="AU31" i="6"/>
  <c r="AI31" i="6" s="1"/>
  <c r="AV31" i="6"/>
  <c r="AJ31" i="6" s="1"/>
  <c r="AW31" i="6"/>
  <c r="AK31" i="6" s="1"/>
  <c r="AX31" i="6"/>
  <c r="AL31" i="6" s="1"/>
  <c r="AY31" i="6"/>
  <c r="AM31" i="6" s="1"/>
  <c r="AN32" i="6"/>
  <c r="AB32" i="6" s="1"/>
  <c r="AO32" i="6"/>
  <c r="AC32" i="6" s="1"/>
  <c r="AP32" i="6"/>
  <c r="AD32" i="6" s="1"/>
  <c r="AQ32" i="6"/>
  <c r="AE32" i="6" s="1"/>
  <c r="AR32" i="6"/>
  <c r="AF32" i="6" s="1"/>
  <c r="AS32" i="6"/>
  <c r="AG32" i="6" s="1"/>
  <c r="AT32" i="6"/>
  <c r="AH32" i="6" s="1"/>
  <c r="AU32" i="6"/>
  <c r="AI32" i="6" s="1"/>
  <c r="AV32" i="6"/>
  <c r="AJ32" i="6" s="1"/>
  <c r="AW32" i="6"/>
  <c r="AK32" i="6" s="1"/>
  <c r="AX32" i="6"/>
  <c r="AL32" i="6" s="1"/>
  <c r="AY32" i="6"/>
  <c r="AM32" i="6" s="1"/>
  <c r="AN33" i="6"/>
  <c r="AB33" i="6" s="1"/>
  <c r="AO33" i="6"/>
  <c r="AC33" i="6" s="1"/>
  <c r="AP33" i="6"/>
  <c r="AD33" i="6" s="1"/>
  <c r="AQ33" i="6"/>
  <c r="AE33" i="6" s="1"/>
  <c r="AR33" i="6"/>
  <c r="AF33" i="6" s="1"/>
  <c r="AS33" i="6"/>
  <c r="AG33" i="6" s="1"/>
  <c r="AT33" i="6"/>
  <c r="AH33" i="6" s="1"/>
  <c r="AU33" i="6"/>
  <c r="AI33" i="6" s="1"/>
  <c r="AV33" i="6"/>
  <c r="AJ33" i="6" s="1"/>
  <c r="AW33" i="6"/>
  <c r="AK33" i="6" s="1"/>
  <c r="AX33" i="6"/>
  <c r="AL33" i="6" s="1"/>
  <c r="AY33" i="6"/>
  <c r="AM33" i="6" s="1"/>
  <c r="AN34" i="6"/>
  <c r="AB34" i="6" s="1"/>
  <c r="AO34" i="6"/>
  <c r="AC34" i="6" s="1"/>
  <c r="AP34" i="6"/>
  <c r="AD34" i="6" s="1"/>
  <c r="AQ34" i="6"/>
  <c r="AE34" i="6" s="1"/>
  <c r="AR34" i="6"/>
  <c r="AF34" i="6" s="1"/>
  <c r="AS34" i="6"/>
  <c r="AG34" i="6" s="1"/>
  <c r="AT34" i="6"/>
  <c r="AH34" i="6" s="1"/>
  <c r="AU34" i="6"/>
  <c r="AI34" i="6" s="1"/>
  <c r="AV34" i="6"/>
  <c r="AJ34" i="6" s="1"/>
  <c r="AW34" i="6"/>
  <c r="AK34" i="6" s="1"/>
  <c r="AX34" i="6"/>
  <c r="AL34" i="6" s="1"/>
  <c r="AY34" i="6"/>
  <c r="AM34" i="6" s="1"/>
  <c r="AN35" i="6"/>
  <c r="AB35" i="6" s="1"/>
  <c r="AO35" i="6"/>
  <c r="AC35" i="6" s="1"/>
  <c r="AP35" i="6"/>
  <c r="AD35" i="6" s="1"/>
  <c r="AQ35" i="6"/>
  <c r="AE35" i="6" s="1"/>
  <c r="AR35" i="6"/>
  <c r="AF35" i="6" s="1"/>
  <c r="AS35" i="6"/>
  <c r="AG35" i="6" s="1"/>
  <c r="AT35" i="6"/>
  <c r="AH35" i="6" s="1"/>
  <c r="AU35" i="6"/>
  <c r="AI35" i="6" s="1"/>
  <c r="AV35" i="6"/>
  <c r="AJ35" i="6" s="1"/>
  <c r="AW35" i="6"/>
  <c r="AK35" i="6" s="1"/>
  <c r="AX35" i="6"/>
  <c r="AL35" i="6" s="1"/>
  <c r="AY35" i="6"/>
  <c r="AM35" i="6" s="1"/>
  <c r="AN36" i="6"/>
  <c r="AB36" i="6" s="1"/>
  <c r="AO36" i="6"/>
  <c r="AC36" i="6" s="1"/>
  <c r="AP36" i="6"/>
  <c r="AD36" i="6" s="1"/>
  <c r="AQ36" i="6"/>
  <c r="AE36" i="6" s="1"/>
  <c r="AR36" i="6"/>
  <c r="AF36" i="6" s="1"/>
  <c r="AS36" i="6"/>
  <c r="AG36" i="6" s="1"/>
  <c r="AT36" i="6"/>
  <c r="AH36" i="6" s="1"/>
  <c r="AU36" i="6"/>
  <c r="AI36" i="6" s="1"/>
  <c r="AV36" i="6"/>
  <c r="AJ36" i="6" s="1"/>
  <c r="AW36" i="6"/>
  <c r="AK36" i="6" s="1"/>
  <c r="AX36" i="6"/>
  <c r="AL36" i="6" s="1"/>
  <c r="AY36" i="6"/>
  <c r="AM36" i="6" s="1"/>
  <c r="AN37" i="6"/>
  <c r="AB37" i="6" s="1"/>
  <c r="AO37" i="6"/>
  <c r="AC37" i="6" s="1"/>
  <c r="AP37" i="6"/>
  <c r="AD37" i="6" s="1"/>
  <c r="AQ37" i="6"/>
  <c r="AE37" i="6" s="1"/>
  <c r="AR37" i="6"/>
  <c r="AF37" i="6" s="1"/>
  <c r="AS37" i="6"/>
  <c r="AG37" i="6" s="1"/>
  <c r="AT37" i="6"/>
  <c r="AH37" i="6" s="1"/>
  <c r="AU37" i="6"/>
  <c r="AI37" i="6" s="1"/>
  <c r="AV37" i="6"/>
  <c r="AJ37" i="6" s="1"/>
  <c r="AW37" i="6"/>
  <c r="AK37" i="6" s="1"/>
  <c r="AX37" i="6"/>
  <c r="AL37" i="6" s="1"/>
  <c r="AY37" i="6"/>
  <c r="AM37" i="6" s="1"/>
  <c r="AN38" i="6"/>
  <c r="AB38" i="6" s="1"/>
  <c r="AO38" i="6"/>
  <c r="AC38" i="6" s="1"/>
  <c r="AP38" i="6"/>
  <c r="AD38" i="6" s="1"/>
  <c r="AQ38" i="6"/>
  <c r="AE38" i="6" s="1"/>
  <c r="AR38" i="6"/>
  <c r="AF38" i="6" s="1"/>
  <c r="AS38" i="6"/>
  <c r="AG38" i="6" s="1"/>
  <c r="AT38" i="6"/>
  <c r="AH38" i="6" s="1"/>
  <c r="AU38" i="6"/>
  <c r="AI38" i="6" s="1"/>
  <c r="AV38" i="6"/>
  <c r="AJ38" i="6" s="1"/>
  <c r="AW38" i="6"/>
  <c r="AK38" i="6" s="1"/>
  <c r="AX38" i="6"/>
  <c r="AL38" i="6" s="1"/>
  <c r="AY38" i="6"/>
  <c r="AM38" i="6" s="1"/>
  <c r="AN39" i="6"/>
  <c r="AB39" i="6" s="1"/>
  <c r="AO39" i="6"/>
  <c r="AC39" i="6" s="1"/>
  <c r="AP39" i="6"/>
  <c r="AD39" i="6" s="1"/>
  <c r="AQ39" i="6"/>
  <c r="AE39" i="6" s="1"/>
  <c r="AR39" i="6"/>
  <c r="AF39" i="6" s="1"/>
  <c r="AS39" i="6"/>
  <c r="AG39" i="6" s="1"/>
  <c r="AT39" i="6"/>
  <c r="AH39" i="6" s="1"/>
  <c r="AU39" i="6"/>
  <c r="AI39" i="6" s="1"/>
  <c r="AV39" i="6"/>
  <c r="AJ39" i="6" s="1"/>
  <c r="AW39" i="6"/>
  <c r="AK39" i="6" s="1"/>
  <c r="AX39" i="6"/>
  <c r="AL39" i="6" s="1"/>
  <c r="AY39" i="6"/>
  <c r="AM39" i="6" s="1"/>
  <c r="AN40" i="6"/>
  <c r="AB40" i="6" s="1"/>
  <c r="AO40" i="6"/>
  <c r="AC40" i="6" s="1"/>
  <c r="AP40" i="6"/>
  <c r="AD40" i="6" s="1"/>
  <c r="AQ40" i="6"/>
  <c r="AE40" i="6" s="1"/>
  <c r="AR40" i="6"/>
  <c r="AF40" i="6" s="1"/>
  <c r="AS40" i="6"/>
  <c r="AG40" i="6" s="1"/>
  <c r="AT40" i="6"/>
  <c r="AH40" i="6" s="1"/>
  <c r="AU40" i="6"/>
  <c r="AI40" i="6" s="1"/>
  <c r="AV40" i="6"/>
  <c r="AJ40" i="6" s="1"/>
  <c r="AW40" i="6"/>
  <c r="AK40" i="6" s="1"/>
  <c r="AX40" i="6"/>
  <c r="AL40" i="6" s="1"/>
  <c r="AY40" i="6"/>
  <c r="AM40" i="6" s="1"/>
  <c r="AN41" i="6"/>
  <c r="AB41" i="6" s="1"/>
  <c r="AO41" i="6"/>
  <c r="AC41" i="6" s="1"/>
  <c r="AP41" i="6"/>
  <c r="AD41" i="6" s="1"/>
  <c r="AQ41" i="6"/>
  <c r="AE41" i="6" s="1"/>
  <c r="AR41" i="6"/>
  <c r="AF41" i="6" s="1"/>
  <c r="AS41" i="6"/>
  <c r="AG41" i="6" s="1"/>
  <c r="AT41" i="6"/>
  <c r="AH41" i="6" s="1"/>
  <c r="AU41" i="6"/>
  <c r="AI41" i="6" s="1"/>
  <c r="AV41" i="6"/>
  <c r="AJ41" i="6" s="1"/>
  <c r="AW41" i="6"/>
  <c r="AK41" i="6" s="1"/>
  <c r="AX41" i="6"/>
  <c r="AL41" i="6" s="1"/>
  <c r="AY41" i="6"/>
  <c r="AM41" i="6" s="1"/>
  <c r="AN42" i="6"/>
  <c r="AB42" i="6" s="1"/>
  <c r="AO42" i="6"/>
  <c r="AC42" i="6" s="1"/>
  <c r="AP42" i="6"/>
  <c r="AD42" i="6" s="1"/>
  <c r="AQ42" i="6"/>
  <c r="AE42" i="6" s="1"/>
  <c r="AR42" i="6"/>
  <c r="AF42" i="6" s="1"/>
  <c r="AS42" i="6"/>
  <c r="AG42" i="6" s="1"/>
  <c r="AT42" i="6"/>
  <c r="AH42" i="6" s="1"/>
  <c r="AU42" i="6"/>
  <c r="AI42" i="6" s="1"/>
  <c r="AV42" i="6"/>
  <c r="AJ42" i="6" s="1"/>
  <c r="AW42" i="6"/>
  <c r="AK42" i="6" s="1"/>
  <c r="AX42" i="6"/>
  <c r="AL42" i="6" s="1"/>
  <c r="AY42" i="6"/>
  <c r="AM42" i="6" s="1"/>
  <c r="AN43" i="6"/>
  <c r="AB43" i="6" s="1"/>
  <c r="AO43" i="6"/>
  <c r="AC43" i="6" s="1"/>
  <c r="AP43" i="6"/>
  <c r="AD43" i="6" s="1"/>
  <c r="AQ43" i="6"/>
  <c r="AE43" i="6" s="1"/>
  <c r="AR43" i="6"/>
  <c r="AF43" i="6" s="1"/>
  <c r="AS43" i="6"/>
  <c r="AG43" i="6" s="1"/>
  <c r="AT43" i="6"/>
  <c r="AH43" i="6" s="1"/>
  <c r="AU43" i="6"/>
  <c r="AI43" i="6" s="1"/>
  <c r="AV43" i="6"/>
  <c r="AJ43" i="6" s="1"/>
  <c r="AW43" i="6"/>
  <c r="AK43" i="6" s="1"/>
  <c r="AX43" i="6"/>
  <c r="AL43" i="6" s="1"/>
  <c r="AY43" i="6"/>
  <c r="AM43" i="6" s="1"/>
  <c r="AN44" i="6"/>
  <c r="AB44" i="6" s="1"/>
  <c r="AO44" i="6"/>
  <c r="AC44" i="6" s="1"/>
  <c r="AP44" i="6"/>
  <c r="AD44" i="6" s="1"/>
  <c r="AQ44" i="6"/>
  <c r="AE44" i="6" s="1"/>
  <c r="AR44" i="6"/>
  <c r="AF44" i="6" s="1"/>
  <c r="AS44" i="6"/>
  <c r="AG44" i="6" s="1"/>
  <c r="AT44" i="6"/>
  <c r="AH44" i="6" s="1"/>
  <c r="AU44" i="6"/>
  <c r="AI44" i="6" s="1"/>
  <c r="AV44" i="6"/>
  <c r="AJ44" i="6" s="1"/>
  <c r="AW44" i="6"/>
  <c r="AK44" i="6" s="1"/>
  <c r="AX44" i="6"/>
  <c r="AL44" i="6" s="1"/>
  <c r="AY44" i="6"/>
  <c r="AM44" i="6" s="1"/>
  <c r="AN45" i="6"/>
  <c r="AB45" i="6" s="1"/>
  <c r="AO45" i="6"/>
  <c r="AC45" i="6" s="1"/>
  <c r="AP45" i="6"/>
  <c r="AD45" i="6" s="1"/>
  <c r="AQ45" i="6"/>
  <c r="AE45" i="6" s="1"/>
  <c r="AR45" i="6"/>
  <c r="AF45" i="6" s="1"/>
  <c r="AS45" i="6"/>
  <c r="AG45" i="6" s="1"/>
  <c r="AT45" i="6"/>
  <c r="AH45" i="6" s="1"/>
  <c r="AU45" i="6"/>
  <c r="AI45" i="6" s="1"/>
  <c r="AV45" i="6"/>
  <c r="AJ45" i="6" s="1"/>
  <c r="AW45" i="6"/>
  <c r="AK45" i="6" s="1"/>
  <c r="AX45" i="6"/>
  <c r="AL45" i="6" s="1"/>
  <c r="AY45" i="6"/>
  <c r="AM45" i="6" s="1"/>
  <c r="AN46" i="6"/>
  <c r="AB46" i="6" s="1"/>
  <c r="AO46" i="6"/>
  <c r="AC46" i="6" s="1"/>
  <c r="AP46" i="6"/>
  <c r="AD46" i="6" s="1"/>
  <c r="AQ46" i="6"/>
  <c r="AE46" i="6" s="1"/>
  <c r="AR46" i="6"/>
  <c r="AF46" i="6" s="1"/>
  <c r="AS46" i="6"/>
  <c r="AG46" i="6" s="1"/>
  <c r="AT46" i="6"/>
  <c r="AH46" i="6" s="1"/>
  <c r="AU46" i="6"/>
  <c r="AI46" i="6" s="1"/>
  <c r="AV46" i="6"/>
  <c r="AJ46" i="6" s="1"/>
  <c r="AW46" i="6"/>
  <c r="AK46" i="6" s="1"/>
  <c r="AX46" i="6"/>
  <c r="AL46" i="6" s="1"/>
  <c r="AY46" i="6"/>
  <c r="AM46" i="6" s="1"/>
  <c r="AN47" i="6"/>
  <c r="AB47" i="6" s="1"/>
  <c r="AO47" i="6"/>
  <c r="AC47" i="6" s="1"/>
  <c r="AP47" i="6"/>
  <c r="AD47" i="6" s="1"/>
  <c r="AQ47" i="6"/>
  <c r="AE47" i="6" s="1"/>
  <c r="AR47" i="6"/>
  <c r="AF47" i="6" s="1"/>
  <c r="AS47" i="6"/>
  <c r="AG47" i="6" s="1"/>
  <c r="AT47" i="6"/>
  <c r="AH47" i="6" s="1"/>
  <c r="AU47" i="6"/>
  <c r="AI47" i="6" s="1"/>
  <c r="AV47" i="6"/>
  <c r="AJ47" i="6" s="1"/>
  <c r="AW47" i="6"/>
  <c r="AK47" i="6" s="1"/>
  <c r="AX47" i="6"/>
  <c r="AL47" i="6" s="1"/>
  <c r="AY47" i="6"/>
  <c r="AM47" i="6" s="1"/>
  <c r="AN48" i="6"/>
  <c r="AB48" i="6" s="1"/>
  <c r="AO48" i="6"/>
  <c r="AC48" i="6" s="1"/>
  <c r="AP48" i="6"/>
  <c r="AD48" i="6" s="1"/>
  <c r="AQ48" i="6"/>
  <c r="AE48" i="6" s="1"/>
  <c r="AR48" i="6"/>
  <c r="AF48" i="6" s="1"/>
  <c r="AS48" i="6"/>
  <c r="AG48" i="6" s="1"/>
  <c r="AT48" i="6"/>
  <c r="AH48" i="6" s="1"/>
  <c r="AU48" i="6"/>
  <c r="AI48" i="6" s="1"/>
  <c r="AV48" i="6"/>
  <c r="AJ48" i="6" s="1"/>
  <c r="AW48" i="6"/>
  <c r="AK48" i="6" s="1"/>
  <c r="AX48" i="6"/>
  <c r="AL48" i="6" s="1"/>
  <c r="AY48" i="6"/>
  <c r="AM48" i="6" s="1"/>
  <c r="AN49" i="6"/>
  <c r="AB49" i="6" s="1"/>
  <c r="AO49" i="6"/>
  <c r="AC49" i="6" s="1"/>
  <c r="AP49" i="6"/>
  <c r="AD49" i="6" s="1"/>
  <c r="AQ49" i="6"/>
  <c r="AE49" i="6" s="1"/>
  <c r="AR49" i="6"/>
  <c r="AF49" i="6" s="1"/>
  <c r="AS49" i="6"/>
  <c r="AG49" i="6" s="1"/>
  <c r="AT49" i="6"/>
  <c r="AH49" i="6" s="1"/>
  <c r="AU49" i="6"/>
  <c r="AI49" i="6" s="1"/>
  <c r="AV49" i="6"/>
  <c r="AJ49" i="6" s="1"/>
  <c r="AW49" i="6"/>
  <c r="AK49" i="6" s="1"/>
  <c r="AX49" i="6"/>
  <c r="AL49" i="6" s="1"/>
  <c r="AY49" i="6"/>
  <c r="AM49" i="6" s="1"/>
  <c r="AN50" i="6"/>
  <c r="AB50" i="6" s="1"/>
  <c r="AO50" i="6"/>
  <c r="AC50" i="6" s="1"/>
  <c r="AP50" i="6"/>
  <c r="AD50" i="6" s="1"/>
  <c r="AQ50" i="6"/>
  <c r="AE50" i="6" s="1"/>
  <c r="AR50" i="6"/>
  <c r="AF50" i="6" s="1"/>
  <c r="AS50" i="6"/>
  <c r="AG50" i="6" s="1"/>
  <c r="AT50" i="6"/>
  <c r="AH50" i="6" s="1"/>
  <c r="AU50" i="6"/>
  <c r="AI50" i="6" s="1"/>
  <c r="AV50" i="6"/>
  <c r="AJ50" i="6" s="1"/>
  <c r="AW50" i="6"/>
  <c r="AK50" i="6" s="1"/>
  <c r="AX50" i="6"/>
  <c r="AL50" i="6" s="1"/>
  <c r="AY50" i="6"/>
  <c r="AM50" i="6" s="1"/>
  <c r="AN51" i="6"/>
  <c r="AB51" i="6" s="1"/>
  <c r="AO51" i="6"/>
  <c r="AC51" i="6" s="1"/>
  <c r="AP51" i="6"/>
  <c r="AD51" i="6" s="1"/>
  <c r="AQ51" i="6"/>
  <c r="AE51" i="6" s="1"/>
  <c r="AR51" i="6"/>
  <c r="AF51" i="6" s="1"/>
  <c r="AS51" i="6"/>
  <c r="AG51" i="6" s="1"/>
  <c r="AT51" i="6"/>
  <c r="AH51" i="6" s="1"/>
  <c r="AU51" i="6"/>
  <c r="AI51" i="6" s="1"/>
  <c r="AV51" i="6"/>
  <c r="AJ51" i="6" s="1"/>
  <c r="AW51" i="6"/>
  <c r="AK51" i="6" s="1"/>
  <c r="AX51" i="6"/>
  <c r="AL51" i="6" s="1"/>
  <c r="AY51" i="6"/>
  <c r="AM51" i="6" s="1"/>
  <c r="AN52" i="6"/>
  <c r="AB52" i="6" s="1"/>
  <c r="AO52" i="6"/>
  <c r="AC52" i="6" s="1"/>
  <c r="AP52" i="6"/>
  <c r="AD52" i="6" s="1"/>
  <c r="AQ52" i="6"/>
  <c r="AE52" i="6" s="1"/>
  <c r="AR52" i="6"/>
  <c r="AF52" i="6" s="1"/>
  <c r="AS52" i="6"/>
  <c r="AG52" i="6" s="1"/>
  <c r="AT52" i="6"/>
  <c r="AH52" i="6" s="1"/>
  <c r="AU52" i="6"/>
  <c r="AI52" i="6" s="1"/>
  <c r="AV52" i="6"/>
  <c r="AJ52" i="6" s="1"/>
  <c r="AW52" i="6"/>
  <c r="AK52" i="6" s="1"/>
  <c r="AX52" i="6"/>
  <c r="AL52" i="6" s="1"/>
  <c r="AY52" i="6"/>
  <c r="AM52" i="6" s="1"/>
  <c r="AN53" i="6"/>
  <c r="AB53" i="6" s="1"/>
  <c r="AO53" i="6"/>
  <c r="AC53" i="6" s="1"/>
  <c r="AP53" i="6"/>
  <c r="AD53" i="6" s="1"/>
  <c r="AQ53" i="6"/>
  <c r="AE53" i="6" s="1"/>
  <c r="AR53" i="6"/>
  <c r="AF53" i="6" s="1"/>
  <c r="AS53" i="6"/>
  <c r="AG53" i="6" s="1"/>
  <c r="AT53" i="6"/>
  <c r="AH53" i="6" s="1"/>
  <c r="AU53" i="6"/>
  <c r="AI53" i="6" s="1"/>
  <c r="AV53" i="6"/>
  <c r="AJ53" i="6" s="1"/>
  <c r="AW53" i="6"/>
  <c r="AK53" i="6" s="1"/>
  <c r="AX53" i="6"/>
  <c r="AL53" i="6" s="1"/>
  <c r="AY53" i="6"/>
  <c r="AM53" i="6" s="1"/>
  <c r="AN54" i="6"/>
  <c r="AB54" i="6" s="1"/>
  <c r="AO54" i="6"/>
  <c r="AC54" i="6" s="1"/>
  <c r="AP54" i="6"/>
  <c r="AD54" i="6" s="1"/>
  <c r="AQ54" i="6"/>
  <c r="AE54" i="6" s="1"/>
  <c r="AR54" i="6"/>
  <c r="AF54" i="6" s="1"/>
  <c r="AS54" i="6"/>
  <c r="AG54" i="6" s="1"/>
  <c r="AT54" i="6"/>
  <c r="AH54" i="6" s="1"/>
  <c r="AU54" i="6"/>
  <c r="AI54" i="6" s="1"/>
  <c r="AV54" i="6"/>
  <c r="AJ54" i="6" s="1"/>
  <c r="AW54" i="6"/>
  <c r="AK54" i="6" s="1"/>
  <c r="AX54" i="6"/>
  <c r="AL54" i="6" s="1"/>
  <c r="AY54" i="6"/>
  <c r="AM54" i="6" s="1"/>
  <c r="AN55" i="6"/>
  <c r="AB55" i="6" s="1"/>
  <c r="AO55" i="6"/>
  <c r="AC55" i="6" s="1"/>
  <c r="AP55" i="6"/>
  <c r="AD55" i="6" s="1"/>
  <c r="AQ55" i="6"/>
  <c r="AE55" i="6" s="1"/>
  <c r="AR55" i="6"/>
  <c r="AF55" i="6" s="1"/>
  <c r="AS55" i="6"/>
  <c r="AG55" i="6" s="1"/>
  <c r="AT55" i="6"/>
  <c r="AH55" i="6" s="1"/>
  <c r="AU55" i="6"/>
  <c r="AI55" i="6" s="1"/>
  <c r="AV55" i="6"/>
  <c r="AJ55" i="6" s="1"/>
  <c r="AW55" i="6"/>
  <c r="AK55" i="6" s="1"/>
  <c r="AX55" i="6"/>
  <c r="AL55" i="6" s="1"/>
  <c r="AY55" i="6"/>
  <c r="AM55" i="6" s="1"/>
  <c r="AN56" i="6"/>
  <c r="AB56" i="6" s="1"/>
  <c r="AO56" i="6"/>
  <c r="AC56" i="6" s="1"/>
  <c r="AP56" i="6"/>
  <c r="AD56" i="6" s="1"/>
  <c r="AQ56" i="6"/>
  <c r="AE56" i="6" s="1"/>
  <c r="AR56" i="6"/>
  <c r="AF56" i="6" s="1"/>
  <c r="AS56" i="6"/>
  <c r="AG56" i="6" s="1"/>
  <c r="AT56" i="6"/>
  <c r="AH56" i="6" s="1"/>
  <c r="AU56" i="6"/>
  <c r="AI56" i="6" s="1"/>
  <c r="AV56" i="6"/>
  <c r="AJ56" i="6" s="1"/>
  <c r="AW56" i="6"/>
  <c r="AK56" i="6" s="1"/>
  <c r="AX56" i="6"/>
  <c r="AL56" i="6" s="1"/>
  <c r="AY56" i="6"/>
  <c r="AM56" i="6" s="1"/>
  <c r="AN57" i="6"/>
  <c r="AB57" i="6" s="1"/>
  <c r="AO57" i="6"/>
  <c r="AC57" i="6" s="1"/>
  <c r="AP57" i="6"/>
  <c r="AD57" i="6" s="1"/>
  <c r="AQ57" i="6"/>
  <c r="AE57" i="6" s="1"/>
  <c r="AR57" i="6"/>
  <c r="AF57" i="6" s="1"/>
  <c r="AS57" i="6"/>
  <c r="AG57" i="6" s="1"/>
  <c r="AT57" i="6"/>
  <c r="AH57" i="6" s="1"/>
  <c r="AU57" i="6"/>
  <c r="AI57" i="6" s="1"/>
  <c r="AV57" i="6"/>
  <c r="AJ57" i="6" s="1"/>
  <c r="AW57" i="6"/>
  <c r="AK57" i="6" s="1"/>
  <c r="AX57" i="6"/>
  <c r="AL57" i="6" s="1"/>
  <c r="AY57" i="6"/>
  <c r="AM57" i="6" s="1"/>
  <c r="AN58" i="6"/>
  <c r="AB58" i="6" s="1"/>
  <c r="AO58" i="6"/>
  <c r="AC58" i="6" s="1"/>
  <c r="AP58" i="6"/>
  <c r="AD58" i="6" s="1"/>
  <c r="AQ58" i="6"/>
  <c r="AE58" i="6" s="1"/>
  <c r="AR58" i="6"/>
  <c r="AF58" i="6" s="1"/>
  <c r="AS58" i="6"/>
  <c r="AG58" i="6" s="1"/>
  <c r="AT58" i="6"/>
  <c r="AH58" i="6" s="1"/>
  <c r="AU58" i="6"/>
  <c r="AI58" i="6" s="1"/>
  <c r="AV58" i="6"/>
  <c r="AJ58" i="6" s="1"/>
  <c r="AW58" i="6"/>
  <c r="AK58" i="6" s="1"/>
  <c r="AX58" i="6"/>
  <c r="AL58" i="6" s="1"/>
  <c r="AY58" i="6"/>
  <c r="AM58" i="6" s="1"/>
  <c r="AN59" i="6"/>
  <c r="AB59" i="6" s="1"/>
  <c r="AO59" i="6"/>
  <c r="AC59" i="6" s="1"/>
  <c r="AP59" i="6"/>
  <c r="AD59" i="6" s="1"/>
  <c r="AQ59" i="6"/>
  <c r="AE59" i="6" s="1"/>
  <c r="AR59" i="6"/>
  <c r="AF59" i="6" s="1"/>
  <c r="AS59" i="6"/>
  <c r="AG59" i="6" s="1"/>
  <c r="AT59" i="6"/>
  <c r="AH59" i="6" s="1"/>
  <c r="AU59" i="6"/>
  <c r="AI59" i="6" s="1"/>
  <c r="AV59" i="6"/>
  <c r="AJ59" i="6" s="1"/>
  <c r="AW59" i="6"/>
  <c r="AK59" i="6" s="1"/>
  <c r="AX59" i="6"/>
  <c r="AL59" i="6" s="1"/>
  <c r="AY59" i="6"/>
  <c r="AM59" i="6" s="1"/>
  <c r="AN60" i="6"/>
  <c r="AB60" i="6" s="1"/>
  <c r="AO60" i="6"/>
  <c r="AC60" i="6" s="1"/>
  <c r="AP60" i="6"/>
  <c r="AD60" i="6" s="1"/>
  <c r="AQ60" i="6"/>
  <c r="AE60" i="6" s="1"/>
  <c r="AR60" i="6"/>
  <c r="AF60" i="6" s="1"/>
  <c r="AS60" i="6"/>
  <c r="AG60" i="6" s="1"/>
  <c r="AT60" i="6"/>
  <c r="AH60" i="6" s="1"/>
  <c r="AU60" i="6"/>
  <c r="AI60" i="6" s="1"/>
  <c r="AV60" i="6"/>
  <c r="AJ60" i="6" s="1"/>
  <c r="AW60" i="6"/>
  <c r="AK60" i="6" s="1"/>
  <c r="AX60" i="6"/>
  <c r="AL60" i="6" s="1"/>
  <c r="AY60" i="6"/>
  <c r="AM60" i="6" s="1"/>
  <c r="AN61" i="6"/>
  <c r="AB61" i="6" s="1"/>
  <c r="AO61" i="6"/>
  <c r="AC61" i="6" s="1"/>
  <c r="AP61" i="6"/>
  <c r="AD61" i="6" s="1"/>
  <c r="AQ61" i="6"/>
  <c r="AE61" i="6" s="1"/>
  <c r="AR61" i="6"/>
  <c r="AF61" i="6" s="1"/>
  <c r="AS61" i="6"/>
  <c r="AG61" i="6" s="1"/>
  <c r="AT61" i="6"/>
  <c r="AH61" i="6" s="1"/>
  <c r="AU61" i="6"/>
  <c r="AI61" i="6" s="1"/>
  <c r="AV61" i="6"/>
  <c r="AJ61" i="6" s="1"/>
  <c r="AW61" i="6"/>
  <c r="AK61" i="6" s="1"/>
  <c r="AX61" i="6"/>
  <c r="AL61" i="6" s="1"/>
  <c r="AY61" i="6"/>
  <c r="AM61" i="6" s="1"/>
  <c r="AN62" i="6"/>
  <c r="AB62" i="6" s="1"/>
  <c r="AO62" i="6"/>
  <c r="AC62" i="6" s="1"/>
  <c r="AP62" i="6"/>
  <c r="AD62" i="6" s="1"/>
  <c r="AQ62" i="6"/>
  <c r="AE62" i="6" s="1"/>
  <c r="AR62" i="6"/>
  <c r="AF62" i="6" s="1"/>
  <c r="AS62" i="6"/>
  <c r="AG62" i="6" s="1"/>
  <c r="AT62" i="6"/>
  <c r="AH62" i="6" s="1"/>
  <c r="AU62" i="6"/>
  <c r="AI62" i="6" s="1"/>
  <c r="AV62" i="6"/>
  <c r="AJ62" i="6" s="1"/>
  <c r="AW62" i="6"/>
  <c r="AK62" i="6" s="1"/>
  <c r="AX62" i="6"/>
  <c r="AL62" i="6" s="1"/>
  <c r="AY62" i="6"/>
  <c r="AM62" i="6" s="1"/>
  <c r="AN63" i="6"/>
  <c r="AB63" i="6" s="1"/>
  <c r="AO63" i="6"/>
  <c r="AC63" i="6" s="1"/>
  <c r="AP63" i="6"/>
  <c r="AD63" i="6" s="1"/>
  <c r="AQ63" i="6"/>
  <c r="AE63" i="6" s="1"/>
  <c r="AR63" i="6"/>
  <c r="AF63" i="6" s="1"/>
  <c r="AS63" i="6"/>
  <c r="AG63" i="6" s="1"/>
  <c r="AT63" i="6"/>
  <c r="AH63" i="6" s="1"/>
  <c r="AU63" i="6"/>
  <c r="AI63" i="6" s="1"/>
  <c r="AV63" i="6"/>
  <c r="AJ63" i="6" s="1"/>
  <c r="AW63" i="6"/>
  <c r="AK63" i="6" s="1"/>
  <c r="AX63" i="6"/>
  <c r="AL63" i="6" s="1"/>
  <c r="AY63" i="6"/>
  <c r="AM63" i="6" s="1"/>
  <c r="AN64" i="6"/>
  <c r="AB64" i="6" s="1"/>
  <c r="AO64" i="6"/>
  <c r="AC64" i="6" s="1"/>
  <c r="AP64" i="6"/>
  <c r="AD64" i="6" s="1"/>
  <c r="AQ64" i="6"/>
  <c r="AE64" i="6" s="1"/>
  <c r="AR64" i="6"/>
  <c r="AF64" i="6" s="1"/>
  <c r="AS64" i="6"/>
  <c r="AG64" i="6" s="1"/>
  <c r="AT64" i="6"/>
  <c r="AH64" i="6" s="1"/>
  <c r="AU64" i="6"/>
  <c r="AI64" i="6" s="1"/>
  <c r="AV64" i="6"/>
  <c r="AJ64" i="6" s="1"/>
  <c r="AW64" i="6"/>
  <c r="AK64" i="6" s="1"/>
  <c r="AX64" i="6"/>
  <c r="AL64" i="6" s="1"/>
  <c r="AY64" i="6"/>
  <c r="AM64" i="6" s="1"/>
  <c r="AN65" i="6"/>
  <c r="AB65" i="6" s="1"/>
  <c r="AO65" i="6"/>
  <c r="AC65" i="6" s="1"/>
  <c r="AP65" i="6"/>
  <c r="AD65" i="6" s="1"/>
  <c r="AQ65" i="6"/>
  <c r="AE65" i="6" s="1"/>
  <c r="AR65" i="6"/>
  <c r="AF65" i="6" s="1"/>
  <c r="AS65" i="6"/>
  <c r="AG65" i="6" s="1"/>
  <c r="AT65" i="6"/>
  <c r="AH65" i="6" s="1"/>
  <c r="AU65" i="6"/>
  <c r="AI65" i="6" s="1"/>
  <c r="AV65" i="6"/>
  <c r="AJ65" i="6" s="1"/>
  <c r="AW65" i="6"/>
  <c r="AK65" i="6" s="1"/>
  <c r="AX65" i="6"/>
  <c r="AL65" i="6" s="1"/>
  <c r="AY65" i="6"/>
  <c r="AM65" i="6" s="1"/>
  <c r="AN66" i="6"/>
  <c r="AB66" i="6" s="1"/>
  <c r="AO66" i="6"/>
  <c r="AC66" i="6" s="1"/>
  <c r="AP66" i="6"/>
  <c r="AD66" i="6" s="1"/>
  <c r="AQ66" i="6"/>
  <c r="AE66" i="6" s="1"/>
  <c r="AR66" i="6"/>
  <c r="AF66" i="6" s="1"/>
  <c r="AS66" i="6"/>
  <c r="AG66" i="6" s="1"/>
  <c r="AT66" i="6"/>
  <c r="AH66" i="6" s="1"/>
  <c r="AU66" i="6"/>
  <c r="AI66" i="6" s="1"/>
  <c r="AV66" i="6"/>
  <c r="AJ66" i="6" s="1"/>
  <c r="AW66" i="6"/>
  <c r="AK66" i="6" s="1"/>
  <c r="AX66" i="6"/>
  <c r="AL66" i="6" s="1"/>
  <c r="AY66" i="6"/>
  <c r="AM66" i="6" s="1"/>
  <c r="AN67" i="6"/>
  <c r="AB67" i="6" s="1"/>
  <c r="AO67" i="6"/>
  <c r="AC67" i="6" s="1"/>
  <c r="AP67" i="6"/>
  <c r="AD67" i="6" s="1"/>
  <c r="AQ67" i="6"/>
  <c r="AE67" i="6" s="1"/>
  <c r="AR67" i="6"/>
  <c r="AF67" i="6" s="1"/>
  <c r="AS67" i="6"/>
  <c r="AG67" i="6" s="1"/>
  <c r="AT67" i="6"/>
  <c r="AH67" i="6" s="1"/>
  <c r="AU67" i="6"/>
  <c r="AI67" i="6" s="1"/>
  <c r="AV67" i="6"/>
  <c r="AJ67" i="6" s="1"/>
  <c r="AW67" i="6"/>
  <c r="AK67" i="6" s="1"/>
  <c r="AX67" i="6"/>
  <c r="AL67" i="6" s="1"/>
  <c r="AY67" i="6"/>
  <c r="AM67" i="6" s="1"/>
  <c r="AN68" i="6"/>
  <c r="AB68" i="6" s="1"/>
  <c r="AO68" i="6"/>
  <c r="AC68" i="6" s="1"/>
  <c r="AP68" i="6"/>
  <c r="AD68" i="6" s="1"/>
  <c r="AQ68" i="6"/>
  <c r="AE68" i="6" s="1"/>
  <c r="AR68" i="6"/>
  <c r="AF68" i="6" s="1"/>
  <c r="AS68" i="6"/>
  <c r="AG68" i="6" s="1"/>
  <c r="AT68" i="6"/>
  <c r="AH68" i="6" s="1"/>
  <c r="AU68" i="6"/>
  <c r="AI68" i="6" s="1"/>
  <c r="AV68" i="6"/>
  <c r="AJ68" i="6" s="1"/>
  <c r="AW68" i="6"/>
  <c r="AK68" i="6" s="1"/>
  <c r="AX68" i="6"/>
  <c r="AL68" i="6" s="1"/>
  <c r="AY68" i="6"/>
  <c r="AM68" i="6" s="1"/>
  <c r="AN69" i="6"/>
  <c r="AB69" i="6" s="1"/>
  <c r="AO69" i="6"/>
  <c r="AC69" i="6" s="1"/>
  <c r="AP69" i="6"/>
  <c r="AD69" i="6" s="1"/>
  <c r="AQ69" i="6"/>
  <c r="AE69" i="6" s="1"/>
  <c r="AR69" i="6"/>
  <c r="AF69" i="6" s="1"/>
  <c r="AS69" i="6"/>
  <c r="AG69" i="6" s="1"/>
  <c r="AT69" i="6"/>
  <c r="AH69" i="6" s="1"/>
  <c r="AU69" i="6"/>
  <c r="AI69" i="6" s="1"/>
  <c r="AV69" i="6"/>
  <c r="AJ69" i="6" s="1"/>
  <c r="AW69" i="6"/>
  <c r="AK69" i="6" s="1"/>
  <c r="AX69" i="6"/>
  <c r="AL69" i="6" s="1"/>
  <c r="AY69" i="6"/>
  <c r="AM69" i="6" s="1"/>
  <c r="AN70" i="6"/>
  <c r="AB70" i="6" s="1"/>
  <c r="AO70" i="6"/>
  <c r="AC70" i="6" s="1"/>
  <c r="AP70" i="6"/>
  <c r="AD70" i="6" s="1"/>
  <c r="AQ70" i="6"/>
  <c r="AE70" i="6" s="1"/>
  <c r="AR70" i="6"/>
  <c r="AF70" i="6" s="1"/>
  <c r="AS70" i="6"/>
  <c r="AG70" i="6" s="1"/>
  <c r="AT70" i="6"/>
  <c r="AH70" i="6" s="1"/>
  <c r="AU70" i="6"/>
  <c r="AI70" i="6" s="1"/>
  <c r="AV70" i="6"/>
  <c r="AJ70" i="6" s="1"/>
  <c r="AW70" i="6"/>
  <c r="AK70" i="6" s="1"/>
  <c r="AX70" i="6"/>
  <c r="AL70" i="6" s="1"/>
  <c r="AY70" i="6"/>
  <c r="AM70" i="6" s="1"/>
  <c r="AN71" i="6"/>
  <c r="AB71" i="6" s="1"/>
  <c r="AO71" i="6"/>
  <c r="AC71" i="6" s="1"/>
  <c r="AP71" i="6"/>
  <c r="AD71" i="6" s="1"/>
  <c r="AQ71" i="6"/>
  <c r="AE71" i="6" s="1"/>
  <c r="AR71" i="6"/>
  <c r="AF71" i="6" s="1"/>
  <c r="AS71" i="6"/>
  <c r="AG71" i="6" s="1"/>
  <c r="AT71" i="6"/>
  <c r="AH71" i="6" s="1"/>
  <c r="AU71" i="6"/>
  <c r="AI71" i="6" s="1"/>
  <c r="AV71" i="6"/>
  <c r="AJ71" i="6" s="1"/>
  <c r="AW71" i="6"/>
  <c r="AK71" i="6" s="1"/>
  <c r="AX71" i="6"/>
  <c r="AL71" i="6" s="1"/>
  <c r="AY71" i="6"/>
  <c r="AM71" i="6" s="1"/>
  <c r="AN72" i="6"/>
  <c r="AB72" i="6" s="1"/>
  <c r="AO72" i="6"/>
  <c r="AC72" i="6" s="1"/>
  <c r="AP72" i="6"/>
  <c r="AD72" i="6" s="1"/>
  <c r="AQ72" i="6"/>
  <c r="AE72" i="6" s="1"/>
  <c r="AR72" i="6"/>
  <c r="AF72" i="6" s="1"/>
  <c r="AS72" i="6"/>
  <c r="AG72" i="6" s="1"/>
  <c r="AT72" i="6"/>
  <c r="AH72" i="6" s="1"/>
  <c r="AU72" i="6"/>
  <c r="AI72" i="6" s="1"/>
  <c r="AV72" i="6"/>
  <c r="AJ72" i="6" s="1"/>
  <c r="AW72" i="6"/>
  <c r="AK72" i="6" s="1"/>
  <c r="AX72" i="6"/>
  <c r="AL72" i="6" s="1"/>
  <c r="AY72" i="6"/>
  <c r="AM72" i="6" s="1"/>
  <c r="AN73" i="6"/>
  <c r="AB73" i="6" s="1"/>
  <c r="AO73" i="6"/>
  <c r="AC73" i="6" s="1"/>
  <c r="AP73" i="6"/>
  <c r="AD73" i="6" s="1"/>
  <c r="AQ73" i="6"/>
  <c r="AE73" i="6" s="1"/>
  <c r="AR73" i="6"/>
  <c r="AF73" i="6" s="1"/>
  <c r="AS73" i="6"/>
  <c r="AG73" i="6" s="1"/>
  <c r="AT73" i="6"/>
  <c r="AH73" i="6" s="1"/>
  <c r="AU73" i="6"/>
  <c r="AI73" i="6" s="1"/>
  <c r="AV73" i="6"/>
  <c r="AJ73" i="6" s="1"/>
  <c r="AW73" i="6"/>
  <c r="AK73" i="6" s="1"/>
  <c r="AX73" i="6"/>
  <c r="AL73" i="6" s="1"/>
  <c r="AY73" i="6"/>
  <c r="AM73" i="6" s="1"/>
  <c r="AN74" i="6"/>
  <c r="AB74" i="6" s="1"/>
  <c r="AO74" i="6"/>
  <c r="AC74" i="6" s="1"/>
  <c r="AP74" i="6"/>
  <c r="AD74" i="6" s="1"/>
  <c r="AQ74" i="6"/>
  <c r="AE74" i="6" s="1"/>
  <c r="AR74" i="6"/>
  <c r="AF74" i="6" s="1"/>
  <c r="AS74" i="6"/>
  <c r="AG74" i="6" s="1"/>
  <c r="AT74" i="6"/>
  <c r="AH74" i="6" s="1"/>
  <c r="AU74" i="6"/>
  <c r="AI74" i="6" s="1"/>
  <c r="AV74" i="6"/>
  <c r="AJ74" i="6" s="1"/>
  <c r="AW74" i="6"/>
  <c r="AK74" i="6" s="1"/>
  <c r="AX74" i="6"/>
  <c r="AL74" i="6" s="1"/>
  <c r="AY74" i="6"/>
  <c r="AM74" i="6" s="1"/>
  <c r="AN75" i="6"/>
  <c r="AB75" i="6" s="1"/>
  <c r="AO75" i="6"/>
  <c r="AC75" i="6" s="1"/>
  <c r="AP75" i="6"/>
  <c r="AD75" i="6" s="1"/>
  <c r="AQ75" i="6"/>
  <c r="AE75" i="6" s="1"/>
  <c r="AR75" i="6"/>
  <c r="AF75" i="6" s="1"/>
  <c r="AS75" i="6"/>
  <c r="AG75" i="6" s="1"/>
  <c r="AT75" i="6"/>
  <c r="AH75" i="6" s="1"/>
  <c r="AU75" i="6"/>
  <c r="AI75" i="6" s="1"/>
  <c r="AV75" i="6"/>
  <c r="AJ75" i="6" s="1"/>
  <c r="AW75" i="6"/>
  <c r="AK75" i="6" s="1"/>
  <c r="AX75" i="6"/>
  <c r="AL75" i="6" s="1"/>
  <c r="AY75" i="6"/>
  <c r="AM75" i="6" s="1"/>
  <c r="AN76" i="6"/>
  <c r="AB76" i="6" s="1"/>
  <c r="AO76" i="6"/>
  <c r="AC76" i="6" s="1"/>
  <c r="AP76" i="6"/>
  <c r="AD76" i="6" s="1"/>
  <c r="AQ76" i="6"/>
  <c r="AE76" i="6" s="1"/>
  <c r="AR76" i="6"/>
  <c r="AF76" i="6" s="1"/>
  <c r="AS76" i="6"/>
  <c r="AG76" i="6" s="1"/>
  <c r="AT76" i="6"/>
  <c r="AH76" i="6" s="1"/>
  <c r="AU76" i="6"/>
  <c r="AI76" i="6" s="1"/>
  <c r="AV76" i="6"/>
  <c r="AJ76" i="6" s="1"/>
  <c r="AW76" i="6"/>
  <c r="AK76" i="6" s="1"/>
  <c r="AX76" i="6"/>
  <c r="AL76" i="6" s="1"/>
  <c r="AY76" i="6"/>
  <c r="AM76" i="6" s="1"/>
  <c r="AN77" i="6"/>
  <c r="AB77" i="6" s="1"/>
  <c r="AO77" i="6"/>
  <c r="AC77" i="6" s="1"/>
  <c r="AP77" i="6"/>
  <c r="AD77" i="6" s="1"/>
  <c r="AQ77" i="6"/>
  <c r="AE77" i="6" s="1"/>
  <c r="AR77" i="6"/>
  <c r="AF77" i="6" s="1"/>
  <c r="AS77" i="6"/>
  <c r="AG77" i="6" s="1"/>
  <c r="AT77" i="6"/>
  <c r="AH77" i="6" s="1"/>
  <c r="AU77" i="6"/>
  <c r="AI77" i="6" s="1"/>
  <c r="AV77" i="6"/>
  <c r="AJ77" i="6" s="1"/>
  <c r="AW77" i="6"/>
  <c r="AK77" i="6" s="1"/>
  <c r="AX77" i="6"/>
  <c r="AL77" i="6" s="1"/>
  <c r="AY77" i="6"/>
  <c r="AM77" i="6" s="1"/>
  <c r="AN78" i="6"/>
  <c r="AB78" i="6" s="1"/>
  <c r="AO78" i="6"/>
  <c r="AC78" i="6" s="1"/>
  <c r="AP78" i="6"/>
  <c r="AD78" i="6" s="1"/>
  <c r="AQ78" i="6"/>
  <c r="AE78" i="6" s="1"/>
  <c r="AR78" i="6"/>
  <c r="AF78" i="6" s="1"/>
  <c r="AS78" i="6"/>
  <c r="AG78" i="6" s="1"/>
  <c r="AT78" i="6"/>
  <c r="AH78" i="6" s="1"/>
  <c r="AU78" i="6"/>
  <c r="AI78" i="6" s="1"/>
  <c r="AV78" i="6"/>
  <c r="AJ78" i="6" s="1"/>
  <c r="AW78" i="6"/>
  <c r="AK78" i="6" s="1"/>
  <c r="AX78" i="6"/>
  <c r="AL78" i="6" s="1"/>
  <c r="AY78" i="6"/>
  <c r="AM78" i="6" s="1"/>
  <c r="AN79" i="6"/>
  <c r="AB79" i="6" s="1"/>
  <c r="AO79" i="6"/>
  <c r="AC79" i="6" s="1"/>
  <c r="AP79" i="6"/>
  <c r="AD79" i="6" s="1"/>
  <c r="AQ79" i="6"/>
  <c r="AE79" i="6" s="1"/>
  <c r="AR79" i="6"/>
  <c r="AF79" i="6" s="1"/>
  <c r="AS79" i="6"/>
  <c r="AG79" i="6" s="1"/>
  <c r="AT79" i="6"/>
  <c r="AH79" i="6" s="1"/>
  <c r="AU79" i="6"/>
  <c r="AI79" i="6" s="1"/>
  <c r="AV79" i="6"/>
  <c r="AJ79" i="6" s="1"/>
  <c r="AW79" i="6"/>
  <c r="AK79" i="6" s="1"/>
  <c r="AX79" i="6"/>
  <c r="AL79" i="6" s="1"/>
  <c r="AY79" i="6"/>
  <c r="AM79" i="6" s="1"/>
  <c r="AN80" i="6"/>
  <c r="AB80" i="6" s="1"/>
  <c r="AO80" i="6"/>
  <c r="AC80" i="6" s="1"/>
  <c r="AP80" i="6"/>
  <c r="AD80" i="6" s="1"/>
  <c r="AQ80" i="6"/>
  <c r="AE80" i="6" s="1"/>
  <c r="AR80" i="6"/>
  <c r="AF80" i="6" s="1"/>
  <c r="AS80" i="6"/>
  <c r="AG80" i="6" s="1"/>
  <c r="AT80" i="6"/>
  <c r="AH80" i="6" s="1"/>
  <c r="AU80" i="6"/>
  <c r="AI80" i="6" s="1"/>
  <c r="AV80" i="6"/>
  <c r="AJ80" i="6" s="1"/>
  <c r="AW80" i="6"/>
  <c r="AK80" i="6" s="1"/>
  <c r="AX80" i="6"/>
  <c r="AL80" i="6" s="1"/>
  <c r="AY80" i="6"/>
  <c r="AM80" i="6" s="1"/>
  <c r="AN81" i="6"/>
  <c r="AB81" i="6" s="1"/>
  <c r="AO81" i="6"/>
  <c r="AC81" i="6" s="1"/>
  <c r="AP81" i="6"/>
  <c r="AD81" i="6" s="1"/>
  <c r="AQ81" i="6"/>
  <c r="AE81" i="6" s="1"/>
  <c r="AR81" i="6"/>
  <c r="AF81" i="6" s="1"/>
  <c r="AS81" i="6"/>
  <c r="AG81" i="6" s="1"/>
  <c r="AT81" i="6"/>
  <c r="AH81" i="6" s="1"/>
  <c r="AU81" i="6"/>
  <c r="AI81" i="6" s="1"/>
  <c r="AV81" i="6"/>
  <c r="AJ81" i="6" s="1"/>
  <c r="AW81" i="6"/>
  <c r="AK81" i="6" s="1"/>
  <c r="AX81" i="6"/>
  <c r="AL81" i="6" s="1"/>
  <c r="AY81" i="6"/>
  <c r="AM81" i="6" s="1"/>
  <c r="AN82" i="6"/>
  <c r="AB82" i="6" s="1"/>
  <c r="AO82" i="6"/>
  <c r="AC82" i="6" s="1"/>
  <c r="AP82" i="6"/>
  <c r="AD82" i="6" s="1"/>
  <c r="AQ82" i="6"/>
  <c r="AE82" i="6" s="1"/>
  <c r="AR82" i="6"/>
  <c r="AF82" i="6" s="1"/>
  <c r="AS82" i="6"/>
  <c r="AG82" i="6" s="1"/>
  <c r="AT82" i="6"/>
  <c r="AH82" i="6" s="1"/>
  <c r="AU82" i="6"/>
  <c r="AI82" i="6" s="1"/>
  <c r="AV82" i="6"/>
  <c r="AJ82" i="6" s="1"/>
  <c r="AW82" i="6"/>
  <c r="AK82" i="6" s="1"/>
  <c r="AX82" i="6"/>
  <c r="AL82" i="6" s="1"/>
  <c r="AY82" i="6"/>
  <c r="AM82" i="6" s="1"/>
  <c r="AN83" i="6"/>
  <c r="AB83" i="6" s="1"/>
  <c r="AO83" i="6"/>
  <c r="AC83" i="6" s="1"/>
  <c r="AP83" i="6"/>
  <c r="AD83" i="6" s="1"/>
  <c r="AQ83" i="6"/>
  <c r="AE83" i="6" s="1"/>
  <c r="AR83" i="6"/>
  <c r="AF83" i="6" s="1"/>
  <c r="AS83" i="6"/>
  <c r="AG83" i="6" s="1"/>
  <c r="AT83" i="6"/>
  <c r="AH83" i="6" s="1"/>
  <c r="AU83" i="6"/>
  <c r="AI83" i="6" s="1"/>
  <c r="AV83" i="6"/>
  <c r="AJ83" i="6" s="1"/>
  <c r="AW83" i="6"/>
  <c r="AK83" i="6" s="1"/>
  <c r="AX83" i="6"/>
  <c r="AL83" i="6" s="1"/>
  <c r="AY83" i="6"/>
  <c r="AM83" i="6" s="1"/>
  <c r="AN84" i="6"/>
  <c r="AB84" i="6" s="1"/>
  <c r="AO84" i="6"/>
  <c r="AC84" i="6" s="1"/>
  <c r="AP84" i="6"/>
  <c r="AD84" i="6" s="1"/>
  <c r="AQ84" i="6"/>
  <c r="AE84" i="6" s="1"/>
  <c r="AR84" i="6"/>
  <c r="AF84" i="6" s="1"/>
  <c r="AS84" i="6"/>
  <c r="AG84" i="6" s="1"/>
  <c r="AT84" i="6"/>
  <c r="AH84" i="6" s="1"/>
  <c r="AU84" i="6"/>
  <c r="AI84" i="6" s="1"/>
  <c r="AV84" i="6"/>
  <c r="AJ84" i="6" s="1"/>
  <c r="AW84" i="6"/>
  <c r="AK84" i="6" s="1"/>
  <c r="AX84" i="6"/>
  <c r="AL84" i="6" s="1"/>
  <c r="AY84" i="6"/>
  <c r="AM84" i="6" s="1"/>
  <c r="AN85" i="6"/>
  <c r="AB85" i="6" s="1"/>
  <c r="AO85" i="6"/>
  <c r="AC85" i="6" s="1"/>
  <c r="AP85" i="6"/>
  <c r="AD85" i="6" s="1"/>
  <c r="AQ85" i="6"/>
  <c r="AE85" i="6" s="1"/>
  <c r="AR85" i="6"/>
  <c r="AF85" i="6" s="1"/>
  <c r="AS85" i="6"/>
  <c r="AG85" i="6" s="1"/>
  <c r="AT85" i="6"/>
  <c r="AH85" i="6" s="1"/>
  <c r="AU85" i="6"/>
  <c r="AI85" i="6" s="1"/>
  <c r="AV85" i="6"/>
  <c r="AJ85" i="6" s="1"/>
  <c r="AW85" i="6"/>
  <c r="AK85" i="6" s="1"/>
  <c r="AX85" i="6"/>
  <c r="AL85" i="6" s="1"/>
  <c r="AY85" i="6"/>
  <c r="AM85" i="6" s="1"/>
  <c r="AN86" i="6"/>
  <c r="AB86" i="6" s="1"/>
  <c r="AO86" i="6"/>
  <c r="AC86" i="6" s="1"/>
  <c r="AP86" i="6"/>
  <c r="AD86" i="6" s="1"/>
  <c r="AQ86" i="6"/>
  <c r="AE86" i="6" s="1"/>
  <c r="AR86" i="6"/>
  <c r="AF86" i="6" s="1"/>
  <c r="AS86" i="6"/>
  <c r="AG86" i="6" s="1"/>
  <c r="AT86" i="6"/>
  <c r="AH86" i="6" s="1"/>
  <c r="AU86" i="6"/>
  <c r="AI86" i="6" s="1"/>
  <c r="AV86" i="6"/>
  <c r="AJ86" i="6" s="1"/>
  <c r="AW86" i="6"/>
  <c r="AK86" i="6" s="1"/>
  <c r="AX86" i="6"/>
  <c r="AL86" i="6" s="1"/>
  <c r="AY86" i="6"/>
  <c r="AM86" i="6" s="1"/>
  <c r="AN87" i="6"/>
  <c r="AB87" i="6" s="1"/>
  <c r="AO87" i="6"/>
  <c r="AC87" i="6" s="1"/>
  <c r="AP87" i="6"/>
  <c r="AD87" i="6" s="1"/>
  <c r="AQ87" i="6"/>
  <c r="AE87" i="6" s="1"/>
  <c r="AR87" i="6"/>
  <c r="AF87" i="6" s="1"/>
  <c r="AS87" i="6"/>
  <c r="AG87" i="6" s="1"/>
  <c r="AT87" i="6"/>
  <c r="AH87" i="6" s="1"/>
  <c r="AU87" i="6"/>
  <c r="AI87" i="6" s="1"/>
  <c r="AV87" i="6"/>
  <c r="AJ87" i="6" s="1"/>
  <c r="AW87" i="6"/>
  <c r="AK87" i="6" s="1"/>
  <c r="AX87" i="6"/>
  <c r="AL87" i="6" s="1"/>
  <c r="AY87" i="6"/>
  <c r="AM87" i="6" s="1"/>
  <c r="AN88" i="6"/>
  <c r="AB88" i="6" s="1"/>
  <c r="AO88" i="6"/>
  <c r="AC88" i="6" s="1"/>
  <c r="AP88" i="6"/>
  <c r="AD88" i="6" s="1"/>
  <c r="AQ88" i="6"/>
  <c r="AE88" i="6" s="1"/>
  <c r="AR88" i="6"/>
  <c r="AF88" i="6" s="1"/>
  <c r="AS88" i="6"/>
  <c r="AG88" i="6" s="1"/>
  <c r="AT88" i="6"/>
  <c r="AH88" i="6" s="1"/>
  <c r="AU88" i="6"/>
  <c r="AI88" i="6" s="1"/>
  <c r="AV88" i="6"/>
  <c r="AJ88" i="6" s="1"/>
  <c r="AW88" i="6"/>
  <c r="AK88" i="6" s="1"/>
  <c r="AX88" i="6"/>
  <c r="AL88" i="6" s="1"/>
  <c r="AY88" i="6"/>
  <c r="AM88" i="6" s="1"/>
  <c r="AN89" i="6"/>
  <c r="AB89" i="6" s="1"/>
  <c r="AO89" i="6"/>
  <c r="AC89" i="6" s="1"/>
  <c r="AP89" i="6"/>
  <c r="AD89" i="6" s="1"/>
  <c r="AQ89" i="6"/>
  <c r="AE89" i="6" s="1"/>
  <c r="AR89" i="6"/>
  <c r="AF89" i="6" s="1"/>
  <c r="AS89" i="6"/>
  <c r="AG89" i="6" s="1"/>
  <c r="AT89" i="6"/>
  <c r="AH89" i="6" s="1"/>
  <c r="AU89" i="6"/>
  <c r="AI89" i="6" s="1"/>
  <c r="AV89" i="6"/>
  <c r="AJ89" i="6" s="1"/>
  <c r="AW89" i="6"/>
  <c r="AK89" i="6" s="1"/>
  <c r="AX89" i="6"/>
  <c r="AL89" i="6" s="1"/>
  <c r="AY89" i="6"/>
  <c r="AM89" i="6" s="1"/>
  <c r="AN90" i="6"/>
  <c r="AB90" i="6" s="1"/>
  <c r="AO90" i="6"/>
  <c r="AC90" i="6" s="1"/>
  <c r="AP90" i="6"/>
  <c r="AD90" i="6" s="1"/>
  <c r="AQ90" i="6"/>
  <c r="AE90" i="6" s="1"/>
  <c r="AR90" i="6"/>
  <c r="AF90" i="6" s="1"/>
  <c r="AS90" i="6"/>
  <c r="AG90" i="6" s="1"/>
  <c r="AT90" i="6"/>
  <c r="AH90" i="6" s="1"/>
  <c r="AU90" i="6"/>
  <c r="AI90" i="6" s="1"/>
  <c r="AV90" i="6"/>
  <c r="AJ90" i="6" s="1"/>
  <c r="AW90" i="6"/>
  <c r="AK90" i="6" s="1"/>
  <c r="AX90" i="6"/>
  <c r="AL90" i="6" s="1"/>
  <c r="AY90" i="6"/>
  <c r="AM90" i="6" s="1"/>
  <c r="AN91" i="6"/>
  <c r="AB91" i="6" s="1"/>
  <c r="AO91" i="6"/>
  <c r="AC91" i="6" s="1"/>
  <c r="AP91" i="6"/>
  <c r="AD91" i="6" s="1"/>
  <c r="AQ91" i="6"/>
  <c r="AE91" i="6" s="1"/>
  <c r="AR91" i="6"/>
  <c r="AF91" i="6" s="1"/>
  <c r="AS91" i="6"/>
  <c r="AG91" i="6" s="1"/>
  <c r="AT91" i="6"/>
  <c r="AH91" i="6" s="1"/>
  <c r="AU91" i="6"/>
  <c r="AI91" i="6" s="1"/>
  <c r="AV91" i="6"/>
  <c r="AJ91" i="6" s="1"/>
  <c r="AW91" i="6"/>
  <c r="AK91" i="6" s="1"/>
  <c r="AX91" i="6"/>
  <c r="AL91" i="6" s="1"/>
  <c r="AY91" i="6"/>
  <c r="AM91" i="6" s="1"/>
  <c r="AN92" i="6"/>
  <c r="AB92" i="6" s="1"/>
  <c r="AO92" i="6"/>
  <c r="AC92" i="6" s="1"/>
  <c r="AP92" i="6"/>
  <c r="AD92" i="6" s="1"/>
  <c r="AQ92" i="6"/>
  <c r="AE92" i="6" s="1"/>
  <c r="AR92" i="6"/>
  <c r="AF92" i="6" s="1"/>
  <c r="AS92" i="6"/>
  <c r="AG92" i="6" s="1"/>
  <c r="AT92" i="6"/>
  <c r="AH92" i="6" s="1"/>
  <c r="AU92" i="6"/>
  <c r="AI92" i="6" s="1"/>
  <c r="AV92" i="6"/>
  <c r="AJ92" i="6" s="1"/>
  <c r="AW92" i="6"/>
  <c r="AK92" i="6" s="1"/>
  <c r="AX92" i="6"/>
  <c r="AL92" i="6" s="1"/>
  <c r="AY92" i="6"/>
  <c r="AM92" i="6" s="1"/>
  <c r="AN93" i="6"/>
  <c r="AB93" i="6" s="1"/>
  <c r="AO93" i="6"/>
  <c r="AC93" i="6" s="1"/>
  <c r="AP93" i="6"/>
  <c r="AD93" i="6" s="1"/>
  <c r="AQ93" i="6"/>
  <c r="AE93" i="6" s="1"/>
  <c r="AR93" i="6"/>
  <c r="AF93" i="6" s="1"/>
  <c r="AS93" i="6"/>
  <c r="AG93" i="6" s="1"/>
  <c r="AT93" i="6"/>
  <c r="AH93" i="6" s="1"/>
  <c r="AU93" i="6"/>
  <c r="AI93" i="6" s="1"/>
  <c r="AV93" i="6"/>
  <c r="AJ93" i="6" s="1"/>
  <c r="AW93" i="6"/>
  <c r="AK93" i="6" s="1"/>
  <c r="AX93" i="6"/>
  <c r="AL93" i="6" s="1"/>
  <c r="AY93" i="6"/>
  <c r="AM93" i="6" s="1"/>
  <c r="AN94" i="6"/>
  <c r="AB94" i="6" s="1"/>
  <c r="AO94" i="6"/>
  <c r="AC94" i="6" s="1"/>
  <c r="AP94" i="6"/>
  <c r="AD94" i="6" s="1"/>
  <c r="AQ94" i="6"/>
  <c r="AE94" i="6" s="1"/>
  <c r="AR94" i="6"/>
  <c r="AF94" i="6" s="1"/>
  <c r="AS94" i="6"/>
  <c r="AG94" i="6" s="1"/>
  <c r="AT94" i="6"/>
  <c r="AH94" i="6" s="1"/>
  <c r="AU94" i="6"/>
  <c r="AI94" i="6" s="1"/>
  <c r="AV94" i="6"/>
  <c r="AJ94" i="6" s="1"/>
  <c r="AW94" i="6"/>
  <c r="AK94" i="6" s="1"/>
  <c r="AX94" i="6"/>
  <c r="AL94" i="6" s="1"/>
  <c r="AY94" i="6"/>
  <c r="AM94" i="6" s="1"/>
  <c r="AN95" i="6"/>
  <c r="AB95" i="6" s="1"/>
  <c r="AO95" i="6"/>
  <c r="AC95" i="6" s="1"/>
  <c r="AP95" i="6"/>
  <c r="AD95" i="6" s="1"/>
  <c r="AQ95" i="6"/>
  <c r="AE95" i="6" s="1"/>
  <c r="AR95" i="6"/>
  <c r="AF95" i="6" s="1"/>
  <c r="AS95" i="6"/>
  <c r="AG95" i="6" s="1"/>
  <c r="AT95" i="6"/>
  <c r="AH95" i="6" s="1"/>
  <c r="AU95" i="6"/>
  <c r="AI95" i="6" s="1"/>
  <c r="AV95" i="6"/>
  <c r="AJ95" i="6" s="1"/>
  <c r="AW95" i="6"/>
  <c r="AK95" i="6" s="1"/>
  <c r="AX95" i="6"/>
  <c r="AL95" i="6" s="1"/>
  <c r="AY95" i="6"/>
  <c r="AM95" i="6" s="1"/>
  <c r="AN96" i="6"/>
  <c r="AB96" i="6" s="1"/>
  <c r="AO96" i="6"/>
  <c r="AC96" i="6" s="1"/>
  <c r="AP96" i="6"/>
  <c r="AD96" i="6" s="1"/>
  <c r="AQ96" i="6"/>
  <c r="AE96" i="6" s="1"/>
  <c r="AR96" i="6"/>
  <c r="AF96" i="6" s="1"/>
  <c r="AS96" i="6"/>
  <c r="AG96" i="6" s="1"/>
  <c r="AT96" i="6"/>
  <c r="AH96" i="6" s="1"/>
  <c r="AU96" i="6"/>
  <c r="AI96" i="6" s="1"/>
  <c r="AV96" i="6"/>
  <c r="AJ96" i="6" s="1"/>
  <c r="AW96" i="6"/>
  <c r="AK96" i="6" s="1"/>
  <c r="AX96" i="6"/>
  <c r="AL96" i="6" s="1"/>
  <c r="AY96" i="6"/>
  <c r="AM96" i="6" s="1"/>
  <c r="AN97" i="6"/>
  <c r="AB97" i="6" s="1"/>
  <c r="AO97" i="6"/>
  <c r="AC97" i="6" s="1"/>
  <c r="AP97" i="6"/>
  <c r="AD97" i="6" s="1"/>
  <c r="AQ97" i="6"/>
  <c r="AE97" i="6" s="1"/>
  <c r="AR97" i="6"/>
  <c r="AF97" i="6" s="1"/>
  <c r="AS97" i="6"/>
  <c r="AG97" i="6" s="1"/>
  <c r="AT97" i="6"/>
  <c r="AH97" i="6" s="1"/>
  <c r="AU97" i="6"/>
  <c r="AI97" i="6" s="1"/>
  <c r="AV97" i="6"/>
  <c r="AJ97" i="6" s="1"/>
  <c r="AW97" i="6"/>
  <c r="AK97" i="6" s="1"/>
  <c r="AX97" i="6"/>
  <c r="AL97" i="6" s="1"/>
  <c r="AY97" i="6"/>
  <c r="AM97" i="6" s="1"/>
  <c r="AN98" i="6"/>
  <c r="AB98" i="6" s="1"/>
  <c r="AO98" i="6"/>
  <c r="AC98" i="6" s="1"/>
  <c r="AP98" i="6"/>
  <c r="AD98" i="6" s="1"/>
  <c r="AQ98" i="6"/>
  <c r="AE98" i="6" s="1"/>
  <c r="AR98" i="6"/>
  <c r="AF98" i="6" s="1"/>
  <c r="AS98" i="6"/>
  <c r="AG98" i="6" s="1"/>
  <c r="AT98" i="6"/>
  <c r="AH98" i="6" s="1"/>
  <c r="AU98" i="6"/>
  <c r="AI98" i="6" s="1"/>
  <c r="AV98" i="6"/>
  <c r="AJ98" i="6" s="1"/>
  <c r="AW98" i="6"/>
  <c r="AK98" i="6" s="1"/>
  <c r="AX98" i="6"/>
  <c r="AL98" i="6" s="1"/>
  <c r="AY98" i="6"/>
  <c r="AM98" i="6" s="1"/>
  <c r="AN99" i="6"/>
  <c r="AB99" i="6" s="1"/>
  <c r="AO99" i="6"/>
  <c r="AC99" i="6" s="1"/>
  <c r="AP99" i="6"/>
  <c r="AD99" i="6" s="1"/>
  <c r="AQ99" i="6"/>
  <c r="AE99" i="6" s="1"/>
  <c r="AR99" i="6"/>
  <c r="AF99" i="6" s="1"/>
  <c r="AS99" i="6"/>
  <c r="AG99" i="6" s="1"/>
  <c r="AT99" i="6"/>
  <c r="AH99" i="6" s="1"/>
  <c r="AU99" i="6"/>
  <c r="AI99" i="6" s="1"/>
  <c r="AV99" i="6"/>
  <c r="AJ99" i="6" s="1"/>
  <c r="AW99" i="6"/>
  <c r="AK99" i="6" s="1"/>
  <c r="AX99" i="6"/>
  <c r="AL99" i="6" s="1"/>
  <c r="AY99" i="6"/>
  <c r="AM99" i="6" s="1"/>
  <c r="AN100" i="6"/>
  <c r="AB100" i="6" s="1"/>
  <c r="AO100" i="6"/>
  <c r="AC100" i="6" s="1"/>
  <c r="AP100" i="6"/>
  <c r="AD100" i="6" s="1"/>
  <c r="AQ100" i="6"/>
  <c r="AE100" i="6" s="1"/>
  <c r="AR100" i="6"/>
  <c r="AF100" i="6" s="1"/>
  <c r="AS100" i="6"/>
  <c r="AG100" i="6" s="1"/>
  <c r="AT100" i="6"/>
  <c r="AH100" i="6" s="1"/>
  <c r="AU100" i="6"/>
  <c r="AI100" i="6" s="1"/>
  <c r="AV100" i="6"/>
  <c r="AJ100" i="6" s="1"/>
  <c r="AW100" i="6"/>
  <c r="AK100" i="6" s="1"/>
  <c r="AX100" i="6"/>
  <c r="AL100" i="6" s="1"/>
  <c r="AY100" i="6"/>
  <c r="AM100" i="6" s="1"/>
  <c r="AN101" i="6"/>
  <c r="AB101" i="6" s="1"/>
  <c r="AO101" i="6"/>
  <c r="AC101" i="6" s="1"/>
  <c r="AP101" i="6"/>
  <c r="AD101" i="6" s="1"/>
  <c r="AQ101" i="6"/>
  <c r="AE101" i="6" s="1"/>
  <c r="AR101" i="6"/>
  <c r="AF101" i="6" s="1"/>
  <c r="AS101" i="6"/>
  <c r="AG101" i="6" s="1"/>
  <c r="AT101" i="6"/>
  <c r="AH101" i="6" s="1"/>
  <c r="AU101" i="6"/>
  <c r="AI101" i="6" s="1"/>
  <c r="AV101" i="6"/>
  <c r="AJ101" i="6" s="1"/>
  <c r="AW101" i="6"/>
  <c r="AK101" i="6" s="1"/>
  <c r="AX101" i="6"/>
  <c r="AL101" i="6" s="1"/>
  <c r="AY101" i="6"/>
  <c r="AM101" i="6" s="1"/>
  <c r="AN102" i="6"/>
  <c r="AB102" i="6" s="1"/>
  <c r="AO102" i="6"/>
  <c r="AC102" i="6" s="1"/>
  <c r="AP102" i="6"/>
  <c r="AD102" i="6" s="1"/>
  <c r="AQ102" i="6"/>
  <c r="AE102" i="6" s="1"/>
  <c r="AR102" i="6"/>
  <c r="AF102" i="6" s="1"/>
  <c r="AS102" i="6"/>
  <c r="AG102" i="6" s="1"/>
  <c r="AT102" i="6"/>
  <c r="AH102" i="6" s="1"/>
  <c r="AU102" i="6"/>
  <c r="AI102" i="6" s="1"/>
  <c r="AV102" i="6"/>
  <c r="AJ102" i="6" s="1"/>
  <c r="AW102" i="6"/>
  <c r="AK102" i="6" s="1"/>
  <c r="AX102" i="6"/>
  <c r="AL102" i="6" s="1"/>
  <c r="AY102" i="6"/>
  <c r="AM102" i="6" s="1"/>
  <c r="AN103" i="6"/>
  <c r="AB103" i="6" s="1"/>
  <c r="AO103" i="6"/>
  <c r="AC103" i="6" s="1"/>
  <c r="AP103" i="6"/>
  <c r="AD103" i="6" s="1"/>
  <c r="AQ103" i="6"/>
  <c r="AE103" i="6" s="1"/>
  <c r="AR103" i="6"/>
  <c r="AF103" i="6" s="1"/>
  <c r="AS103" i="6"/>
  <c r="AG103" i="6" s="1"/>
  <c r="AT103" i="6"/>
  <c r="AH103" i="6" s="1"/>
  <c r="AU103" i="6"/>
  <c r="AI103" i="6" s="1"/>
  <c r="AV103" i="6"/>
  <c r="AJ103" i="6" s="1"/>
  <c r="AW103" i="6"/>
  <c r="AK103" i="6" s="1"/>
  <c r="AX103" i="6"/>
  <c r="AL103" i="6" s="1"/>
  <c r="AY103" i="6"/>
  <c r="AM103" i="6" s="1"/>
  <c r="AN104" i="6"/>
  <c r="AB104" i="6" s="1"/>
  <c r="AO104" i="6"/>
  <c r="AC104" i="6" s="1"/>
  <c r="AP104" i="6"/>
  <c r="AD104" i="6" s="1"/>
  <c r="AQ104" i="6"/>
  <c r="AE104" i="6" s="1"/>
  <c r="AR104" i="6"/>
  <c r="AF104" i="6" s="1"/>
  <c r="AS104" i="6"/>
  <c r="AG104" i="6" s="1"/>
  <c r="AT104" i="6"/>
  <c r="AH104" i="6" s="1"/>
  <c r="AU104" i="6"/>
  <c r="AI104" i="6" s="1"/>
  <c r="AV104" i="6"/>
  <c r="AJ104" i="6" s="1"/>
  <c r="AW104" i="6"/>
  <c r="AK104" i="6" s="1"/>
  <c r="AX104" i="6"/>
  <c r="AL104" i="6" s="1"/>
  <c r="AY104" i="6"/>
  <c r="AM104" i="6" s="1"/>
  <c r="AN105" i="6"/>
  <c r="AB105" i="6" s="1"/>
  <c r="AO105" i="6"/>
  <c r="AC105" i="6" s="1"/>
  <c r="AP105" i="6"/>
  <c r="AD105" i="6" s="1"/>
  <c r="AQ105" i="6"/>
  <c r="AE105" i="6" s="1"/>
  <c r="AR105" i="6"/>
  <c r="AF105" i="6" s="1"/>
  <c r="AS105" i="6"/>
  <c r="AG105" i="6" s="1"/>
  <c r="AT105" i="6"/>
  <c r="AH105" i="6" s="1"/>
  <c r="AU105" i="6"/>
  <c r="AI105" i="6" s="1"/>
  <c r="AV105" i="6"/>
  <c r="AJ105" i="6" s="1"/>
  <c r="AW105" i="6"/>
  <c r="AK105" i="6" s="1"/>
  <c r="AX105" i="6"/>
  <c r="AL105" i="6" s="1"/>
  <c r="AY105" i="6"/>
  <c r="AM105" i="6" s="1"/>
  <c r="AN106" i="6"/>
  <c r="AB106" i="6" s="1"/>
  <c r="AO106" i="6"/>
  <c r="AC106" i="6" s="1"/>
  <c r="AP106" i="6"/>
  <c r="AD106" i="6" s="1"/>
  <c r="AQ106" i="6"/>
  <c r="AE106" i="6" s="1"/>
  <c r="AR106" i="6"/>
  <c r="AF106" i="6" s="1"/>
  <c r="AS106" i="6"/>
  <c r="AG106" i="6" s="1"/>
  <c r="AT106" i="6"/>
  <c r="AH106" i="6" s="1"/>
  <c r="AU106" i="6"/>
  <c r="AI106" i="6" s="1"/>
  <c r="AV106" i="6"/>
  <c r="AJ106" i="6" s="1"/>
  <c r="AW106" i="6"/>
  <c r="AK106" i="6" s="1"/>
  <c r="AX106" i="6"/>
  <c r="AL106" i="6" s="1"/>
  <c r="AY106" i="6"/>
  <c r="AM106" i="6" s="1"/>
  <c r="AN107" i="6"/>
  <c r="AB107" i="6" s="1"/>
  <c r="AO107" i="6"/>
  <c r="AC107" i="6" s="1"/>
  <c r="AP107" i="6"/>
  <c r="AD107" i="6" s="1"/>
  <c r="AQ107" i="6"/>
  <c r="AE107" i="6" s="1"/>
  <c r="AR107" i="6"/>
  <c r="AF107" i="6" s="1"/>
  <c r="AS107" i="6"/>
  <c r="AG107" i="6" s="1"/>
  <c r="AT107" i="6"/>
  <c r="AH107" i="6" s="1"/>
  <c r="AU107" i="6"/>
  <c r="AI107" i="6" s="1"/>
  <c r="AV107" i="6"/>
  <c r="AJ107" i="6" s="1"/>
  <c r="AW107" i="6"/>
  <c r="AK107" i="6" s="1"/>
  <c r="AX107" i="6"/>
  <c r="AL107" i="6" s="1"/>
  <c r="AY107" i="6"/>
  <c r="AM107" i="6" s="1"/>
  <c r="AN108" i="6"/>
  <c r="AB108" i="6" s="1"/>
  <c r="AO108" i="6"/>
  <c r="AC108" i="6" s="1"/>
  <c r="AP108" i="6"/>
  <c r="AD108" i="6" s="1"/>
  <c r="AQ108" i="6"/>
  <c r="AE108" i="6" s="1"/>
  <c r="AR108" i="6"/>
  <c r="AF108" i="6" s="1"/>
  <c r="AS108" i="6"/>
  <c r="AG108" i="6" s="1"/>
  <c r="AT108" i="6"/>
  <c r="AH108" i="6" s="1"/>
  <c r="AU108" i="6"/>
  <c r="AI108" i="6" s="1"/>
  <c r="AV108" i="6"/>
  <c r="AJ108" i="6" s="1"/>
  <c r="AW108" i="6"/>
  <c r="AK108" i="6" s="1"/>
  <c r="AX108" i="6"/>
  <c r="AL108" i="6" s="1"/>
  <c r="AY108" i="6"/>
  <c r="AM108" i="6" s="1"/>
  <c r="AN109" i="6"/>
  <c r="AB109" i="6" s="1"/>
  <c r="AO109" i="6"/>
  <c r="AC109" i="6" s="1"/>
  <c r="AP109" i="6"/>
  <c r="AD109" i="6" s="1"/>
  <c r="AQ109" i="6"/>
  <c r="AE109" i="6" s="1"/>
  <c r="AR109" i="6"/>
  <c r="AF109" i="6" s="1"/>
  <c r="AS109" i="6"/>
  <c r="AG109" i="6" s="1"/>
  <c r="AT109" i="6"/>
  <c r="AH109" i="6" s="1"/>
  <c r="AU109" i="6"/>
  <c r="AI109" i="6" s="1"/>
  <c r="AV109" i="6"/>
  <c r="AJ109" i="6" s="1"/>
  <c r="AW109" i="6"/>
  <c r="AK109" i="6" s="1"/>
  <c r="AX109" i="6"/>
  <c r="AL109" i="6" s="1"/>
  <c r="AY109" i="6"/>
  <c r="AM109" i="6" s="1"/>
  <c r="AN110" i="6"/>
  <c r="AB110" i="6" s="1"/>
  <c r="AO110" i="6"/>
  <c r="AC110" i="6" s="1"/>
  <c r="AP110" i="6"/>
  <c r="AD110" i="6" s="1"/>
  <c r="AQ110" i="6"/>
  <c r="AE110" i="6" s="1"/>
  <c r="AR110" i="6"/>
  <c r="AF110" i="6" s="1"/>
  <c r="AS110" i="6"/>
  <c r="AG110" i="6" s="1"/>
  <c r="AT110" i="6"/>
  <c r="AH110" i="6" s="1"/>
  <c r="AU110" i="6"/>
  <c r="AI110" i="6" s="1"/>
  <c r="AV110" i="6"/>
  <c r="AJ110" i="6" s="1"/>
  <c r="AW110" i="6"/>
  <c r="AK110" i="6" s="1"/>
  <c r="AX110" i="6"/>
  <c r="AL110" i="6" s="1"/>
  <c r="AY110" i="6"/>
  <c r="AM110" i="6" s="1"/>
  <c r="AN111" i="6"/>
  <c r="AB111" i="6" s="1"/>
  <c r="AO111" i="6"/>
  <c r="AC111" i="6" s="1"/>
  <c r="AP111" i="6"/>
  <c r="AD111" i="6" s="1"/>
  <c r="AQ111" i="6"/>
  <c r="AE111" i="6" s="1"/>
  <c r="AR111" i="6"/>
  <c r="AF111" i="6" s="1"/>
  <c r="AS111" i="6"/>
  <c r="AG111" i="6" s="1"/>
  <c r="AT111" i="6"/>
  <c r="AH111" i="6" s="1"/>
  <c r="AU111" i="6"/>
  <c r="AI111" i="6" s="1"/>
  <c r="AV111" i="6"/>
  <c r="AJ111" i="6" s="1"/>
  <c r="AW111" i="6"/>
  <c r="AK111" i="6" s="1"/>
  <c r="AX111" i="6"/>
  <c r="AL111" i="6" s="1"/>
  <c r="AY111" i="6"/>
  <c r="AM111" i="6" s="1"/>
  <c r="AN112" i="6"/>
  <c r="AB112" i="6" s="1"/>
  <c r="AO112" i="6"/>
  <c r="AC112" i="6" s="1"/>
  <c r="AP112" i="6"/>
  <c r="AD112" i="6" s="1"/>
  <c r="AQ112" i="6"/>
  <c r="AE112" i="6" s="1"/>
  <c r="AR112" i="6"/>
  <c r="AF112" i="6" s="1"/>
  <c r="AS112" i="6"/>
  <c r="AG112" i="6" s="1"/>
  <c r="AT112" i="6"/>
  <c r="AH112" i="6" s="1"/>
  <c r="AU112" i="6"/>
  <c r="AI112" i="6" s="1"/>
  <c r="AV112" i="6"/>
  <c r="AJ112" i="6" s="1"/>
  <c r="AW112" i="6"/>
  <c r="AK112" i="6" s="1"/>
  <c r="AX112" i="6"/>
  <c r="AL112" i="6" s="1"/>
  <c r="AY112" i="6"/>
  <c r="AM112" i="6" s="1"/>
  <c r="AN113" i="6"/>
  <c r="AB113" i="6" s="1"/>
  <c r="AO113" i="6"/>
  <c r="AC113" i="6" s="1"/>
  <c r="AP113" i="6"/>
  <c r="AD113" i="6" s="1"/>
  <c r="AQ113" i="6"/>
  <c r="AE113" i="6" s="1"/>
  <c r="AR113" i="6"/>
  <c r="AF113" i="6" s="1"/>
  <c r="AS113" i="6"/>
  <c r="AG113" i="6" s="1"/>
  <c r="AT113" i="6"/>
  <c r="AH113" i="6" s="1"/>
  <c r="AU113" i="6"/>
  <c r="AI113" i="6" s="1"/>
  <c r="AV113" i="6"/>
  <c r="AJ113" i="6" s="1"/>
  <c r="AW113" i="6"/>
  <c r="AK113" i="6" s="1"/>
  <c r="AX113" i="6"/>
  <c r="AL113" i="6" s="1"/>
  <c r="AY113" i="6"/>
  <c r="AM113" i="6" s="1"/>
  <c r="AN114" i="6"/>
  <c r="AB114" i="6" s="1"/>
  <c r="AO114" i="6"/>
  <c r="AC114" i="6" s="1"/>
  <c r="AP114" i="6"/>
  <c r="AD114" i="6" s="1"/>
  <c r="AQ114" i="6"/>
  <c r="AE114" i="6" s="1"/>
  <c r="AR114" i="6"/>
  <c r="AF114" i="6" s="1"/>
  <c r="AS114" i="6"/>
  <c r="AG114" i="6" s="1"/>
  <c r="AT114" i="6"/>
  <c r="AH114" i="6" s="1"/>
  <c r="AU114" i="6"/>
  <c r="AI114" i="6" s="1"/>
  <c r="AV114" i="6"/>
  <c r="AJ114" i="6" s="1"/>
  <c r="AW114" i="6"/>
  <c r="AK114" i="6" s="1"/>
  <c r="AX114" i="6"/>
  <c r="AL114" i="6" s="1"/>
  <c r="AY114" i="6"/>
  <c r="AM114" i="6" s="1"/>
  <c r="AN115" i="6"/>
  <c r="AB115" i="6" s="1"/>
  <c r="AO115" i="6"/>
  <c r="AC115" i="6" s="1"/>
  <c r="AP115" i="6"/>
  <c r="AD115" i="6" s="1"/>
  <c r="AQ115" i="6"/>
  <c r="AE115" i="6" s="1"/>
  <c r="AR115" i="6"/>
  <c r="AF115" i="6" s="1"/>
  <c r="AS115" i="6"/>
  <c r="AG115" i="6" s="1"/>
  <c r="AT115" i="6"/>
  <c r="AH115" i="6" s="1"/>
  <c r="AU115" i="6"/>
  <c r="AI115" i="6" s="1"/>
  <c r="AV115" i="6"/>
  <c r="AJ115" i="6" s="1"/>
  <c r="AW115" i="6"/>
  <c r="AK115" i="6" s="1"/>
  <c r="AX115" i="6"/>
  <c r="AL115" i="6" s="1"/>
  <c r="AY115" i="6"/>
  <c r="AM115" i="6" s="1"/>
  <c r="AN116" i="6"/>
  <c r="AB116" i="6" s="1"/>
  <c r="AO116" i="6"/>
  <c r="AC116" i="6" s="1"/>
  <c r="AP116" i="6"/>
  <c r="AD116" i="6" s="1"/>
  <c r="AQ116" i="6"/>
  <c r="AE116" i="6" s="1"/>
  <c r="AR116" i="6"/>
  <c r="AF116" i="6" s="1"/>
  <c r="AS116" i="6"/>
  <c r="AG116" i="6" s="1"/>
  <c r="AT116" i="6"/>
  <c r="AH116" i="6" s="1"/>
  <c r="AU116" i="6"/>
  <c r="AI116" i="6" s="1"/>
  <c r="AV116" i="6"/>
  <c r="AJ116" i="6" s="1"/>
  <c r="AW116" i="6"/>
  <c r="AK116" i="6" s="1"/>
  <c r="AX116" i="6"/>
  <c r="AL116" i="6" s="1"/>
  <c r="AY116" i="6"/>
  <c r="AM116" i="6" s="1"/>
  <c r="AN117" i="6"/>
  <c r="AB117" i="6" s="1"/>
  <c r="AO117" i="6"/>
  <c r="AC117" i="6" s="1"/>
  <c r="AP117" i="6"/>
  <c r="AD117" i="6" s="1"/>
  <c r="AQ117" i="6"/>
  <c r="AE117" i="6" s="1"/>
  <c r="AR117" i="6"/>
  <c r="AF117" i="6" s="1"/>
  <c r="AS117" i="6"/>
  <c r="AG117" i="6" s="1"/>
  <c r="AT117" i="6"/>
  <c r="AH117" i="6" s="1"/>
  <c r="AU117" i="6"/>
  <c r="AI117" i="6" s="1"/>
  <c r="AV117" i="6"/>
  <c r="AJ117" i="6" s="1"/>
  <c r="AW117" i="6"/>
  <c r="AK117" i="6" s="1"/>
  <c r="AX117" i="6"/>
  <c r="AL117" i="6" s="1"/>
  <c r="AY117" i="6"/>
  <c r="AM117" i="6" s="1"/>
  <c r="AN118" i="6"/>
  <c r="AB118" i="6" s="1"/>
  <c r="AO118" i="6"/>
  <c r="AC118" i="6" s="1"/>
  <c r="AP118" i="6"/>
  <c r="AD118" i="6" s="1"/>
  <c r="AQ118" i="6"/>
  <c r="AE118" i="6" s="1"/>
  <c r="AR118" i="6"/>
  <c r="AF118" i="6" s="1"/>
  <c r="AS118" i="6"/>
  <c r="AG118" i="6" s="1"/>
  <c r="AT118" i="6"/>
  <c r="AH118" i="6" s="1"/>
  <c r="AU118" i="6"/>
  <c r="AI118" i="6" s="1"/>
  <c r="AV118" i="6"/>
  <c r="AJ118" i="6" s="1"/>
  <c r="AW118" i="6"/>
  <c r="AK118" i="6" s="1"/>
  <c r="AX118" i="6"/>
  <c r="AL118" i="6" s="1"/>
  <c r="AY118" i="6"/>
  <c r="AM118" i="6" s="1"/>
  <c r="AN119" i="6"/>
  <c r="AB119" i="6" s="1"/>
  <c r="AO119" i="6"/>
  <c r="AC119" i="6" s="1"/>
  <c r="AP119" i="6"/>
  <c r="AD119" i="6" s="1"/>
  <c r="AQ119" i="6"/>
  <c r="AE119" i="6" s="1"/>
  <c r="AR119" i="6"/>
  <c r="AF119" i="6" s="1"/>
  <c r="AS119" i="6"/>
  <c r="AG119" i="6" s="1"/>
  <c r="AT119" i="6"/>
  <c r="AH119" i="6" s="1"/>
  <c r="AU119" i="6"/>
  <c r="AI119" i="6" s="1"/>
  <c r="AV119" i="6"/>
  <c r="AJ119" i="6" s="1"/>
  <c r="AW119" i="6"/>
  <c r="AK119" i="6" s="1"/>
  <c r="AX119" i="6"/>
  <c r="AL119" i="6" s="1"/>
  <c r="AY119" i="6"/>
  <c r="AM119" i="6" s="1"/>
  <c r="AN120" i="6"/>
  <c r="AB120" i="6" s="1"/>
  <c r="AO120" i="6"/>
  <c r="AC120" i="6" s="1"/>
  <c r="AP120" i="6"/>
  <c r="AD120" i="6" s="1"/>
  <c r="AQ120" i="6"/>
  <c r="AE120" i="6" s="1"/>
  <c r="AR120" i="6"/>
  <c r="AF120" i="6" s="1"/>
  <c r="AS120" i="6"/>
  <c r="AG120" i="6" s="1"/>
  <c r="AT120" i="6"/>
  <c r="AH120" i="6" s="1"/>
  <c r="AU120" i="6"/>
  <c r="AI120" i="6" s="1"/>
  <c r="AV120" i="6"/>
  <c r="AJ120" i="6" s="1"/>
  <c r="AW120" i="6"/>
  <c r="AK120" i="6" s="1"/>
  <c r="AX120" i="6"/>
  <c r="AL120" i="6" s="1"/>
  <c r="AY120" i="6"/>
  <c r="AM120" i="6" s="1"/>
  <c r="AN121" i="6"/>
  <c r="AB121" i="6" s="1"/>
  <c r="AO121" i="6"/>
  <c r="AC121" i="6" s="1"/>
  <c r="AP121" i="6"/>
  <c r="AD121" i="6" s="1"/>
  <c r="AQ121" i="6"/>
  <c r="AE121" i="6" s="1"/>
  <c r="AR121" i="6"/>
  <c r="AF121" i="6" s="1"/>
  <c r="AS121" i="6"/>
  <c r="AG121" i="6" s="1"/>
  <c r="AT121" i="6"/>
  <c r="AH121" i="6" s="1"/>
  <c r="AU121" i="6"/>
  <c r="AI121" i="6" s="1"/>
  <c r="AV121" i="6"/>
  <c r="AJ121" i="6" s="1"/>
  <c r="AW121" i="6"/>
  <c r="AK121" i="6" s="1"/>
  <c r="AX121" i="6"/>
  <c r="AL121" i="6" s="1"/>
  <c r="AY121" i="6"/>
  <c r="AM121" i="6" s="1"/>
  <c r="AN122" i="6"/>
  <c r="AB122" i="6" s="1"/>
  <c r="AO122" i="6"/>
  <c r="AC122" i="6" s="1"/>
  <c r="AP122" i="6"/>
  <c r="AD122" i="6" s="1"/>
  <c r="AQ122" i="6"/>
  <c r="AE122" i="6" s="1"/>
  <c r="AR122" i="6"/>
  <c r="AF122" i="6" s="1"/>
  <c r="AS122" i="6"/>
  <c r="AG122" i="6" s="1"/>
  <c r="AT122" i="6"/>
  <c r="AH122" i="6" s="1"/>
  <c r="AU122" i="6"/>
  <c r="AI122" i="6" s="1"/>
  <c r="AV122" i="6"/>
  <c r="AJ122" i="6" s="1"/>
  <c r="AW122" i="6"/>
  <c r="AK122" i="6" s="1"/>
  <c r="AX122" i="6"/>
  <c r="AL122" i="6" s="1"/>
  <c r="AY122" i="6"/>
  <c r="AM122" i="6" s="1"/>
  <c r="AN123" i="6"/>
  <c r="AB123" i="6" s="1"/>
  <c r="AO123" i="6"/>
  <c r="AC123" i="6" s="1"/>
  <c r="AP123" i="6"/>
  <c r="AD123" i="6" s="1"/>
  <c r="AQ123" i="6"/>
  <c r="AE123" i="6" s="1"/>
  <c r="AR123" i="6"/>
  <c r="AF123" i="6" s="1"/>
  <c r="AS123" i="6"/>
  <c r="AG123" i="6" s="1"/>
  <c r="AT123" i="6"/>
  <c r="AH123" i="6" s="1"/>
  <c r="AU123" i="6"/>
  <c r="AI123" i="6" s="1"/>
  <c r="AV123" i="6"/>
  <c r="AJ123" i="6" s="1"/>
  <c r="AW123" i="6"/>
  <c r="AK123" i="6" s="1"/>
  <c r="AX123" i="6"/>
  <c r="AL123" i="6" s="1"/>
  <c r="AY123" i="6"/>
  <c r="AM123" i="6" s="1"/>
  <c r="AN124" i="6"/>
  <c r="AB124" i="6" s="1"/>
  <c r="AO124" i="6"/>
  <c r="AC124" i="6" s="1"/>
  <c r="AP124" i="6"/>
  <c r="AD124" i="6" s="1"/>
  <c r="AQ124" i="6"/>
  <c r="AE124" i="6" s="1"/>
  <c r="AR124" i="6"/>
  <c r="AF124" i="6" s="1"/>
  <c r="AS124" i="6"/>
  <c r="AG124" i="6" s="1"/>
  <c r="AT124" i="6"/>
  <c r="AH124" i="6" s="1"/>
  <c r="AU124" i="6"/>
  <c r="AI124" i="6" s="1"/>
  <c r="AV124" i="6"/>
  <c r="AJ124" i="6" s="1"/>
  <c r="AW124" i="6"/>
  <c r="AK124" i="6" s="1"/>
  <c r="AX124" i="6"/>
  <c r="AL124" i="6" s="1"/>
  <c r="AY124" i="6"/>
  <c r="AM124" i="6" s="1"/>
  <c r="AN125" i="6"/>
  <c r="AB125" i="6" s="1"/>
  <c r="AO125" i="6"/>
  <c r="AC125" i="6" s="1"/>
  <c r="AP125" i="6"/>
  <c r="AD125" i="6" s="1"/>
  <c r="AQ125" i="6"/>
  <c r="AE125" i="6" s="1"/>
  <c r="AR125" i="6"/>
  <c r="AF125" i="6" s="1"/>
  <c r="AS125" i="6"/>
  <c r="AG125" i="6" s="1"/>
  <c r="AT125" i="6"/>
  <c r="AH125" i="6" s="1"/>
  <c r="AU125" i="6"/>
  <c r="AI125" i="6" s="1"/>
  <c r="AV125" i="6"/>
  <c r="AJ125" i="6" s="1"/>
  <c r="AW125" i="6"/>
  <c r="AK125" i="6" s="1"/>
  <c r="AX125" i="6"/>
  <c r="AL125" i="6" s="1"/>
  <c r="AY125" i="6"/>
  <c r="AM125" i="6" s="1"/>
  <c r="AN126" i="6"/>
  <c r="AB126" i="6" s="1"/>
  <c r="AO126" i="6"/>
  <c r="AC126" i="6" s="1"/>
  <c r="AP126" i="6"/>
  <c r="AD126" i="6" s="1"/>
  <c r="AQ126" i="6"/>
  <c r="AE126" i="6" s="1"/>
  <c r="AR126" i="6"/>
  <c r="AF126" i="6" s="1"/>
  <c r="AS126" i="6"/>
  <c r="AG126" i="6" s="1"/>
  <c r="AT126" i="6"/>
  <c r="AH126" i="6" s="1"/>
  <c r="AU126" i="6"/>
  <c r="AI126" i="6" s="1"/>
  <c r="AV126" i="6"/>
  <c r="AJ126" i="6" s="1"/>
  <c r="AW126" i="6"/>
  <c r="AK126" i="6" s="1"/>
  <c r="AX126" i="6"/>
  <c r="AL126" i="6" s="1"/>
  <c r="AY126" i="6"/>
  <c r="AM126" i="6" s="1"/>
  <c r="AN127" i="6"/>
  <c r="AB127" i="6" s="1"/>
  <c r="AO127" i="6"/>
  <c r="AC127" i="6" s="1"/>
  <c r="AP127" i="6"/>
  <c r="AD127" i="6" s="1"/>
  <c r="AQ127" i="6"/>
  <c r="AE127" i="6" s="1"/>
  <c r="AR127" i="6"/>
  <c r="AF127" i="6" s="1"/>
  <c r="AS127" i="6"/>
  <c r="AG127" i="6" s="1"/>
  <c r="AT127" i="6"/>
  <c r="AH127" i="6" s="1"/>
  <c r="AU127" i="6"/>
  <c r="AI127" i="6" s="1"/>
  <c r="AV127" i="6"/>
  <c r="AJ127" i="6" s="1"/>
  <c r="AW127" i="6"/>
  <c r="AK127" i="6" s="1"/>
  <c r="AX127" i="6"/>
  <c r="AL127" i="6" s="1"/>
  <c r="AY127" i="6"/>
  <c r="AM127" i="6" s="1"/>
  <c r="AN128" i="6"/>
  <c r="AB128" i="6" s="1"/>
  <c r="AO128" i="6"/>
  <c r="AC128" i="6" s="1"/>
  <c r="AP128" i="6"/>
  <c r="AD128" i="6" s="1"/>
  <c r="AQ128" i="6"/>
  <c r="AE128" i="6" s="1"/>
  <c r="AR128" i="6"/>
  <c r="AF128" i="6" s="1"/>
  <c r="AS128" i="6"/>
  <c r="AG128" i="6" s="1"/>
  <c r="AT128" i="6"/>
  <c r="AH128" i="6" s="1"/>
  <c r="AU128" i="6"/>
  <c r="AI128" i="6" s="1"/>
  <c r="AV128" i="6"/>
  <c r="AJ128" i="6" s="1"/>
  <c r="AW128" i="6"/>
  <c r="AK128" i="6" s="1"/>
  <c r="AX128" i="6"/>
  <c r="AL128" i="6" s="1"/>
  <c r="AY128" i="6"/>
  <c r="AM128" i="6" s="1"/>
  <c r="AN129" i="6"/>
  <c r="AB129" i="6" s="1"/>
  <c r="AO129" i="6"/>
  <c r="AC129" i="6" s="1"/>
  <c r="AP129" i="6"/>
  <c r="AD129" i="6" s="1"/>
  <c r="AQ129" i="6"/>
  <c r="AE129" i="6" s="1"/>
  <c r="AR129" i="6"/>
  <c r="AF129" i="6" s="1"/>
  <c r="AS129" i="6"/>
  <c r="AG129" i="6" s="1"/>
  <c r="AT129" i="6"/>
  <c r="AH129" i="6" s="1"/>
  <c r="AU129" i="6"/>
  <c r="AI129" i="6" s="1"/>
  <c r="AV129" i="6"/>
  <c r="AJ129" i="6" s="1"/>
  <c r="AW129" i="6"/>
  <c r="AK129" i="6" s="1"/>
  <c r="AX129" i="6"/>
  <c r="AL129" i="6" s="1"/>
  <c r="AY129" i="6"/>
  <c r="AM129" i="6" s="1"/>
  <c r="AN130" i="6"/>
  <c r="AB130" i="6" s="1"/>
  <c r="AO130" i="6"/>
  <c r="AC130" i="6" s="1"/>
  <c r="AP130" i="6"/>
  <c r="AD130" i="6" s="1"/>
  <c r="AQ130" i="6"/>
  <c r="AE130" i="6" s="1"/>
  <c r="AR130" i="6"/>
  <c r="AF130" i="6" s="1"/>
  <c r="AS130" i="6"/>
  <c r="AG130" i="6" s="1"/>
  <c r="AT130" i="6"/>
  <c r="AH130" i="6" s="1"/>
  <c r="AU130" i="6"/>
  <c r="AI130" i="6" s="1"/>
  <c r="AV130" i="6"/>
  <c r="AJ130" i="6" s="1"/>
  <c r="AW130" i="6"/>
  <c r="AK130" i="6" s="1"/>
  <c r="AX130" i="6"/>
  <c r="AL130" i="6" s="1"/>
  <c r="AY130" i="6"/>
  <c r="AM130" i="6" s="1"/>
  <c r="AN131" i="6"/>
  <c r="AB131" i="6" s="1"/>
  <c r="AO131" i="6"/>
  <c r="AC131" i="6" s="1"/>
  <c r="AP131" i="6"/>
  <c r="AD131" i="6" s="1"/>
  <c r="AQ131" i="6"/>
  <c r="AE131" i="6" s="1"/>
  <c r="AR131" i="6"/>
  <c r="AF131" i="6" s="1"/>
  <c r="AS131" i="6"/>
  <c r="AG131" i="6" s="1"/>
  <c r="AT131" i="6"/>
  <c r="AH131" i="6" s="1"/>
  <c r="AU131" i="6"/>
  <c r="AI131" i="6" s="1"/>
  <c r="AV131" i="6"/>
  <c r="AJ131" i="6" s="1"/>
  <c r="AW131" i="6"/>
  <c r="AK131" i="6" s="1"/>
  <c r="AX131" i="6"/>
  <c r="AL131" i="6" s="1"/>
  <c r="AY131" i="6"/>
  <c r="AM131" i="6" s="1"/>
  <c r="AN132" i="6"/>
  <c r="AB132" i="6" s="1"/>
  <c r="AO132" i="6"/>
  <c r="AC132" i="6" s="1"/>
  <c r="AP132" i="6"/>
  <c r="AD132" i="6" s="1"/>
  <c r="AQ132" i="6"/>
  <c r="AE132" i="6" s="1"/>
  <c r="AR132" i="6"/>
  <c r="AF132" i="6" s="1"/>
  <c r="AS132" i="6"/>
  <c r="AG132" i="6" s="1"/>
  <c r="AT132" i="6"/>
  <c r="AH132" i="6" s="1"/>
  <c r="AU132" i="6"/>
  <c r="AI132" i="6" s="1"/>
  <c r="AV132" i="6"/>
  <c r="AJ132" i="6" s="1"/>
  <c r="AW132" i="6"/>
  <c r="AK132" i="6" s="1"/>
  <c r="AX132" i="6"/>
  <c r="AL132" i="6" s="1"/>
  <c r="AY132" i="6"/>
  <c r="AM132" i="6" s="1"/>
  <c r="AN133" i="6"/>
  <c r="AB133" i="6" s="1"/>
  <c r="AO133" i="6"/>
  <c r="AC133" i="6" s="1"/>
  <c r="AP133" i="6"/>
  <c r="AD133" i="6" s="1"/>
  <c r="AQ133" i="6"/>
  <c r="AE133" i="6" s="1"/>
  <c r="AR133" i="6"/>
  <c r="AF133" i="6" s="1"/>
  <c r="AS133" i="6"/>
  <c r="AG133" i="6" s="1"/>
  <c r="AT133" i="6"/>
  <c r="AH133" i="6" s="1"/>
  <c r="AU133" i="6"/>
  <c r="AI133" i="6" s="1"/>
  <c r="AV133" i="6"/>
  <c r="AJ133" i="6" s="1"/>
  <c r="AW133" i="6"/>
  <c r="AK133" i="6" s="1"/>
  <c r="AX133" i="6"/>
  <c r="AL133" i="6" s="1"/>
  <c r="AY133" i="6"/>
  <c r="AM133" i="6" s="1"/>
  <c r="AN134" i="6"/>
  <c r="AB134" i="6" s="1"/>
  <c r="AO134" i="6"/>
  <c r="AC134" i="6" s="1"/>
  <c r="AP134" i="6"/>
  <c r="AD134" i="6" s="1"/>
  <c r="AQ134" i="6"/>
  <c r="AE134" i="6" s="1"/>
  <c r="AR134" i="6"/>
  <c r="AF134" i="6" s="1"/>
  <c r="AS134" i="6"/>
  <c r="AG134" i="6" s="1"/>
  <c r="AT134" i="6"/>
  <c r="AH134" i="6" s="1"/>
  <c r="AU134" i="6"/>
  <c r="AI134" i="6" s="1"/>
  <c r="AV134" i="6"/>
  <c r="AJ134" i="6" s="1"/>
  <c r="AW134" i="6"/>
  <c r="AK134" i="6" s="1"/>
  <c r="AX134" i="6"/>
  <c r="AL134" i="6" s="1"/>
  <c r="AY134" i="6"/>
  <c r="AM134" i="6" s="1"/>
  <c r="AN135" i="6"/>
  <c r="AB135" i="6" s="1"/>
  <c r="AO135" i="6"/>
  <c r="AC135" i="6" s="1"/>
  <c r="AP135" i="6"/>
  <c r="AD135" i="6" s="1"/>
  <c r="AQ135" i="6"/>
  <c r="AE135" i="6" s="1"/>
  <c r="AR135" i="6"/>
  <c r="AF135" i="6" s="1"/>
  <c r="AS135" i="6"/>
  <c r="AG135" i="6" s="1"/>
  <c r="AT135" i="6"/>
  <c r="AH135" i="6" s="1"/>
  <c r="AU135" i="6"/>
  <c r="AI135" i="6" s="1"/>
  <c r="AV135" i="6"/>
  <c r="AJ135" i="6" s="1"/>
  <c r="AW135" i="6"/>
  <c r="AK135" i="6" s="1"/>
  <c r="AX135" i="6"/>
  <c r="AL135" i="6" s="1"/>
  <c r="AY135" i="6"/>
  <c r="AM135" i="6" s="1"/>
  <c r="AN136" i="6"/>
  <c r="AB136" i="6" s="1"/>
  <c r="AO136" i="6"/>
  <c r="AC136" i="6" s="1"/>
  <c r="AP136" i="6"/>
  <c r="AD136" i="6" s="1"/>
  <c r="AQ136" i="6"/>
  <c r="AE136" i="6" s="1"/>
  <c r="AR136" i="6"/>
  <c r="AF136" i="6" s="1"/>
  <c r="AS136" i="6"/>
  <c r="AG136" i="6" s="1"/>
  <c r="AT136" i="6"/>
  <c r="AH136" i="6" s="1"/>
  <c r="AU136" i="6"/>
  <c r="AI136" i="6" s="1"/>
  <c r="AV136" i="6"/>
  <c r="AJ136" i="6" s="1"/>
  <c r="AW136" i="6"/>
  <c r="AK136" i="6" s="1"/>
  <c r="AX136" i="6"/>
  <c r="AL136" i="6" s="1"/>
  <c r="AY136" i="6"/>
  <c r="AM136" i="6" s="1"/>
  <c r="AN137" i="6"/>
  <c r="AB137" i="6" s="1"/>
  <c r="AO137" i="6"/>
  <c r="AC137" i="6" s="1"/>
  <c r="AP137" i="6"/>
  <c r="AD137" i="6" s="1"/>
  <c r="AQ137" i="6"/>
  <c r="AE137" i="6" s="1"/>
  <c r="AR137" i="6"/>
  <c r="AF137" i="6" s="1"/>
  <c r="AS137" i="6"/>
  <c r="AG137" i="6" s="1"/>
  <c r="AT137" i="6"/>
  <c r="AH137" i="6" s="1"/>
  <c r="AU137" i="6"/>
  <c r="AI137" i="6" s="1"/>
  <c r="AV137" i="6"/>
  <c r="AJ137" i="6" s="1"/>
  <c r="AW137" i="6"/>
  <c r="AK137" i="6" s="1"/>
  <c r="AX137" i="6"/>
  <c r="AL137" i="6" s="1"/>
  <c r="AY137" i="6"/>
  <c r="AM137" i="6" s="1"/>
  <c r="AN138" i="6"/>
  <c r="AB138" i="6" s="1"/>
  <c r="AO138" i="6"/>
  <c r="AC138" i="6" s="1"/>
  <c r="AP138" i="6"/>
  <c r="AD138" i="6" s="1"/>
  <c r="AQ138" i="6"/>
  <c r="AE138" i="6" s="1"/>
  <c r="AR138" i="6"/>
  <c r="AF138" i="6" s="1"/>
  <c r="AS138" i="6"/>
  <c r="AG138" i="6" s="1"/>
  <c r="AT138" i="6"/>
  <c r="AH138" i="6" s="1"/>
  <c r="AU138" i="6"/>
  <c r="AI138" i="6" s="1"/>
  <c r="AV138" i="6"/>
  <c r="AJ138" i="6" s="1"/>
  <c r="AW138" i="6"/>
  <c r="AK138" i="6" s="1"/>
  <c r="AX138" i="6"/>
  <c r="AL138" i="6" s="1"/>
  <c r="AY138" i="6"/>
  <c r="AM138" i="6" s="1"/>
  <c r="AN139" i="6"/>
  <c r="AB139" i="6" s="1"/>
  <c r="AO139" i="6"/>
  <c r="AC139" i="6" s="1"/>
  <c r="AP139" i="6"/>
  <c r="AD139" i="6" s="1"/>
  <c r="AQ139" i="6"/>
  <c r="AE139" i="6" s="1"/>
  <c r="AR139" i="6"/>
  <c r="AF139" i="6" s="1"/>
  <c r="AS139" i="6"/>
  <c r="AG139" i="6" s="1"/>
  <c r="AT139" i="6"/>
  <c r="AH139" i="6" s="1"/>
  <c r="AU139" i="6"/>
  <c r="AI139" i="6" s="1"/>
  <c r="AV139" i="6"/>
  <c r="AJ139" i="6" s="1"/>
  <c r="AW139" i="6"/>
  <c r="AK139" i="6" s="1"/>
  <c r="AX139" i="6"/>
  <c r="AL139" i="6" s="1"/>
  <c r="AY139" i="6"/>
  <c r="AM139" i="6" s="1"/>
  <c r="AN140" i="6"/>
  <c r="AB140" i="6" s="1"/>
  <c r="AO140" i="6"/>
  <c r="AC140" i="6" s="1"/>
  <c r="AP140" i="6"/>
  <c r="AD140" i="6" s="1"/>
  <c r="AQ140" i="6"/>
  <c r="AE140" i="6" s="1"/>
  <c r="AR140" i="6"/>
  <c r="AF140" i="6" s="1"/>
  <c r="AS140" i="6"/>
  <c r="AG140" i="6" s="1"/>
  <c r="AT140" i="6"/>
  <c r="AH140" i="6" s="1"/>
  <c r="AU140" i="6"/>
  <c r="AI140" i="6" s="1"/>
  <c r="AV140" i="6"/>
  <c r="AJ140" i="6" s="1"/>
  <c r="AW140" i="6"/>
  <c r="AK140" i="6" s="1"/>
  <c r="AX140" i="6"/>
  <c r="AL140" i="6" s="1"/>
  <c r="AY140" i="6"/>
  <c r="AM140" i="6" s="1"/>
  <c r="AN141" i="6"/>
  <c r="AB141" i="6" s="1"/>
  <c r="AO141" i="6"/>
  <c r="AC141" i="6" s="1"/>
  <c r="AP141" i="6"/>
  <c r="AD141" i="6" s="1"/>
  <c r="AQ141" i="6"/>
  <c r="AE141" i="6" s="1"/>
  <c r="AR141" i="6"/>
  <c r="AF141" i="6" s="1"/>
  <c r="AS141" i="6"/>
  <c r="AG141" i="6" s="1"/>
  <c r="AT141" i="6"/>
  <c r="AH141" i="6" s="1"/>
  <c r="AU141" i="6"/>
  <c r="AI141" i="6" s="1"/>
  <c r="AV141" i="6"/>
  <c r="AJ141" i="6" s="1"/>
  <c r="AW141" i="6"/>
  <c r="AK141" i="6" s="1"/>
  <c r="AX141" i="6"/>
  <c r="AL141" i="6" s="1"/>
  <c r="AY141" i="6"/>
  <c r="AM141" i="6" s="1"/>
  <c r="AN142" i="6"/>
  <c r="AB142" i="6" s="1"/>
  <c r="AO142" i="6"/>
  <c r="AC142" i="6" s="1"/>
  <c r="AP142" i="6"/>
  <c r="AD142" i="6" s="1"/>
  <c r="AQ142" i="6"/>
  <c r="AE142" i="6" s="1"/>
  <c r="AR142" i="6"/>
  <c r="AF142" i="6" s="1"/>
  <c r="AS142" i="6"/>
  <c r="AG142" i="6" s="1"/>
  <c r="AT142" i="6"/>
  <c r="AH142" i="6" s="1"/>
  <c r="AU142" i="6"/>
  <c r="AI142" i="6" s="1"/>
  <c r="AV142" i="6"/>
  <c r="AJ142" i="6" s="1"/>
  <c r="AW142" i="6"/>
  <c r="AK142" i="6" s="1"/>
  <c r="AX142" i="6"/>
  <c r="AL142" i="6" s="1"/>
  <c r="AY142" i="6"/>
  <c r="AM142" i="6" s="1"/>
  <c r="AN143" i="6"/>
  <c r="AB143" i="6" s="1"/>
  <c r="AO143" i="6"/>
  <c r="AC143" i="6" s="1"/>
  <c r="AP143" i="6"/>
  <c r="AD143" i="6" s="1"/>
  <c r="AQ143" i="6"/>
  <c r="AE143" i="6" s="1"/>
  <c r="AR143" i="6"/>
  <c r="AF143" i="6" s="1"/>
  <c r="AS143" i="6"/>
  <c r="AG143" i="6" s="1"/>
  <c r="AT143" i="6"/>
  <c r="AU143" i="6"/>
  <c r="AV143" i="6"/>
  <c r="AW143" i="6"/>
  <c r="AX143" i="6"/>
  <c r="AY143" i="6"/>
  <c r="AN144" i="6"/>
  <c r="AO144" i="6"/>
  <c r="AP144" i="6"/>
  <c r="AQ144" i="6"/>
  <c r="AR144" i="6"/>
  <c r="AS144" i="6"/>
  <c r="AT144" i="6"/>
  <c r="AU144" i="6"/>
  <c r="AV144" i="6"/>
  <c r="AW144" i="6"/>
  <c r="AX144" i="6"/>
  <c r="AY144" i="6"/>
  <c r="AN145" i="6"/>
  <c r="AO145" i="6"/>
  <c r="AP145" i="6"/>
  <c r="AQ145" i="6"/>
  <c r="AR145" i="6"/>
  <c r="AS145" i="6"/>
  <c r="AT145" i="6"/>
  <c r="AU145" i="6"/>
  <c r="AV145" i="6"/>
  <c r="AW145" i="6"/>
  <c r="AX145" i="6"/>
  <c r="AY145" i="6"/>
  <c r="AN146" i="6"/>
  <c r="AO146" i="6"/>
  <c r="AP146" i="6"/>
  <c r="AQ146" i="6"/>
  <c r="AR146" i="6"/>
  <c r="AS146" i="6"/>
  <c r="AT146" i="6"/>
  <c r="AU146" i="6"/>
  <c r="AV146" i="6"/>
  <c r="AW146" i="6"/>
  <c r="AX146" i="6"/>
  <c r="AY146" i="6"/>
  <c r="AN147" i="6"/>
  <c r="AO147" i="6"/>
  <c r="AP147" i="6"/>
  <c r="AQ147" i="6"/>
  <c r="AR147" i="6"/>
  <c r="AS147" i="6"/>
  <c r="AT147" i="6"/>
  <c r="AU147" i="6"/>
  <c r="AV147" i="6"/>
  <c r="AW147" i="6"/>
  <c r="AX147" i="6"/>
  <c r="AY147" i="6"/>
  <c r="AN148" i="6"/>
  <c r="AO148" i="6"/>
  <c r="AP148" i="6"/>
  <c r="AQ148" i="6"/>
  <c r="AR148" i="6"/>
  <c r="AS148" i="6"/>
  <c r="AT148" i="6"/>
  <c r="AU148" i="6"/>
  <c r="AV148" i="6"/>
  <c r="AW148" i="6"/>
  <c r="AX148" i="6"/>
  <c r="AY148" i="6"/>
  <c r="AN149" i="6"/>
  <c r="AO149" i="6"/>
  <c r="AP149" i="6"/>
  <c r="AQ149" i="6"/>
  <c r="AR149" i="6"/>
  <c r="AS149" i="6"/>
  <c r="AT149" i="6"/>
  <c r="AU149" i="6"/>
  <c r="AV149" i="6"/>
  <c r="AW149" i="6"/>
  <c r="AX149" i="6"/>
  <c r="AY149" i="6"/>
  <c r="AN150" i="6"/>
  <c r="AO150" i="6"/>
  <c r="AP150" i="6"/>
  <c r="AQ150" i="6"/>
  <c r="AR150" i="6"/>
  <c r="AS150" i="6"/>
  <c r="AT150" i="6"/>
  <c r="AU150" i="6"/>
  <c r="AV150" i="6"/>
  <c r="AW150" i="6"/>
  <c r="AX150" i="6"/>
  <c r="AY150" i="6"/>
  <c r="AN151" i="6"/>
  <c r="AO151" i="6"/>
  <c r="AP151" i="6"/>
  <c r="AQ151" i="6"/>
  <c r="AR151" i="6"/>
  <c r="AS151" i="6"/>
  <c r="AT151" i="6"/>
  <c r="AU151" i="6"/>
  <c r="AV151" i="6"/>
  <c r="AW151" i="6"/>
  <c r="AX151" i="6"/>
  <c r="AY151" i="6"/>
  <c r="AN152" i="6"/>
  <c r="AO152" i="6"/>
  <c r="AP152" i="6"/>
  <c r="AQ152" i="6"/>
  <c r="AR152" i="6"/>
  <c r="AS152" i="6"/>
  <c r="AT152" i="6"/>
  <c r="AU152" i="6"/>
  <c r="AV152" i="6"/>
  <c r="AW152" i="6"/>
  <c r="AX152" i="6"/>
  <c r="AY152" i="6"/>
  <c r="AN153" i="6"/>
  <c r="AO153" i="6"/>
  <c r="AP153" i="6"/>
  <c r="AQ153" i="6"/>
  <c r="AR153" i="6"/>
  <c r="AS153" i="6"/>
  <c r="AT153" i="6"/>
  <c r="AU153" i="6"/>
  <c r="AV153" i="6"/>
  <c r="AW153" i="6"/>
  <c r="AX153" i="6"/>
  <c r="AY153" i="6"/>
  <c r="AN154" i="6"/>
  <c r="AO154" i="6"/>
  <c r="AP154" i="6"/>
  <c r="AQ154" i="6"/>
  <c r="AR154" i="6"/>
  <c r="AS154" i="6"/>
  <c r="AT154" i="6"/>
  <c r="AU154" i="6"/>
  <c r="AV154" i="6"/>
  <c r="AW154" i="6"/>
  <c r="AX154" i="6"/>
  <c r="AY154" i="6"/>
  <c r="AN155" i="6"/>
  <c r="AO155" i="6"/>
  <c r="AP155" i="6"/>
  <c r="AQ155" i="6"/>
  <c r="AR155" i="6"/>
  <c r="AS155" i="6"/>
  <c r="AT155" i="6"/>
  <c r="AU155" i="6"/>
  <c r="AV155" i="6"/>
  <c r="AW155" i="6"/>
  <c r="AX155" i="6"/>
  <c r="AY155" i="6"/>
  <c r="AN156" i="6"/>
  <c r="AO156" i="6"/>
  <c r="AP156" i="6"/>
  <c r="AQ156" i="6"/>
  <c r="AR156" i="6"/>
  <c r="AS156" i="6"/>
  <c r="AT156" i="6"/>
  <c r="AU156" i="6"/>
  <c r="AV156" i="6"/>
  <c r="AW156" i="6"/>
  <c r="AX156" i="6"/>
  <c r="AY156" i="6"/>
  <c r="AN157" i="6"/>
  <c r="AO157" i="6"/>
  <c r="AP157" i="6"/>
  <c r="AQ157" i="6"/>
  <c r="AR157" i="6"/>
  <c r="AS157" i="6"/>
  <c r="AT157" i="6"/>
  <c r="AU157" i="6"/>
  <c r="AV157" i="6"/>
  <c r="AW157" i="6"/>
  <c r="AX157" i="6"/>
  <c r="AY157" i="6"/>
  <c r="AN158" i="6"/>
  <c r="AO158" i="6"/>
  <c r="AP158" i="6"/>
  <c r="AQ158" i="6"/>
  <c r="AR158" i="6"/>
  <c r="AS158" i="6"/>
  <c r="AT158" i="6"/>
  <c r="AU158" i="6"/>
  <c r="AV158" i="6"/>
  <c r="AW158" i="6"/>
  <c r="AX158" i="6"/>
  <c r="AY158" i="6"/>
  <c r="AN159" i="6"/>
  <c r="AO159" i="6"/>
  <c r="AP159" i="6"/>
  <c r="AQ159" i="6"/>
  <c r="AR159" i="6"/>
  <c r="AS159" i="6"/>
  <c r="AT159" i="6"/>
  <c r="AU159" i="6"/>
  <c r="AV159" i="6"/>
  <c r="AW159" i="6"/>
  <c r="AX159" i="6"/>
  <c r="AY159" i="6"/>
  <c r="AN160" i="6"/>
  <c r="AO160" i="6"/>
  <c r="AP160" i="6"/>
  <c r="AQ160" i="6"/>
  <c r="AR160" i="6"/>
  <c r="AS160" i="6"/>
  <c r="AT160" i="6"/>
  <c r="AU160" i="6"/>
  <c r="AV160" i="6"/>
  <c r="AW160" i="6"/>
  <c r="AX160" i="6"/>
  <c r="AY160" i="6"/>
  <c r="AN161" i="6"/>
  <c r="AO161" i="6"/>
  <c r="AP161" i="6"/>
  <c r="AQ161" i="6"/>
  <c r="AR161" i="6"/>
  <c r="AS161" i="6"/>
  <c r="AT161" i="6"/>
  <c r="AU161" i="6"/>
  <c r="AV161" i="6"/>
  <c r="AW161" i="6"/>
  <c r="AX161" i="6"/>
  <c r="AY161" i="6"/>
  <c r="AN162" i="6"/>
  <c r="AO162" i="6"/>
  <c r="AP162" i="6"/>
  <c r="AQ162" i="6"/>
  <c r="AR162" i="6"/>
  <c r="AS162" i="6"/>
  <c r="AT162" i="6"/>
  <c r="AU162" i="6"/>
  <c r="AV162" i="6"/>
  <c r="AW162" i="6"/>
  <c r="AX162" i="6"/>
  <c r="AY162" i="6"/>
  <c r="AN163" i="6"/>
  <c r="AO163" i="6"/>
  <c r="AP163" i="6"/>
  <c r="AQ163" i="6"/>
  <c r="AR163" i="6"/>
  <c r="AS163" i="6"/>
  <c r="AT163" i="6"/>
  <c r="AU163" i="6"/>
  <c r="AV163" i="6"/>
  <c r="AW163" i="6"/>
  <c r="AX163" i="6"/>
  <c r="AY163" i="6"/>
  <c r="AN164" i="6"/>
  <c r="AO164" i="6"/>
  <c r="AP164" i="6"/>
  <c r="AQ164" i="6"/>
  <c r="AR164" i="6"/>
  <c r="AS164" i="6"/>
  <c r="AT164" i="6"/>
  <c r="AU164" i="6"/>
  <c r="AV164" i="6"/>
  <c r="AW164" i="6"/>
  <c r="AX164" i="6"/>
  <c r="AY164" i="6"/>
  <c r="AN165" i="6"/>
  <c r="AO165" i="6"/>
  <c r="AP165" i="6"/>
  <c r="AQ165" i="6"/>
  <c r="AR165" i="6"/>
  <c r="AS165" i="6"/>
  <c r="AT165" i="6"/>
  <c r="AU165" i="6"/>
  <c r="AV165" i="6"/>
  <c r="AW165" i="6"/>
  <c r="AX165" i="6"/>
  <c r="AY165" i="6"/>
  <c r="AN166" i="6"/>
  <c r="AO166" i="6"/>
  <c r="AP166" i="6"/>
  <c r="AQ166" i="6"/>
  <c r="AR166" i="6"/>
  <c r="AS166" i="6"/>
  <c r="AT166" i="6"/>
  <c r="AU166" i="6"/>
  <c r="AV166" i="6"/>
  <c r="AW166" i="6"/>
  <c r="AX166" i="6"/>
  <c r="AY166" i="6"/>
  <c r="AN167" i="6"/>
  <c r="AO167" i="6"/>
  <c r="AP167" i="6"/>
  <c r="AQ167" i="6"/>
  <c r="AR167" i="6"/>
  <c r="AS167" i="6"/>
  <c r="AT167" i="6"/>
  <c r="AU167" i="6"/>
  <c r="AV167" i="6"/>
  <c r="AW167" i="6"/>
  <c r="AX167" i="6"/>
  <c r="AY167" i="6"/>
  <c r="AN168" i="6"/>
  <c r="AO168" i="6"/>
  <c r="AP168" i="6"/>
  <c r="AQ168" i="6"/>
  <c r="AR168" i="6"/>
  <c r="AS168" i="6"/>
  <c r="AT168" i="6"/>
  <c r="AU168" i="6"/>
  <c r="AV168" i="6"/>
  <c r="AW168" i="6"/>
  <c r="AX168" i="6"/>
  <c r="AY168" i="6"/>
  <c r="AN169" i="6"/>
  <c r="AO169" i="6"/>
  <c r="AP169" i="6"/>
  <c r="AQ169" i="6"/>
  <c r="AR169" i="6"/>
  <c r="AS169" i="6"/>
  <c r="AT169" i="6"/>
  <c r="AU169" i="6"/>
  <c r="AV169" i="6"/>
  <c r="AW169" i="6"/>
  <c r="AX169" i="6"/>
  <c r="AY169" i="6"/>
  <c r="AN170" i="6"/>
  <c r="AO170" i="6"/>
  <c r="AP170" i="6"/>
  <c r="AQ170" i="6"/>
  <c r="AR170" i="6"/>
  <c r="AS170" i="6"/>
  <c r="AT170" i="6"/>
  <c r="AU170" i="6"/>
  <c r="AV170" i="6"/>
  <c r="AW170" i="6"/>
  <c r="AX170" i="6"/>
  <c r="AY170" i="6"/>
  <c r="AN171" i="6"/>
  <c r="AO171" i="6"/>
  <c r="AP171" i="6"/>
  <c r="AQ171" i="6"/>
  <c r="AR171" i="6"/>
  <c r="AS171" i="6"/>
  <c r="AT171" i="6"/>
  <c r="AU171" i="6"/>
  <c r="AV171" i="6"/>
  <c r="AW171" i="6"/>
  <c r="AX171" i="6"/>
  <c r="AY171" i="6"/>
  <c r="AN172" i="6"/>
  <c r="AO172" i="6"/>
  <c r="AP172" i="6"/>
  <c r="AQ172" i="6"/>
  <c r="AR172" i="6"/>
  <c r="AS172" i="6"/>
  <c r="AT172" i="6"/>
  <c r="AU172" i="6"/>
  <c r="AV172" i="6"/>
  <c r="AW172" i="6"/>
  <c r="AX172" i="6"/>
  <c r="AY172" i="6"/>
  <c r="AN173" i="6"/>
  <c r="AO173" i="6"/>
  <c r="AC173" i="6" s="1"/>
  <c r="AP173" i="6"/>
  <c r="AQ173" i="6"/>
  <c r="AE173" i="6" s="1"/>
  <c r="AR173" i="6"/>
  <c r="AF173" i="6" s="1"/>
  <c r="AS173" i="6"/>
  <c r="AG173" i="6" s="1"/>
  <c r="AT173" i="6"/>
  <c r="AH173" i="6" s="1"/>
  <c r="AU173" i="6"/>
  <c r="AI173" i="6" s="1"/>
  <c r="AV173" i="6"/>
  <c r="AJ173" i="6" s="1"/>
  <c r="AW173" i="6"/>
  <c r="AK173" i="6" s="1"/>
  <c r="AX173" i="6"/>
  <c r="AL173" i="6" s="1"/>
  <c r="AY173" i="6"/>
  <c r="AM173" i="6" s="1"/>
  <c r="AN174" i="6"/>
  <c r="AB174" i="6" s="1"/>
  <c r="AO174" i="6"/>
  <c r="AC174" i="6" s="1"/>
  <c r="AP174" i="6"/>
  <c r="AD174" i="6" s="1"/>
  <c r="AQ174" i="6"/>
  <c r="AE174" i="6" s="1"/>
  <c r="AR174" i="6"/>
  <c r="AF174" i="6" s="1"/>
  <c r="AS174" i="6"/>
  <c r="AG174" i="6" s="1"/>
  <c r="AT174" i="6"/>
  <c r="AH174" i="6" s="1"/>
  <c r="AU174" i="6"/>
  <c r="AI174" i="6" s="1"/>
  <c r="AV174" i="6"/>
  <c r="AJ174" i="6" s="1"/>
  <c r="AW174" i="6"/>
  <c r="AK174" i="6" s="1"/>
  <c r="AX174" i="6"/>
  <c r="AL174" i="6" s="1"/>
  <c r="AY174" i="6"/>
  <c r="AM174" i="6" s="1"/>
  <c r="AN175" i="6"/>
  <c r="AB175" i="6" s="1"/>
  <c r="AO175" i="6"/>
  <c r="AC175" i="6" s="1"/>
  <c r="AP175" i="6"/>
  <c r="AD175" i="6" s="1"/>
  <c r="AQ175" i="6"/>
  <c r="AE175" i="6" s="1"/>
  <c r="AR175" i="6"/>
  <c r="AF175" i="6" s="1"/>
  <c r="AS175" i="6"/>
  <c r="AG175" i="6" s="1"/>
  <c r="AT175" i="6"/>
  <c r="AH175" i="6" s="1"/>
  <c r="AU175" i="6"/>
  <c r="AI175" i="6" s="1"/>
  <c r="AV175" i="6"/>
  <c r="AJ175" i="6" s="1"/>
  <c r="AW175" i="6"/>
  <c r="AK175" i="6" s="1"/>
  <c r="AX175" i="6"/>
  <c r="AL175" i="6" s="1"/>
  <c r="AY175" i="6"/>
  <c r="AM175" i="6" s="1"/>
  <c r="AN176" i="6"/>
  <c r="AB176" i="6" s="1"/>
  <c r="AO176" i="6"/>
  <c r="AC176" i="6" s="1"/>
  <c r="AP176" i="6"/>
  <c r="AD176" i="6" s="1"/>
  <c r="AQ176" i="6"/>
  <c r="AE176" i="6" s="1"/>
  <c r="AR176" i="6"/>
  <c r="AF176" i="6" s="1"/>
  <c r="AS176" i="6"/>
  <c r="AG176" i="6" s="1"/>
  <c r="AT176" i="6"/>
  <c r="AH176" i="6" s="1"/>
  <c r="AU176" i="6"/>
  <c r="AI176" i="6" s="1"/>
  <c r="AV176" i="6"/>
  <c r="AJ176" i="6" s="1"/>
  <c r="AW176" i="6"/>
  <c r="AK176" i="6" s="1"/>
  <c r="AX176" i="6"/>
  <c r="AL176" i="6" s="1"/>
  <c r="AY176" i="6"/>
  <c r="AM176" i="6" s="1"/>
  <c r="AN177" i="6"/>
  <c r="AB177" i="6" s="1"/>
  <c r="AO177" i="6"/>
  <c r="AC177" i="6" s="1"/>
  <c r="AP177" i="6"/>
  <c r="AD177" i="6" s="1"/>
  <c r="AQ177" i="6"/>
  <c r="AE177" i="6" s="1"/>
  <c r="AR177" i="6"/>
  <c r="AF177" i="6" s="1"/>
  <c r="AS177" i="6"/>
  <c r="AG177" i="6" s="1"/>
  <c r="AT177" i="6"/>
  <c r="AH177" i="6" s="1"/>
  <c r="AU177" i="6"/>
  <c r="AI177" i="6" s="1"/>
  <c r="AV177" i="6"/>
  <c r="AJ177" i="6" s="1"/>
  <c r="AW177" i="6"/>
  <c r="AK177" i="6" s="1"/>
  <c r="AX177" i="6"/>
  <c r="AL177" i="6" s="1"/>
  <c r="AY177" i="6"/>
  <c r="AM177" i="6" s="1"/>
  <c r="AN178" i="6"/>
  <c r="AB178" i="6" s="1"/>
  <c r="AO178" i="6"/>
  <c r="AC178" i="6" s="1"/>
  <c r="AP178" i="6"/>
  <c r="AD178" i="6" s="1"/>
  <c r="AQ178" i="6"/>
  <c r="AE178" i="6" s="1"/>
  <c r="AR178" i="6"/>
  <c r="AF178" i="6" s="1"/>
  <c r="AS178" i="6"/>
  <c r="AG178" i="6" s="1"/>
  <c r="AT178" i="6"/>
  <c r="AH178" i="6" s="1"/>
  <c r="AU178" i="6"/>
  <c r="AI178" i="6" s="1"/>
  <c r="AV178" i="6"/>
  <c r="AJ178" i="6" s="1"/>
  <c r="AW178" i="6"/>
  <c r="AK178" i="6" s="1"/>
  <c r="AX178" i="6"/>
  <c r="AL178" i="6" s="1"/>
  <c r="AY178" i="6"/>
  <c r="AM178" i="6" s="1"/>
  <c r="AN179" i="6"/>
  <c r="AB179" i="6" s="1"/>
  <c r="AO179" i="6"/>
  <c r="AC179" i="6" s="1"/>
  <c r="AP179" i="6"/>
  <c r="AD179" i="6" s="1"/>
  <c r="AQ179" i="6"/>
  <c r="AE179" i="6" s="1"/>
  <c r="AR179" i="6"/>
  <c r="AF179" i="6" s="1"/>
  <c r="AS179" i="6"/>
  <c r="AG179" i="6" s="1"/>
  <c r="AT179" i="6"/>
  <c r="AH179" i="6" s="1"/>
  <c r="AU179" i="6"/>
  <c r="AI179" i="6" s="1"/>
  <c r="AV179" i="6"/>
  <c r="AJ179" i="6" s="1"/>
  <c r="AW179" i="6"/>
  <c r="AK179" i="6" s="1"/>
  <c r="AX179" i="6"/>
  <c r="AL179" i="6" s="1"/>
  <c r="AY179" i="6"/>
  <c r="AM179" i="6" s="1"/>
  <c r="AN180" i="6"/>
  <c r="AB180" i="6" s="1"/>
  <c r="AO180" i="6"/>
  <c r="AC180" i="6" s="1"/>
  <c r="AP180" i="6"/>
  <c r="AD180" i="6" s="1"/>
  <c r="AQ180" i="6"/>
  <c r="AE180" i="6" s="1"/>
  <c r="AR180" i="6"/>
  <c r="AF180" i="6" s="1"/>
  <c r="AS180" i="6"/>
  <c r="AG180" i="6" s="1"/>
  <c r="AT180" i="6"/>
  <c r="AH180" i="6" s="1"/>
  <c r="AU180" i="6"/>
  <c r="AI180" i="6" s="1"/>
  <c r="AV180" i="6"/>
  <c r="AJ180" i="6" s="1"/>
  <c r="AW180" i="6"/>
  <c r="AK180" i="6" s="1"/>
  <c r="AX180" i="6"/>
  <c r="AL180" i="6" s="1"/>
  <c r="AY180" i="6"/>
  <c r="AM180" i="6" s="1"/>
  <c r="AN181" i="6"/>
  <c r="AB181" i="6" s="1"/>
  <c r="AO181" i="6"/>
  <c r="AC181" i="6" s="1"/>
  <c r="AP181" i="6"/>
  <c r="AD181" i="6" s="1"/>
  <c r="AQ181" i="6"/>
  <c r="AE181" i="6" s="1"/>
  <c r="AR181" i="6"/>
  <c r="AF181" i="6" s="1"/>
  <c r="AS181" i="6"/>
  <c r="AG181" i="6" s="1"/>
  <c r="AT181" i="6"/>
  <c r="AH181" i="6" s="1"/>
  <c r="AU181" i="6"/>
  <c r="AI181" i="6" s="1"/>
  <c r="AV181" i="6"/>
  <c r="AJ181" i="6" s="1"/>
  <c r="AW181" i="6"/>
  <c r="AK181" i="6" s="1"/>
  <c r="AX181" i="6"/>
  <c r="AL181" i="6" s="1"/>
  <c r="AY181" i="6"/>
  <c r="AM181" i="6" s="1"/>
  <c r="AN182" i="6"/>
  <c r="AB182" i="6" s="1"/>
  <c r="AO182" i="6"/>
  <c r="AC182" i="6" s="1"/>
  <c r="AP182" i="6"/>
  <c r="AD182" i="6" s="1"/>
  <c r="AQ182" i="6"/>
  <c r="AE182" i="6" s="1"/>
  <c r="AR182" i="6"/>
  <c r="AF182" i="6" s="1"/>
  <c r="AS182" i="6"/>
  <c r="AG182" i="6" s="1"/>
  <c r="AT182" i="6"/>
  <c r="AH182" i="6" s="1"/>
  <c r="AU182" i="6"/>
  <c r="AI182" i="6" s="1"/>
  <c r="AV182" i="6"/>
  <c r="AJ182" i="6" s="1"/>
  <c r="AW182" i="6"/>
  <c r="AK182" i="6" s="1"/>
  <c r="AX182" i="6"/>
  <c r="AL182" i="6" s="1"/>
  <c r="AY182" i="6"/>
  <c r="AM182" i="6" s="1"/>
  <c r="AN183" i="6"/>
  <c r="AB183" i="6" s="1"/>
  <c r="AO183" i="6"/>
  <c r="AC183" i="6" s="1"/>
  <c r="AP183" i="6"/>
  <c r="AD183" i="6" s="1"/>
  <c r="AQ183" i="6"/>
  <c r="AE183" i="6" s="1"/>
  <c r="AR183" i="6"/>
  <c r="AF183" i="6" s="1"/>
  <c r="AS183" i="6"/>
  <c r="AG183" i="6" s="1"/>
  <c r="AT183" i="6"/>
  <c r="AH183" i="6" s="1"/>
  <c r="AU183" i="6"/>
  <c r="AI183" i="6" s="1"/>
  <c r="AV183" i="6"/>
  <c r="AJ183" i="6" s="1"/>
  <c r="AW183" i="6"/>
  <c r="AK183" i="6" s="1"/>
  <c r="AX183" i="6"/>
  <c r="AL183" i="6" s="1"/>
  <c r="AY183" i="6"/>
  <c r="AM183" i="6" s="1"/>
  <c r="AN184" i="6"/>
  <c r="AB184" i="6" s="1"/>
  <c r="AO184" i="6"/>
  <c r="AC184" i="6" s="1"/>
  <c r="AP184" i="6"/>
  <c r="AD184" i="6" s="1"/>
  <c r="AQ184" i="6"/>
  <c r="AE184" i="6" s="1"/>
  <c r="AR184" i="6"/>
  <c r="AF184" i="6" s="1"/>
  <c r="AS184" i="6"/>
  <c r="AG184" i="6" s="1"/>
  <c r="AT184" i="6"/>
  <c r="AH184" i="6" s="1"/>
  <c r="AU184" i="6"/>
  <c r="AI184" i="6" s="1"/>
  <c r="AV184" i="6"/>
  <c r="AJ184" i="6" s="1"/>
  <c r="AW184" i="6"/>
  <c r="AK184" i="6" s="1"/>
  <c r="AX184" i="6"/>
  <c r="AL184" i="6" s="1"/>
  <c r="AY184" i="6"/>
  <c r="AM184" i="6" s="1"/>
  <c r="AN185" i="6"/>
  <c r="AB185" i="6" s="1"/>
  <c r="AO185" i="6"/>
  <c r="AC185" i="6" s="1"/>
  <c r="AP185" i="6"/>
  <c r="AD185" i="6" s="1"/>
  <c r="AQ185" i="6"/>
  <c r="AE185" i="6" s="1"/>
  <c r="AR185" i="6"/>
  <c r="AF185" i="6" s="1"/>
  <c r="AS185" i="6"/>
  <c r="AG185" i="6" s="1"/>
  <c r="AT185" i="6"/>
  <c r="AH185" i="6" s="1"/>
  <c r="AU185" i="6"/>
  <c r="AI185" i="6" s="1"/>
  <c r="AV185" i="6"/>
  <c r="AJ185" i="6" s="1"/>
  <c r="AW185" i="6"/>
  <c r="AK185" i="6" s="1"/>
  <c r="AX185" i="6"/>
  <c r="AL185" i="6" s="1"/>
  <c r="AY185" i="6"/>
  <c r="AM185" i="6" s="1"/>
  <c r="AN186" i="6"/>
  <c r="AB186" i="6" s="1"/>
  <c r="AO186" i="6"/>
  <c r="AC186" i="6" s="1"/>
  <c r="AP186" i="6"/>
  <c r="AD186" i="6" s="1"/>
  <c r="AQ186" i="6"/>
  <c r="AE186" i="6" s="1"/>
  <c r="AR186" i="6"/>
  <c r="AF186" i="6" s="1"/>
  <c r="AS186" i="6"/>
  <c r="AG186" i="6" s="1"/>
  <c r="AT186" i="6"/>
  <c r="AH186" i="6" s="1"/>
  <c r="AU186" i="6"/>
  <c r="AI186" i="6" s="1"/>
  <c r="AV186" i="6"/>
  <c r="AJ186" i="6" s="1"/>
  <c r="AW186" i="6"/>
  <c r="AK186" i="6" s="1"/>
  <c r="AX186" i="6"/>
  <c r="AL186" i="6" s="1"/>
  <c r="AY186" i="6"/>
  <c r="AM186" i="6" s="1"/>
  <c r="AN187" i="6"/>
  <c r="AB187" i="6" s="1"/>
  <c r="AO187" i="6"/>
  <c r="AC187" i="6" s="1"/>
  <c r="AP187" i="6"/>
  <c r="AD187" i="6" s="1"/>
  <c r="AQ187" i="6"/>
  <c r="AE187" i="6" s="1"/>
  <c r="AR187" i="6"/>
  <c r="AF187" i="6" s="1"/>
  <c r="AS187" i="6"/>
  <c r="AG187" i="6" s="1"/>
  <c r="AT187" i="6"/>
  <c r="AH187" i="6" s="1"/>
  <c r="AU187" i="6"/>
  <c r="AI187" i="6" s="1"/>
  <c r="AV187" i="6"/>
  <c r="AJ187" i="6" s="1"/>
  <c r="AW187" i="6"/>
  <c r="AK187" i="6" s="1"/>
  <c r="AX187" i="6"/>
  <c r="AL187" i="6" s="1"/>
  <c r="AY187" i="6"/>
  <c r="AM187" i="6" s="1"/>
  <c r="AN188" i="6"/>
  <c r="AB188" i="6" s="1"/>
  <c r="AO188" i="6"/>
  <c r="AC188" i="6" s="1"/>
  <c r="AP188" i="6"/>
  <c r="AD188" i="6" s="1"/>
  <c r="AQ188" i="6"/>
  <c r="AE188" i="6" s="1"/>
  <c r="AR188" i="6"/>
  <c r="AF188" i="6" s="1"/>
  <c r="AS188" i="6"/>
  <c r="AG188" i="6" s="1"/>
  <c r="AT188" i="6"/>
  <c r="AH188" i="6" s="1"/>
  <c r="AU188" i="6"/>
  <c r="AI188" i="6" s="1"/>
  <c r="AV188" i="6"/>
  <c r="AJ188" i="6" s="1"/>
  <c r="AW188" i="6"/>
  <c r="AK188" i="6" s="1"/>
  <c r="AX188" i="6"/>
  <c r="AL188" i="6" s="1"/>
  <c r="AY188" i="6"/>
  <c r="AM188" i="6" s="1"/>
  <c r="AN189" i="6"/>
  <c r="AB189" i="6" s="1"/>
  <c r="AO189" i="6"/>
  <c r="AC189" i="6" s="1"/>
  <c r="AP189" i="6"/>
  <c r="AD189" i="6" s="1"/>
  <c r="AQ189" i="6"/>
  <c r="AE189" i="6" s="1"/>
  <c r="AR189" i="6"/>
  <c r="AF189" i="6" s="1"/>
  <c r="AS189" i="6"/>
  <c r="AG189" i="6" s="1"/>
  <c r="AT189" i="6"/>
  <c r="AH189" i="6" s="1"/>
  <c r="AU189" i="6"/>
  <c r="AI189" i="6" s="1"/>
  <c r="AV189" i="6"/>
  <c r="AJ189" i="6" s="1"/>
  <c r="AW189" i="6"/>
  <c r="AK189" i="6" s="1"/>
  <c r="AX189" i="6"/>
  <c r="AL189" i="6" s="1"/>
  <c r="AY189" i="6"/>
  <c r="AM189" i="6" s="1"/>
  <c r="AN190" i="6"/>
  <c r="AB190" i="6" s="1"/>
  <c r="AO190" i="6"/>
  <c r="AC190" i="6" s="1"/>
  <c r="AP190" i="6"/>
  <c r="AD190" i="6" s="1"/>
  <c r="AQ190" i="6"/>
  <c r="AE190" i="6" s="1"/>
  <c r="AR190" i="6"/>
  <c r="AF190" i="6" s="1"/>
  <c r="AS190" i="6"/>
  <c r="AG190" i="6" s="1"/>
  <c r="AT190" i="6"/>
  <c r="AH190" i="6" s="1"/>
  <c r="AU190" i="6"/>
  <c r="AI190" i="6" s="1"/>
  <c r="AV190" i="6"/>
  <c r="AJ190" i="6" s="1"/>
  <c r="AW190" i="6"/>
  <c r="AK190" i="6" s="1"/>
  <c r="AX190" i="6"/>
  <c r="AL190" i="6" s="1"/>
  <c r="AY190" i="6"/>
  <c r="AM190" i="6" s="1"/>
  <c r="AN191" i="6"/>
  <c r="AB191" i="6" s="1"/>
  <c r="AO191" i="6"/>
  <c r="AC191" i="6" s="1"/>
  <c r="AP191" i="6"/>
  <c r="AD191" i="6" s="1"/>
  <c r="AQ191" i="6"/>
  <c r="AE191" i="6" s="1"/>
  <c r="AR191" i="6"/>
  <c r="AF191" i="6" s="1"/>
  <c r="AS191" i="6"/>
  <c r="AG191" i="6" s="1"/>
  <c r="AT191" i="6"/>
  <c r="AH191" i="6" s="1"/>
  <c r="AU191" i="6"/>
  <c r="AI191" i="6" s="1"/>
  <c r="AV191" i="6"/>
  <c r="AJ191" i="6" s="1"/>
  <c r="AW191" i="6"/>
  <c r="AK191" i="6" s="1"/>
  <c r="AX191" i="6"/>
  <c r="AL191" i="6" s="1"/>
  <c r="AY191" i="6"/>
  <c r="AM191" i="6" s="1"/>
  <c r="AN192" i="6"/>
  <c r="AB192" i="6" s="1"/>
  <c r="AO192" i="6"/>
  <c r="AC192" i="6" s="1"/>
  <c r="AP192" i="6"/>
  <c r="AD192" i="6" s="1"/>
  <c r="AQ192" i="6"/>
  <c r="AE192" i="6" s="1"/>
  <c r="AR192" i="6"/>
  <c r="AF192" i="6" s="1"/>
  <c r="AS192" i="6"/>
  <c r="AG192" i="6" s="1"/>
  <c r="AT192" i="6"/>
  <c r="AH192" i="6" s="1"/>
  <c r="AU192" i="6"/>
  <c r="AI192" i="6" s="1"/>
  <c r="AV192" i="6"/>
  <c r="AJ192" i="6" s="1"/>
  <c r="AW192" i="6"/>
  <c r="AK192" i="6" s="1"/>
  <c r="AX192" i="6"/>
  <c r="AL192" i="6" s="1"/>
  <c r="AY192" i="6"/>
  <c r="AM192" i="6" s="1"/>
  <c r="AN193" i="6"/>
  <c r="AB193" i="6" s="1"/>
  <c r="AO193" i="6"/>
  <c r="AC193" i="6" s="1"/>
  <c r="AP193" i="6"/>
  <c r="AD193" i="6" s="1"/>
  <c r="AQ193" i="6"/>
  <c r="AE193" i="6" s="1"/>
  <c r="AR193" i="6"/>
  <c r="AF193" i="6" s="1"/>
  <c r="AS193" i="6"/>
  <c r="AG193" i="6" s="1"/>
  <c r="AT193" i="6"/>
  <c r="AH193" i="6" s="1"/>
  <c r="AU193" i="6"/>
  <c r="AI193" i="6" s="1"/>
  <c r="AV193" i="6"/>
  <c r="AJ193" i="6" s="1"/>
  <c r="AW193" i="6"/>
  <c r="AK193" i="6" s="1"/>
  <c r="AX193" i="6"/>
  <c r="AL193" i="6" s="1"/>
  <c r="AY193" i="6"/>
  <c r="AM193" i="6" s="1"/>
  <c r="AN194" i="6"/>
  <c r="AB194" i="6" s="1"/>
  <c r="AO194" i="6"/>
  <c r="AC194" i="6" s="1"/>
  <c r="AP194" i="6"/>
  <c r="AD194" i="6" s="1"/>
  <c r="AQ194" i="6"/>
  <c r="AE194" i="6" s="1"/>
  <c r="AR194" i="6"/>
  <c r="AF194" i="6" s="1"/>
  <c r="AS194" i="6"/>
  <c r="AG194" i="6" s="1"/>
  <c r="AT194" i="6"/>
  <c r="AH194" i="6" s="1"/>
  <c r="AU194" i="6"/>
  <c r="AI194" i="6" s="1"/>
  <c r="AV194" i="6"/>
  <c r="AJ194" i="6" s="1"/>
  <c r="AW194" i="6"/>
  <c r="AK194" i="6" s="1"/>
  <c r="AX194" i="6"/>
  <c r="AL194" i="6" s="1"/>
  <c r="AY194" i="6"/>
  <c r="AM194" i="6" s="1"/>
  <c r="AN195" i="6"/>
  <c r="AB195" i="6" s="1"/>
  <c r="AO195" i="6"/>
  <c r="AC195" i="6" s="1"/>
  <c r="AP195" i="6"/>
  <c r="AD195" i="6" s="1"/>
  <c r="AQ195" i="6"/>
  <c r="AE195" i="6" s="1"/>
  <c r="AR195" i="6"/>
  <c r="AF195" i="6" s="1"/>
  <c r="AS195" i="6"/>
  <c r="AG195" i="6" s="1"/>
  <c r="AT195" i="6"/>
  <c r="AH195" i="6" s="1"/>
  <c r="AU195" i="6"/>
  <c r="AI195" i="6" s="1"/>
  <c r="AV195" i="6"/>
  <c r="AJ195" i="6" s="1"/>
  <c r="AW195" i="6"/>
  <c r="AK195" i="6" s="1"/>
  <c r="AX195" i="6"/>
  <c r="AL195" i="6" s="1"/>
  <c r="AY195" i="6"/>
  <c r="AM195" i="6" s="1"/>
  <c r="AN196" i="6"/>
  <c r="AB196" i="6" s="1"/>
  <c r="AO196" i="6"/>
  <c r="AC196" i="6" s="1"/>
  <c r="AP196" i="6"/>
  <c r="AD196" i="6" s="1"/>
  <c r="AQ196" i="6"/>
  <c r="AE196" i="6" s="1"/>
  <c r="AR196" i="6"/>
  <c r="AF196" i="6" s="1"/>
  <c r="AS196" i="6"/>
  <c r="AG196" i="6" s="1"/>
  <c r="AT196" i="6"/>
  <c r="AH196" i="6" s="1"/>
  <c r="AU196" i="6"/>
  <c r="AI196" i="6" s="1"/>
  <c r="AV196" i="6"/>
  <c r="AJ196" i="6" s="1"/>
  <c r="AW196" i="6"/>
  <c r="AK196" i="6" s="1"/>
  <c r="AX196" i="6"/>
  <c r="AL196" i="6" s="1"/>
  <c r="AY196" i="6"/>
  <c r="AM196" i="6" s="1"/>
  <c r="AN197" i="6"/>
  <c r="AB197" i="6" s="1"/>
  <c r="AO197" i="6"/>
  <c r="AC197" i="6" s="1"/>
  <c r="AP197" i="6"/>
  <c r="AD197" i="6" s="1"/>
  <c r="AQ197" i="6"/>
  <c r="AE197" i="6" s="1"/>
  <c r="AR197" i="6"/>
  <c r="AF197" i="6" s="1"/>
  <c r="AS197" i="6"/>
  <c r="AG197" i="6" s="1"/>
  <c r="AT197" i="6"/>
  <c r="AH197" i="6" s="1"/>
  <c r="AU197" i="6"/>
  <c r="AI197" i="6" s="1"/>
  <c r="AV197" i="6"/>
  <c r="AJ197" i="6" s="1"/>
  <c r="AW197" i="6"/>
  <c r="AK197" i="6" s="1"/>
  <c r="AX197" i="6"/>
  <c r="AL197" i="6" s="1"/>
  <c r="AY197" i="6"/>
  <c r="AM197" i="6" s="1"/>
  <c r="AN198" i="6"/>
  <c r="AB198" i="6" s="1"/>
  <c r="AO198" i="6"/>
  <c r="AC198" i="6" s="1"/>
  <c r="AP198" i="6"/>
  <c r="AD198" i="6" s="1"/>
  <c r="AQ198" i="6"/>
  <c r="AE198" i="6" s="1"/>
  <c r="AR198" i="6"/>
  <c r="AF198" i="6" s="1"/>
  <c r="AS198" i="6"/>
  <c r="AG198" i="6" s="1"/>
  <c r="AT198" i="6"/>
  <c r="AH198" i="6" s="1"/>
  <c r="AU198" i="6"/>
  <c r="AI198" i="6" s="1"/>
  <c r="AV198" i="6"/>
  <c r="AJ198" i="6" s="1"/>
  <c r="AW198" i="6"/>
  <c r="AK198" i="6" s="1"/>
  <c r="AX198" i="6"/>
  <c r="AL198" i="6" s="1"/>
  <c r="AY198" i="6"/>
  <c r="AM198" i="6" s="1"/>
  <c r="AN199" i="6"/>
  <c r="AB199" i="6" s="1"/>
  <c r="AO199" i="6"/>
  <c r="AC199" i="6" s="1"/>
  <c r="AP199" i="6"/>
  <c r="AD199" i="6" s="1"/>
  <c r="AQ199" i="6"/>
  <c r="AE199" i="6" s="1"/>
  <c r="AR199" i="6"/>
  <c r="AF199" i="6" s="1"/>
  <c r="AS199" i="6"/>
  <c r="AG199" i="6" s="1"/>
  <c r="AT199" i="6"/>
  <c r="AH199" i="6" s="1"/>
  <c r="AU199" i="6"/>
  <c r="AI199" i="6" s="1"/>
  <c r="AV199" i="6"/>
  <c r="AJ199" i="6" s="1"/>
  <c r="AW199" i="6"/>
  <c r="AK199" i="6" s="1"/>
  <c r="AX199" i="6"/>
  <c r="AL199" i="6" s="1"/>
  <c r="AY199" i="6"/>
  <c r="AM199" i="6" s="1"/>
  <c r="AN200" i="6"/>
  <c r="AB200" i="6" s="1"/>
  <c r="AO200" i="6"/>
  <c r="AC200" i="6" s="1"/>
  <c r="AP200" i="6"/>
  <c r="AD200" i="6" s="1"/>
  <c r="AQ200" i="6"/>
  <c r="AE200" i="6" s="1"/>
  <c r="AR200" i="6"/>
  <c r="AF200" i="6" s="1"/>
  <c r="AS200" i="6"/>
  <c r="AG200" i="6" s="1"/>
  <c r="AT200" i="6"/>
  <c r="AH200" i="6" s="1"/>
  <c r="AU200" i="6"/>
  <c r="AI200" i="6" s="1"/>
  <c r="AV200" i="6"/>
  <c r="AJ200" i="6" s="1"/>
  <c r="AW200" i="6"/>
  <c r="AK200" i="6" s="1"/>
  <c r="AX200" i="6"/>
  <c r="AL200" i="6" s="1"/>
  <c r="AY200" i="6"/>
  <c r="AM200" i="6" s="1"/>
  <c r="AN201" i="6"/>
  <c r="AB201" i="6" s="1"/>
  <c r="AO201" i="6"/>
  <c r="AC201" i="6" s="1"/>
  <c r="AP201" i="6"/>
  <c r="AD201" i="6" s="1"/>
  <c r="AQ201" i="6"/>
  <c r="AE201" i="6" s="1"/>
  <c r="AR201" i="6"/>
  <c r="AF201" i="6" s="1"/>
  <c r="AS201" i="6"/>
  <c r="AG201" i="6" s="1"/>
  <c r="AT201" i="6"/>
  <c r="AH201" i="6" s="1"/>
  <c r="AU201" i="6"/>
  <c r="AI201" i="6" s="1"/>
  <c r="AV201" i="6"/>
  <c r="AJ201" i="6" s="1"/>
  <c r="AW201" i="6"/>
  <c r="AK201" i="6" s="1"/>
  <c r="AX201" i="6"/>
  <c r="AL201" i="6" s="1"/>
  <c r="AY201" i="6"/>
  <c r="AM201" i="6" s="1"/>
  <c r="AN202" i="6"/>
  <c r="AB202" i="6" s="1"/>
  <c r="AO202" i="6"/>
  <c r="AC202" i="6" s="1"/>
  <c r="AP202" i="6"/>
  <c r="AD202" i="6" s="1"/>
  <c r="AQ202" i="6"/>
  <c r="AE202" i="6" s="1"/>
  <c r="AR202" i="6"/>
  <c r="AF202" i="6" s="1"/>
  <c r="AS202" i="6"/>
  <c r="AG202" i="6" s="1"/>
  <c r="AT202" i="6"/>
  <c r="AH202" i="6" s="1"/>
  <c r="AU202" i="6"/>
  <c r="AI202" i="6" s="1"/>
  <c r="AV202" i="6"/>
  <c r="AJ202" i="6" s="1"/>
  <c r="AW202" i="6"/>
  <c r="AK202" i="6" s="1"/>
  <c r="AX202" i="6"/>
  <c r="AL202" i="6" s="1"/>
  <c r="AY202" i="6"/>
  <c r="AM202" i="6" s="1"/>
  <c r="AN203" i="6"/>
  <c r="AB203" i="6" s="1"/>
  <c r="AO203" i="6"/>
  <c r="AC203" i="6" s="1"/>
  <c r="AP203" i="6"/>
  <c r="AD203" i="6" s="1"/>
  <c r="AQ203" i="6"/>
  <c r="AE203" i="6" s="1"/>
  <c r="AR203" i="6"/>
  <c r="AF203" i="6" s="1"/>
  <c r="AS203" i="6"/>
  <c r="AG203" i="6" s="1"/>
  <c r="AT203" i="6"/>
  <c r="AH203" i="6" s="1"/>
  <c r="AU203" i="6"/>
  <c r="AI203" i="6" s="1"/>
  <c r="AV203" i="6"/>
  <c r="AJ203" i="6" s="1"/>
  <c r="AW203" i="6"/>
  <c r="AK203" i="6" s="1"/>
  <c r="AX203" i="6"/>
  <c r="AL203" i="6" s="1"/>
  <c r="AY203" i="6"/>
  <c r="AM203" i="6" s="1"/>
  <c r="AN204" i="6"/>
  <c r="AB204" i="6" s="1"/>
  <c r="AO204" i="6"/>
  <c r="AC204" i="6" s="1"/>
  <c r="AP204" i="6"/>
  <c r="AD204" i="6" s="1"/>
  <c r="AQ204" i="6"/>
  <c r="AE204" i="6" s="1"/>
  <c r="AR204" i="6"/>
  <c r="AF204" i="6" s="1"/>
  <c r="AS204" i="6"/>
  <c r="AG204" i="6" s="1"/>
  <c r="AT204" i="6"/>
  <c r="AH204" i="6" s="1"/>
  <c r="AU204" i="6"/>
  <c r="AI204" i="6" s="1"/>
  <c r="AV204" i="6"/>
  <c r="AJ204" i="6" s="1"/>
  <c r="AW204" i="6"/>
  <c r="AK204" i="6" s="1"/>
  <c r="AX204" i="6"/>
  <c r="AL204" i="6" s="1"/>
  <c r="AY204" i="6"/>
  <c r="AM204" i="6" s="1"/>
  <c r="AN205" i="6"/>
  <c r="AB205" i="6" s="1"/>
  <c r="AO205" i="6"/>
  <c r="AC205" i="6" s="1"/>
  <c r="AP205" i="6"/>
  <c r="AD205" i="6" s="1"/>
  <c r="AQ205" i="6"/>
  <c r="AE205" i="6" s="1"/>
  <c r="AR205" i="6"/>
  <c r="AF205" i="6" s="1"/>
  <c r="AS205" i="6"/>
  <c r="AG205" i="6" s="1"/>
  <c r="AT205" i="6"/>
  <c r="AH205" i="6" s="1"/>
  <c r="AU205" i="6"/>
  <c r="AI205" i="6" s="1"/>
  <c r="AV205" i="6"/>
  <c r="AJ205" i="6" s="1"/>
  <c r="AW205" i="6"/>
  <c r="AK205" i="6" s="1"/>
  <c r="AX205" i="6"/>
  <c r="AL205" i="6" s="1"/>
  <c r="AY205" i="6"/>
  <c r="AM205" i="6" s="1"/>
  <c r="AN206" i="6"/>
  <c r="AB206" i="6" s="1"/>
  <c r="AO206" i="6"/>
  <c r="AC206" i="6" s="1"/>
  <c r="AP206" i="6"/>
  <c r="AD206" i="6" s="1"/>
  <c r="AQ206" i="6"/>
  <c r="AE206" i="6" s="1"/>
  <c r="AR206" i="6"/>
  <c r="AF206" i="6" s="1"/>
  <c r="AS206" i="6"/>
  <c r="AG206" i="6" s="1"/>
  <c r="AT206" i="6"/>
  <c r="AH206" i="6" s="1"/>
  <c r="AU206" i="6"/>
  <c r="AI206" i="6" s="1"/>
  <c r="AV206" i="6"/>
  <c r="AJ206" i="6" s="1"/>
  <c r="AW206" i="6"/>
  <c r="AK206" i="6" s="1"/>
  <c r="AX206" i="6"/>
  <c r="AL206" i="6" s="1"/>
  <c r="AY206" i="6"/>
  <c r="AM206" i="6" s="1"/>
  <c r="AN207" i="6"/>
  <c r="AB207" i="6" s="1"/>
  <c r="AO207" i="6"/>
  <c r="AC207" i="6" s="1"/>
  <c r="AP207" i="6"/>
  <c r="AD207" i="6" s="1"/>
  <c r="AQ207" i="6"/>
  <c r="AE207" i="6" s="1"/>
  <c r="AR207" i="6"/>
  <c r="AF207" i="6" s="1"/>
  <c r="AS207" i="6"/>
  <c r="AG207" i="6" s="1"/>
  <c r="AT207" i="6"/>
  <c r="AH207" i="6" s="1"/>
  <c r="AU207" i="6"/>
  <c r="AI207" i="6" s="1"/>
  <c r="AV207" i="6"/>
  <c r="AJ207" i="6" s="1"/>
  <c r="AW207" i="6"/>
  <c r="AK207" i="6" s="1"/>
  <c r="AX207" i="6"/>
  <c r="AL207" i="6" s="1"/>
  <c r="AY207" i="6"/>
  <c r="AM207" i="6" s="1"/>
  <c r="AN208" i="6"/>
  <c r="AB208" i="6" s="1"/>
  <c r="AO208" i="6"/>
  <c r="AC208" i="6" s="1"/>
  <c r="AP208" i="6"/>
  <c r="AD208" i="6" s="1"/>
  <c r="AQ208" i="6"/>
  <c r="AE208" i="6" s="1"/>
  <c r="AR208" i="6"/>
  <c r="AF208" i="6" s="1"/>
  <c r="AS208" i="6"/>
  <c r="AG208" i="6" s="1"/>
  <c r="AT208" i="6"/>
  <c r="AH208" i="6" s="1"/>
  <c r="AU208" i="6"/>
  <c r="AI208" i="6" s="1"/>
  <c r="AV208" i="6"/>
  <c r="AJ208" i="6" s="1"/>
  <c r="AW208" i="6"/>
  <c r="AK208" i="6" s="1"/>
  <c r="AX208" i="6"/>
  <c r="AL208" i="6" s="1"/>
  <c r="AY208" i="6"/>
  <c r="AM208" i="6" s="1"/>
  <c r="AN209" i="6"/>
  <c r="AB209" i="6" s="1"/>
  <c r="AO209" i="6"/>
  <c r="AC209" i="6" s="1"/>
  <c r="AP209" i="6"/>
  <c r="AD209" i="6" s="1"/>
  <c r="AQ209" i="6"/>
  <c r="AE209" i="6" s="1"/>
  <c r="AR209" i="6"/>
  <c r="AF209" i="6" s="1"/>
  <c r="AS209" i="6"/>
  <c r="AG209" i="6" s="1"/>
  <c r="AT209" i="6"/>
  <c r="AH209" i="6" s="1"/>
  <c r="AU209" i="6"/>
  <c r="AI209" i="6" s="1"/>
  <c r="AV209" i="6"/>
  <c r="AJ209" i="6" s="1"/>
  <c r="AW209" i="6"/>
  <c r="AK209" i="6" s="1"/>
  <c r="AX209" i="6"/>
  <c r="AL209" i="6" s="1"/>
  <c r="AY209" i="6"/>
  <c r="AM209" i="6" s="1"/>
  <c r="AN210" i="6"/>
  <c r="AB210" i="6" s="1"/>
  <c r="AO210" i="6"/>
  <c r="AC210" i="6" s="1"/>
  <c r="AP210" i="6"/>
  <c r="AD210" i="6" s="1"/>
  <c r="AQ210" i="6"/>
  <c r="AE210" i="6" s="1"/>
  <c r="AR210" i="6"/>
  <c r="AF210" i="6" s="1"/>
  <c r="AS210" i="6"/>
  <c r="AG210" i="6" s="1"/>
  <c r="AT210" i="6"/>
  <c r="AH210" i="6" s="1"/>
  <c r="AU210" i="6"/>
  <c r="AI210" i="6" s="1"/>
  <c r="AV210" i="6"/>
  <c r="AJ210" i="6" s="1"/>
  <c r="AW210" i="6"/>
  <c r="AK210" i="6" s="1"/>
  <c r="AX210" i="6"/>
  <c r="AL210" i="6" s="1"/>
  <c r="AY210" i="6"/>
  <c r="AM210" i="6" s="1"/>
  <c r="AN211" i="6"/>
  <c r="AB211" i="6" s="1"/>
  <c r="AO211" i="6"/>
  <c r="AC211" i="6" s="1"/>
  <c r="AP211" i="6"/>
  <c r="AD211" i="6" s="1"/>
  <c r="AQ211" i="6"/>
  <c r="AE211" i="6" s="1"/>
  <c r="AR211" i="6"/>
  <c r="AF211" i="6" s="1"/>
  <c r="AS211" i="6"/>
  <c r="AG211" i="6" s="1"/>
  <c r="AT211" i="6"/>
  <c r="AH211" i="6" s="1"/>
  <c r="AU211" i="6"/>
  <c r="AI211" i="6" s="1"/>
  <c r="AV211" i="6"/>
  <c r="AJ211" i="6" s="1"/>
  <c r="AW211" i="6"/>
  <c r="AK211" i="6" s="1"/>
  <c r="AX211" i="6"/>
  <c r="AL211" i="6" s="1"/>
  <c r="AY211" i="6"/>
  <c r="AM211" i="6" s="1"/>
  <c r="AN212" i="6"/>
  <c r="AB212" i="6" s="1"/>
  <c r="AO212" i="6"/>
  <c r="AC212" i="6" s="1"/>
  <c r="AP212" i="6"/>
  <c r="AD212" i="6" s="1"/>
  <c r="AQ212" i="6"/>
  <c r="AE212" i="6" s="1"/>
  <c r="AR212" i="6"/>
  <c r="AF212" i="6" s="1"/>
  <c r="AS212" i="6"/>
  <c r="AG212" i="6" s="1"/>
  <c r="AT212" i="6"/>
  <c r="AH212" i="6" s="1"/>
  <c r="AU212" i="6"/>
  <c r="AI212" i="6" s="1"/>
  <c r="AV212" i="6"/>
  <c r="AJ212" i="6" s="1"/>
  <c r="AW212" i="6"/>
  <c r="AK212" i="6" s="1"/>
  <c r="AX212" i="6"/>
  <c r="AL212" i="6" s="1"/>
  <c r="AY212" i="6"/>
  <c r="AM212" i="6" s="1"/>
  <c r="AN213" i="6"/>
  <c r="AB213" i="6" s="1"/>
  <c r="AO213" i="6"/>
  <c r="AC213" i="6" s="1"/>
  <c r="AP213" i="6"/>
  <c r="AD213" i="6" s="1"/>
  <c r="AQ213" i="6"/>
  <c r="AE213" i="6" s="1"/>
  <c r="AR213" i="6"/>
  <c r="AF213" i="6" s="1"/>
  <c r="AS213" i="6"/>
  <c r="AG213" i="6" s="1"/>
  <c r="AT213" i="6"/>
  <c r="AH213" i="6" s="1"/>
  <c r="AU213" i="6"/>
  <c r="AI213" i="6" s="1"/>
  <c r="AV213" i="6"/>
  <c r="AJ213" i="6" s="1"/>
  <c r="AW213" i="6"/>
  <c r="AK213" i="6" s="1"/>
  <c r="AX213" i="6"/>
  <c r="AL213" i="6" s="1"/>
  <c r="AY213" i="6"/>
  <c r="AM213" i="6" s="1"/>
  <c r="AN214" i="6"/>
  <c r="AB214" i="6" s="1"/>
  <c r="AO214" i="6"/>
  <c r="AC214" i="6" s="1"/>
  <c r="AP214" i="6"/>
  <c r="AD214" i="6" s="1"/>
  <c r="AQ214" i="6"/>
  <c r="AE214" i="6" s="1"/>
  <c r="AR214" i="6"/>
  <c r="AF214" i="6" s="1"/>
  <c r="AS214" i="6"/>
  <c r="AG214" i="6" s="1"/>
  <c r="AT214" i="6"/>
  <c r="AH214" i="6" s="1"/>
  <c r="AU214" i="6"/>
  <c r="AI214" i="6" s="1"/>
  <c r="AV214" i="6"/>
  <c r="AJ214" i="6" s="1"/>
  <c r="AW214" i="6"/>
  <c r="AK214" i="6" s="1"/>
  <c r="AX214" i="6"/>
  <c r="AL214" i="6" s="1"/>
  <c r="AY214" i="6"/>
  <c r="AM214" i="6" s="1"/>
  <c r="AN215" i="6"/>
  <c r="AB215" i="6" s="1"/>
  <c r="AO215" i="6"/>
  <c r="AC215" i="6" s="1"/>
  <c r="AP215" i="6"/>
  <c r="AD215" i="6" s="1"/>
  <c r="AQ215" i="6"/>
  <c r="AE215" i="6" s="1"/>
  <c r="AR215" i="6"/>
  <c r="AF215" i="6" s="1"/>
  <c r="AS215" i="6"/>
  <c r="AG215" i="6" s="1"/>
  <c r="AT215" i="6"/>
  <c r="AH215" i="6" s="1"/>
  <c r="AU215" i="6"/>
  <c r="AI215" i="6" s="1"/>
  <c r="AV215" i="6"/>
  <c r="AJ215" i="6" s="1"/>
  <c r="AW215" i="6"/>
  <c r="AK215" i="6" s="1"/>
  <c r="AX215" i="6"/>
  <c r="AL215" i="6" s="1"/>
  <c r="AY215" i="6"/>
  <c r="AM215" i="6" s="1"/>
  <c r="AN216" i="6"/>
  <c r="AB216" i="6" s="1"/>
  <c r="AO216" i="6"/>
  <c r="AC216" i="6" s="1"/>
  <c r="AP216" i="6"/>
  <c r="AD216" i="6" s="1"/>
  <c r="AQ216" i="6"/>
  <c r="AE216" i="6" s="1"/>
  <c r="AR216" i="6"/>
  <c r="AF216" i="6" s="1"/>
  <c r="AS216" i="6"/>
  <c r="AG216" i="6" s="1"/>
  <c r="AT216" i="6"/>
  <c r="AH216" i="6" s="1"/>
  <c r="AU216" i="6"/>
  <c r="AI216" i="6" s="1"/>
  <c r="AV216" i="6"/>
  <c r="AJ216" i="6" s="1"/>
  <c r="AW216" i="6"/>
  <c r="AK216" i="6" s="1"/>
  <c r="AX216" i="6"/>
  <c r="AL216" i="6" s="1"/>
  <c r="AY216" i="6"/>
  <c r="AM216" i="6" s="1"/>
  <c r="AN217" i="6"/>
  <c r="AB217" i="6" s="1"/>
  <c r="AO217" i="6"/>
  <c r="AC217" i="6" s="1"/>
  <c r="AP217" i="6"/>
  <c r="AD217" i="6" s="1"/>
  <c r="AQ217" i="6"/>
  <c r="AE217" i="6" s="1"/>
  <c r="AR217" i="6"/>
  <c r="AF217" i="6" s="1"/>
  <c r="AS217" i="6"/>
  <c r="AG217" i="6" s="1"/>
  <c r="AT217" i="6"/>
  <c r="AH217" i="6" s="1"/>
  <c r="AU217" i="6"/>
  <c r="AI217" i="6" s="1"/>
  <c r="AV217" i="6"/>
  <c r="AJ217" i="6" s="1"/>
  <c r="AW217" i="6"/>
  <c r="AK217" i="6" s="1"/>
  <c r="AX217" i="6"/>
  <c r="AL217" i="6" s="1"/>
  <c r="AY217" i="6"/>
  <c r="AM217" i="6" s="1"/>
  <c r="AN218" i="6"/>
  <c r="AB218" i="6" s="1"/>
  <c r="AO218" i="6"/>
  <c r="AC218" i="6" s="1"/>
  <c r="AP218" i="6"/>
  <c r="AD218" i="6" s="1"/>
  <c r="AQ218" i="6"/>
  <c r="AE218" i="6" s="1"/>
  <c r="AR218" i="6"/>
  <c r="AF218" i="6" s="1"/>
  <c r="AS218" i="6"/>
  <c r="AG218" i="6" s="1"/>
  <c r="AT218" i="6"/>
  <c r="AH218" i="6" s="1"/>
  <c r="AU218" i="6"/>
  <c r="AI218" i="6" s="1"/>
  <c r="AV218" i="6"/>
  <c r="AJ218" i="6" s="1"/>
  <c r="AW218" i="6"/>
  <c r="AK218" i="6" s="1"/>
  <c r="AX218" i="6"/>
  <c r="AL218" i="6" s="1"/>
  <c r="AY218" i="6"/>
  <c r="AM218" i="6" s="1"/>
  <c r="AN219" i="6"/>
  <c r="AB219" i="6" s="1"/>
  <c r="AO219" i="6"/>
  <c r="AC219" i="6" s="1"/>
  <c r="AP219" i="6"/>
  <c r="AD219" i="6" s="1"/>
  <c r="AQ219" i="6"/>
  <c r="AE219" i="6" s="1"/>
  <c r="AR219" i="6"/>
  <c r="AF219" i="6" s="1"/>
  <c r="AS219" i="6"/>
  <c r="AG219" i="6" s="1"/>
  <c r="AT219" i="6"/>
  <c r="AH219" i="6" s="1"/>
  <c r="AU219" i="6"/>
  <c r="AI219" i="6" s="1"/>
  <c r="AV219" i="6"/>
  <c r="AJ219" i="6" s="1"/>
  <c r="AW219" i="6"/>
  <c r="AK219" i="6" s="1"/>
  <c r="AX219" i="6"/>
  <c r="AL219" i="6" s="1"/>
  <c r="AY219" i="6"/>
  <c r="AM219" i="6" s="1"/>
  <c r="AN220" i="6"/>
  <c r="AB220" i="6" s="1"/>
  <c r="AO220" i="6"/>
  <c r="AC220" i="6" s="1"/>
  <c r="AP220" i="6"/>
  <c r="AD220" i="6" s="1"/>
  <c r="AQ220" i="6"/>
  <c r="AE220" i="6" s="1"/>
  <c r="AR220" i="6"/>
  <c r="AF220" i="6" s="1"/>
  <c r="AS220" i="6"/>
  <c r="AG220" i="6" s="1"/>
  <c r="AT220" i="6"/>
  <c r="AH220" i="6" s="1"/>
  <c r="AU220" i="6"/>
  <c r="AI220" i="6" s="1"/>
  <c r="AV220" i="6"/>
  <c r="AJ220" i="6" s="1"/>
  <c r="AW220" i="6"/>
  <c r="AK220" i="6" s="1"/>
  <c r="AX220" i="6"/>
  <c r="AL220" i="6" s="1"/>
  <c r="AY220" i="6"/>
  <c r="AM220" i="6" s="1"/>
  <c r="AN221" i="6"/>
  <c r="AB221" i="6" s="1"/>
  <c r="AO221" i="6"/>
  <c r="AC221" i="6" s="1"/>
  <c r="AP221" i="6"/>
  <c r="AD221" i="6" s="1"/>
  <c r="AQ221" i="6"/>
  <c r="AE221" i="6" s="1"/>
  <c r="AR221" i="6"/>
  <c r="AF221" i="6" s="1"/>
  <c r="AS221" i="6"/>
  <c r="AG221" i="6" s="1"/>
  <c r="AT221" i="6"/>
  <c r="AH221" i="6" s="1"/>
  <c r="AU221" i="6"/>
  <c r="AI221" i="6" s="1"/>
  <c r="AV221" i="6"/>
  <c r="AJ221" i="6" s="1"/>
  <c r="AW221" i="6"/>
  <c r="AK221" i="6" s="1"/>
  <c r="AX221" i="6"/>
  <c r="AL221" i="6" s="1"/>
  <c r="AY221" i="6"/>
  <c r="AM221" i="6" s="1"/>
  <c r="AN222" i="6"/>
  <c r="AB222" i="6" s="1"/>
  <c r="AO222" i="6"/>
  <c r="AC222" i="6" s="1"/>
  <c r="AP222" i="6"/>
  <c r="AD222" i="6" s="1"/>
  <c r="AQ222" i="6"/>
  <c r="AE222" i="6" s="1"/>
  <c r="AR222" i="6"/>
  <c r="AF222" i="6" s="1"/>
  <c r="AS222" i="6"/>
  <c r="AG222" i="6" s="1"/>
  <c r="AT222" i="6"/>
  <c r="AH222" i="6" s="1"/>
  <c r="AU222" i="6"/>
  <c r="AI222" i="6" s="1"/>
  <c r="AV222" i="6"/>
  <c r="AJ222" i="6" s="1"/>
  <c r="AW222" i="6"/>
  <c r="AK222" i="6" s="1"/>
  <c r="AX222" i="6"/>
  <c r="AL222" i="6" s="1"/>
  <c r="AY222" i="6"/>
  <c r="AM222" i="6" s="1"/>
  <c r="AN223" i="6"/>
  <c r="AB223" i="6" s="1"/>
  <c r="AO223" i="6"/>
  <c r="AC223" i="6" s="1"/>
  <c r="AP223" i="6"/>
  <c r="AD223" i="6" s="1"/>
  <c r="AQ223" i="6"/>
  <c r="AE223" i="6" s="1"/>
  <c r="AR223" i="6"/>
  <c r="AF223" i="6" s="1"/>
  <c r="AS223" i="6"/>
  <c r="AG223" i="6" s="1"/>
  <c r="AT223" i="6"/>
  <c r="AH223" i="6" s="1"/>
  <c r="AU223" i="6"/>
  <c r="AI223" i="6" s="1"/>
  <c r="AV223" i="6"/>
  <c r="AJ223" i="6" s="1"/>
  <c r="AW223" i="6"/>
  <c r="AK223" i="6" s="1"/>
  <c r="AX223" i="6"/>
  <c r="AL223" i="6" s="1"/>
  <c r="AY223" i="6"/>
  <c r="AM223" i="6" s="1"/>
  <c r="AN224" i="6"/>
  <c r="AB224" i="6" s="1"/>
  <c r="AO224" i="6"/>
  <c r="AC224" i="6" s="1"/>
  <c r="AP224" i="6"/>
  <c r="AD224" i="6" s="1"/>
  <c r="AQ224" i="6"/>
  <c r="AE224" i="6" s="1"/>
  <c r="AR224" i="6"/>
  <c r="AF224" i="6" s="1"/>
  <c r="AS224" i="6"/>
  <c r="AG224" i="6" s="1"/>
  <c r="AT224" i="6"/>
  <c r="AH224" i="6" s="1"/>
  <c r="AU224" i="6"/>
  <c r="AI224" i="6" s="1"/>
  <c r="AV224" i="6"/>
  <c r="AJ224" i="6" s="1"/>
  <c r="AW224" i="6"/>
  <c r="AK224" i="6" s="1"/>
  <c r="AX224" i="6"/>
  <c r="AL224" i="6" s="1"/>
  <c r="AY224" i="6"/>
  <c r="AM224" i="6" s="1"/>
  <c r="AN225" i="6"/>
  <c r="AB225" i="6" s="1"/>
  <c r="AO225" i="6"/>
  <c r="AC225" i="6" s="1"/>
  <c r="AP225" i="6"/>
  <c r="AD225" i="6" s="1"/>
  <c r="AQ225" i="6"/>
  <c r="AE225" i="6" s="1"/>
  <c r="AR225" i="6"/>
  <c r="AF225" i="6" s="1"/>
  <c r="AS225" i="6"/>
  <c r="AG225" i="6" s="1"/>
  <c r="AT225" i="6"/>
  <c r="AH225" i="6" s="1"/>
  <c r="AU225" i="6"/>
  <c r="AI225" i="6" s="1"/>
  <c r="AV225" i="6"/>
  <c r="AJ225" i="6" s="1"/>
  <c r="AW225" i="6"/>
  <c r="AK225" i="6" s="1"/>
  <c r="AX225" i="6"/>
  <c r="AL225" i="6" s="1"/>
  <c r="AY225" i="6"/>
  <c r="AM225" i="6" s="1"/>
  <c r="AN226" i="6"/>
  <c r="AB226" i="6" s="1"/>
  <c r="AO226" i="6"/>
  <c r="AC226" i="6" s="1"/>
  <c r="AP226" i="6"/>
  <c r="AD226" i="6" s="1"/>
  <c r="AQ226" i="6"/>
  <c r="AE226" i="6" s="1"/>
  <c r="AR226" i="6"/>
  <c r="AF226" i="6" s="1"/>
  <c r="AS226" i="6"/>
  <c r="AG226" i="6" s="1"/>
  <c r="AT226" i="6"/>
  <c r="AH226" i="6" s="1"/>
  <c r="AU226" i="6"/>
  <c r="AI226" i="6" s="1"/>
  <c r="AV226" i="6"/>
  <c r="AJ226" i="6" s="1"/>
  <c r="AW226" i="6"/>
  <c r="AK226" i="6" s="1"/>
  <c r="AX226" i="6"/>
  <c r="AL226" i="6" s="1"/>
  <c r="AY226" i="6"/>
  <c r="AM226" i="6" s="1"/>
  <c r="AN227" i="6"/>
  <c r="AB227" i="6" s="1"/>
  <c r="AO227" i="6"/>
  <c r="AC227" i="6" s="1"/>
  <c r="AP227" i="6"/>
  <c r="AD227" i="6" s="1"/>
  <c r="AQ227" i="6"/>
  <c r="AE227" i="6" s="1"/>
  <c r="AR227" i="6"/>
  <c r="AF227" i="6" s="1"/>
  <c r="AS227" i="6"/>
  <c r="AG227" i="6" s="1"/>
  <c r="AT227" i="6"/>
  <c r="AH227" i="6" s="1"/>
  <c r="AU227" i="6"/>
  <c r="AI227" i="6" s="1"/>
  <c r="AV227" i="6"/>
  <c r="AJ227" i="6" s="1"/>
  <c r="AW227" i="6"/>
  <c r="AK227" i="6" s="1"/>
  <c r="AX227" i="6"/>
  <c r="AL227" i="6" s="1"/>
  <c r="AY227" i="6"/>
  <c r="AM227" i="6" s="1"/>
  <c r="AN228" i="6"/>
  <c r="AB228" i="6" s="1"/>
  <c r="AO228" i="6"/>
  <c r="AC228" i="6" s="1"/>
  <c r="AP228" i="6"/>
  <c r="AD228" i="6" s="1"/>
  <c r="AQ228" i="6"/>
  <c r="AE228" i="6" s="1"/>
  <c r="AR228" i="6"/>
  <c r="AF228" i="6" s="1"/>
  <c r="AS228" i="6"/>
  <c r="AG228" i="6" s="1"/>
  <c r="AT228" i="6"/>
  <c r="AH228" i="6" s="1"/>
  <c r="AU228" i="6"/>
  <c r="AI228" i="6" s="1"/>
  <c r="AV228" i="6"/>
  <c r="AJ228" i="6" s="1"/>
  <c r="AW228" i="6"/>
  <c r="AK228" i="6" s="1"/>
  <c r="AX228" i="6"/>
  <c r="AL228" i="6" s="1"/>
  <c r="AY228" i="6"/>
  <c r="AM228" i="6" s="1"/>
  <c r="AN229" i="6"/>
  <c r="AB229" i="6" s="1"/>
  <c r="AO229" i="6"/>
  <c r="AC229" i="6" s="1"/>
  <c r="AP229" i="6"/>
  <c r="AD229" i="6" s="1"/>
  <c r="AQ229" i="6"/>
  <c r="AE229" i="6" s="1"/>
  <c r="AR229" i="6"/>
  <c r="AF229" i="6" s="1"/>
  <c r="AS229" i="6"/>
  <c r="AG229" i="6" s="1"/>
  <c r="AT229" i="6"/>
  <c r="AH229" i="6" s="1"/>
  <c r="AU229" i="6"/>
  <c r="AI229" i="6" s="1"/>
  <c r="AV229" i="6"/>
  <c r="AJ229" i="6" s="1"/>
  <c r="AW229" i="6"/>
  <c r="AK229" i="6" s="1"/>
  <c r="AX229" i="6"/>
  <c r="AL229" i="6" s="1"/>
  <c r="AY229" i="6"/>
  <c r="AM229" i="6" s="1"/>
  <c r="AN230" i="6"/>
  <c r="AB230" i="6" s="1"/>
  <c r="AO230" i="6"/>
  <c r="AC230" i="6" s="1"/>
  <c r="AP230" i="6"/>
  <c r="AD230" i="6" s="1"/>
  <c r="AQ230" i="6"/>
  <c r="AE230" i="6" s="1"/>
  <c r="AR230" i="6"/>
  <c r="AF230" i="6" s="1"/>
  <c r="AS230" i="6"/>
  <c r="AG230" i="6" s="1"/>
  <c r="AT230" i="6"/>
  <c r="AH230" i="6" s="1"/>
  <c r="AU230" i="6"/>
  <c r="AI230" i="6" s="1"/>
  <c r="AV230" i="6"/>
  <c r="AJ230" i="6" s="1"/>
  <c r="AW230" i="6"/>
  <c r="AK230" i="6" s="1"/>
  <c r="AX230" i="6"/>
  <c r="AL230" i="6" s="1"/>
  <c r="AY230" i="6"/>
  <c r="AM230" i="6" s="1"/>
  <c r="AN231" i="6"/>
  <c r="AB231" i="6" s="1"/>
  <c r="AO231" i="6"/>
  <c r="AC231" i="6" s="1"/>
  <c r="AP231" i="6"/>
  <c r="AD231" i="6" s="1"/>
  <c r="AQ231" i="6"/>
  <c r="AE231" i="6" s="1"/>
  <c r="AR231" i="6"/>
  <c r="AF231" i="6" s="1"/>
  <c r="AS231" i="6"/>
  <c r="AG231" i="6" s="1"/>
  <c r="AT231" i="6"/>
  <c r="AH231" i="6" s="1"/>
  <c r="AU231" i="6"/>
  <c r="AI231" i="6" s="1"/>
  <c r="AV231" i="6"/>
  <c r="AJ231" i="6" s="1"/>
  <c r="AW231" i="6"/>
  <c r="AK231" i="6" s="1"/>
  <c r="AX231" i="6"/>
  <c r="AL231" i="6" s="1"/>
  <c r="AY231" i="6"/>
  <c r="AM231" i="6" s="1"/>
  <c r="AN232" i="6"/>
  <c r="AB232" i="6" s="1"/>
  <c r="AO232" i="6"/>
  <c r="AC232" i="6" s="1"/>
  <c r="AP232" i="6"/>
  <c r="AD232" i="6" s="1"/>
  <c r="AQ232" i="6"/>
  <c r="AE232" i="6" s="1"/>
  <c r="AR232" i="6"/>
  <c r="AF232" i="6" s="1"/>
  <c r="AS232" i="6"/>
  <c r="AG232" i="6" s="1"/>
  <c r="AT232" i="6"/>
  <c r="AH232" i="6" s="1"/>
  <c r="AU232" i="6"/>
  <c r="AI232" i="6" s="1"/>
  <c r="AV232" i="6"/>
  <c r="AJ232" i="6" s="1"/>
  <c r="AW232" i="6"/>
  <c r="AK232" i="6" s="1"/>
  <c r="AX232" i="6"/>
  <c r="AL232" i="6" s="1"/>
  <c r="AY232" i="6"/>
  <c r="AM232" i="6" s="1"/>
  <c r="AN233" i="6"/>
  <c r="AB233" i="6" s="1"/>
  <c r="AO233" i="6"/>
  <c r="AC233" i="6" s="1"/>
  <c r="AP233" i="6"/>
  <c r="AD233" i="6" s="1"/>
  <c r="AQ233" i="6"/>
  <c r="AE233" i="6" s="1"/>
  <c r="AR233" i="6"/>
  <c r="AF233" i="6" s="1"/>
  <c r="AS233" i="6"/>
  <c r="AG233" i="6" s="1"/>
  <c r="AT233" i="6"/>
  <c r="AH233" i="6" s="1"/>
  <c r="AU233" i="6"/>
  <c r="AI233" i="6" s="1"/>
  <c r="AV233" i="6"/>
  <c r="AJ233" i="6" s="1"/>
  <c r="AW233" i="6"/>
  <c r="AK233" i="6" s="1"/>
  <c r="AX233" i="6"/>
  <c r="AL233" i="6" s="1"/>
  <c r="AY233" i="6"/>
  <c r="AM233" i="6" s="1"/>
  <c r="AN234" i="6"/>
  <c r="AB234" i="6" s="1"/>
  <c r="AO234" i="6"/>
  <c r="AC234" i="6" s="1"/>
  <c r="AP234" i="6"/>
  <c r="AD234" i="6" s="1"/>
  <c r="AQ234" i="6"/>
  <c r="AE234" i="6" s="1"/>
  <c r="AR234" i="6"/>
  <c r="AF234" i="6" s="1"/>
  <c r="AS234" i="6"/>
  <c r="AG234" i="6" s="1"/>
  <c r="AT234" i="6"/>
  <c r="AH234" i="6" s="1"/>
  <c r="AU234" i="6"/>
  <c r="AI234" i="6" s="1"/>
  <c r="AV234" i="6"/>
  <c r="AJ234" i="6" s="1"/>
  <c r="AW234" i="6"/>
  <c r="AK234" i="6" s="1"/>
  <c r="AX234" i="6"/>
  <c r="AL234" i="6" s="1"/>
  <c r="AY234" i="6"/>
  <c r="AM234" i="6" s="1"/>
  <c r="AN235" i="6"/>
  <c r="AB235" i="6" s="1"/>
  <c r="AO235" i="6"/>
  <c r="AC235" i="6" s="1"/>
  <c r="AP235" i="6"/>
  <c r="AD235" i="6" s="1"/>
  <c r="AQ235" i="6"/>
  <c r="AE235" i="6" s="1"/>
  <c r="AR235" i="6"/>
  <c r="AF235" i="6" s="1"/>
  <c r="AS235" i="6"/>
  <c r="AG235" i="6" s="1"/>
  <c r="AT235" i="6"/>
  <c r="AH235" i="6" s="1"/>
  <c r="AU235" i="6"/>
  <c r="AI235" i="6" s="1"/>
  <c r="AV235" i="6"/>
  <c r="AJ235" i="6" s="1"/>
  <c r="AW235" i="6"/>
  <c r="AK235" i="6" s="1"/>
  <c r="AX235" i="6"/>
  <c r="AL235" i="6" s="1"/>
  <c r="AY235" i="6"/>
  <c r="AM235" i="6" s="1"/>
  <c r="AN236" i="6"/>
  <c r="AB236" i="6" s="1"/>
  <c r="AO236" i="6"/>
  <c r="AC236" i="6" s="1"/>
  <c r="AP236" i="6"/>
  <c r="AD236" i="6" s="1"/>
  <c r="AQ236" i="6"/>
  <c r="AE236" i="6" s="1"/>
  <c r="AR236" i="6"/>
  <c r="AF236" i="6" s="1"/>
  <c r="AS236" i="6"/>
  <c r="AG236" i="6" s="1"/>
  <c r="AT236" i="6"/>
  <c r="AH236" i="6" s="1"/>
  <c r="AU236" i="6"/>
  <c r="AI236" i="6" s="1"/>
  <c r="AV236" i="6"/>
  <c r="AJ236" i="6" s="1"/>
  <c r="AW236" i="6"/>
  <c r="AK236" i="6" s="1"/>
  <c r="AX236" i="6"/>
  <c r="AL236" i="6" s="1"/>
  <c r="AY236" i="6"/>
  <c r="AM236" i="6" s="1"/>
  <c r="AN237" i="6"/>
  <c r="AB237" i="6" s="1"/>
  <c r="AO237" i="6"/>
  <c r="AC237" i="6" s="1"/>
  <c r="AP237" i="6"/>
  <c r="AD237" i="6" s="1"/>
  <c r="AQ237" i="6"/>
  <c r="AE237" i="6" s="1"/>
  <c r="AR237" i="6"/>
  <c r="AF237" i="6" s="1"/>
  <c r="AS237" i="6"/>
  <c r="AG237" i="6" s="1"/>
  <c r="AT237" i="6"/>
  <c r="AH237" i="6" s="1"/>
  <c r="AU237" i="6"/>
  <c r="AI237" i="6" s="1"/>
  <c r="AV237" i="6"/>
  <c r="AJ237" i="6" s="1"/>
  <c r="AW237" i="6"/>
  <c r="AK237" i="6" s="1"/>
  <c r="AX237" i="6"/>
  <c r="AL237" i="6" s="1"/>
  <c r="AY237" i="6"/>
  <c r="AM237" i="6" s="1"/>
  <c r="AN238" i="6"/>
  <c r="AB238" i="6" s="1"/>
  <c r="AO238" i="6"/>
  <c r="AC238" i="6" s="1"/>
  <c r="AP238" i="6"/>
  <c r="AD238" i="6" s="1"/>
  <c r="AQ238" i="6"/>
  <c r="AE238" i="6" s="1"/>
  <c r="AR238" i="6"/>
  <c r="AF238" i="6" s="1"/>
  <c r="AS238" i="6"/>
  <c r="AG238" i="6" s="1"/>
  <c r="AT238" i="6"/>
  <c r="AH238" i="6" s="1"/>
  <c r="AU238" i="6"/>
  <c r="AI238" i="6" s="1"/>
  <c r="AV238" i="6"/>
  <c r="AJ238" i="6" s="1"/>
  <c r="AW238" i="6"/>
  <c r="AK238" i="6" s="1"/>
  <c r="AX238" i="6"/>
  <c r="AL238" i="6" s="1"/>
  <c r="AY238" i="6"/>
  <c r="AM238" i="6" s="1"/>
  <c r="AN239" i="6"/>
  <c r="AB239" i="6" s="1"/>
  <c r="AO239" i="6"/>
  <c r="AC239" i="6" s="1"/>
  <c r="AP239" i="6"/>
  <c r="AD239" i="6" s="1"/>
  <c r="AQ239" i="6"/>
  <c r="AE239" i="6" s="1"/>
  <c r="AR239" i="6"/>
  <c r="AF239" i="6" s="1"/>
  <c r="AS239" i="6"/>
  <c r="AG239" i="6" s="1"/>
  <c r="AT239" i="6"/>
  <c r="AH239" i="6" s="1"/>
  <c r="AU239" i="6"/>
  <c r="AI239" i="6" s="1"/>
  <c r="AV239" i="6"/>
  <c r="AJ239" i="6" s="1"/>
  <c r="AW239" i="6"/>
  <c r="AK239" i="6" s="1"/>
  <c r="AX239" i="6"/>
  <c r="AL239" i="6" s="1"/>
  <c r="AY239" i="6"/>
  <c r="AM239" i="6" s="1"/>
  <c r="AN240" i="6"/>
  <c r="AB240" i="6" s="1"/>
  <c r="AO240" i="6"/>
  <c r="AC240" i="6" s="1"/>
  <c r="AP240" i="6"/>
  <c r="AD240" i="6" s="1"/>
  <c r="AQ240" i="6"/>
  <c r="AE240" i="6" s="1"/>
  <c r="AR240" i="6"/>
  <c r="AF240" i="6" s="1"/>
  <c r="AS240" i="6"/>
  <c r="AG240" i="6" s="1"/>
  <c r="AT240" i="6"/>
  <c r="AH240" i="6" s="1"/>
  <c r="AU240" i="6"/>
  <c r="AI240" i="6" s="1"/>
  <c r="AV240" i="6"/>
  <c r="AJ240" i="6" s="1"/>
  <c r="AW240" i="6"/>
  <c r="AK240" i="6" s="1"/>
  <c r="AX240" i="6"/>
  <c r="AL240" i="6" s="1"/>
  <c r="AY240" i="6"/>
  <c r="AM240" i="6" s="1"/>
  <c r="AN241" i="6"/>
  <c r="AB241" i="6" s="1"/>
  <c r="AO241" i="6"/>
  <c r="AC241" i="6" s="1"/>
  <c r="AP241" i="6"/>
  <c r="AD241" i="6" s="1"/>
  <c r="AQ241" i="6"/>
  <c r="AE241" i="6" s="1"/>
  <c r="AR241" i="6"/>
  <c r="AF241" i="6" s="1"/>
  <c r="AS241" i="6"/>
  <c r="AG241" i="6" s="1"/>
  <c r="AT241" i="6"/>
  <c r="AH241" i="6" s="1"/>
  <c r="AU241" i="6"/>
  <c r="AI241" i="6" s="1"/>
  <c r="AV241" i="6"/>
  <c r="AJ241" i="6" s="1"/>
  <c r="AW241" i="6"/>
  <c r="AK241" i="6" s="1"/>
  <c r="AX241" i="6"/>
  <c r="AL241" i="6" s="1"/>
  <c r="AY241" i="6"/>
  <c r="AM241" i="6" s="1"/>
  <c r="AN242" i="6"/>
  <c r="AB242" i="6" s="1"/>
  <c r="AO242" i="6"/>
  <c r="AC242" i="6" s="1"/>
  <c r="AP242" i="6"/>
  <c r="AD242" i="6" s="1"/>
  <c r="AQ242" i="6"/>
  <c r="AE242" i="6" s="1"/>
  <c r="AR242" i="6"/>
  <c r="AF242" i="6" s="1"/>
  <c r="AS242" i="6"/>
  <c r="AG242" i="6" s="1"/>
  <c r="AT242" i="6"/>
  <c r="AH242" i="6" s="1"/>
  <c r="AU242" i="6"/>
  <c r="AI242" i="6" s="1"/>
  <c r="AV242" i="6"/>
  <c r="AJ242" i="6" s="1"/>
  <c r="AW242" i="6"/>
  <c r="AK242" i="6" s="1"/>
  <c r="AX242" i="6"/>
  <c r="AL242" i="6" s="1"/>
  <c r="AY242" i="6"/>
  <c r="AM242" i="6" s="1"/>
  <c r="AN243" i="6"/>
  <c r="AB243" i="6" s="1"/>
  <c r="AO243" i="6"/>
  <c r="AC243" i="6" s="1"/>
  <c r="AP243" i="6"/>
  <c r="AD243" i="6" s="1"/>
  <c r="AQ243" i="6"/>
  <c r="AE243" i="6" s="1"/>
  <c r="AR243" i="6"/>
  <c r="AF243" i="6" s="1"/>
  <c r="AS243" i="6"/>
  <c r="AG243" i="6" s="1"/>
  <c r="AT243" i="6"/>
  <c r="AH243" i="6" s="1"/>
  <c r="AU243" i="6"/>
  <c r="AI243" i="6" s="1"/>
  <c r="AV243" i="6"/>
  <c r="AJ243" i="6" s="1"/>
  <c r="AW243" i="6"/>
  <c r="AK243" i="6" s="1"/>
  <c r="AX243" i="6"/>
  <c r="AL243" i="6" s="1"/>
  <c r="AY243" i="6"/>
  <c r="AM243" i="6" s="1"/>
  <c r="AN244" i="6"/>
  <c r="AB244" i="6" s="1"/>
  <c r="AO244" i="6"/>
  <c r="AC244" i="6" s="1"/>
  <c r="AP244" i="6"/>
  <c r="AD244" i="6" s="1"/>
  <c r="AQ244" i="6"/>
  <c r="AE244" i="6" s="1"/>
  <c r="AR244" i="6"/>
  <c r="AF244" i="6" s="1"/>
  <c r="AS244" i="6"/>
  <c r="AG244" i="6" s="1"/>
  <c r="AT244" i="6"/>
  <c r="AH244" i="6" s="1"/>
  <c r="AU244" i="6"/>
  <c r="AI244" i="6" s="1"/>
  <c r="AV244" i="6"/>
  <c r="AJ244" i="6" s="1"/>
  <c r="AW244" i="6"/>
  <c r="AK244" i="6" s="1"/>
  <c r="AX244" i="6"/>
  <c r="AL244" i="6" s="1"/>
  <c r="AY244" i="6"/>
  <c r="AM244" i="6" s="1"/>
  <c r="AN245" i="6"/>
  <c r="AB245" i="6" s="1"/>
  <c r="AO245" i="6"/>
  <c r="AC245" i="6" s="1"/>
  <c r="AP245" i="6"/>
  <c r="AD245" i="6" s="1"/>
  <c r="AQ245" i="6"/>
  <c r="AE245" i="6" s="1"/>
  <c r="AR245" i="6"/>
  <c r="AF245" i="6" s="1"/>
  <c r="AS245" i="6"/>
  <c r="AG245" i="6" s="1"/>
  <c r="AT245" i="6"/>
  <c r="AH245" i="6" s="1"/>
  <c r="AU245" i="6"/>
  <c r="AI245" i="6" s="1"/>
  <c r="AV245" i="6"/>
  <c r="AJ245" i="6" s="1"/>
  <c r="AW245" i="6"/>
  <c r="AK245" i="6" s="1"/>
  <c r="AX245" i="6"/>
  <c r="AL245" i="6" s="1"/>
  <c r="AY245" i="6"/>
  <c r="AM245" i="6" s="1"/>
  <c r="AN246" i="6"/>
  <c r="AB246" i="6" s="1"/>
  <c r="AO246" i="6"/>
  <c r="AC246" i="6" s="1"/>
  <c r="AP246" i="6"/>
  <c r="AD246" i="6" s="1"/>
  <c r="AQ246" i="6"/>
  <c r="AE246" i="6" s="1"/>
  <c r="AR246" i="6"/>
  <c r="AF246" i="6" s="1"/>
  <c r="AS246" i="6"/>
  <c r="AG246" i="6" s="1"/>
  <c r="AT246" i="6"/>
  <c r="AH246" i="6" s="1"/>
  <c r="AU246" i="6"/>
  <c r="AI246" i="6" s="1"/>
  <c r="AV246" i="6"/>
  <c r="AJ246" i="6" s="1"/>
  <c r="AW246" i="6"/>
  <c r="AK246" i="6" s="1"/>
  <c r="AX246" i="6"/>
  <c r="AL246" i="6" s="1"/>
  <c r="AY246" i="6"/>
  <c r="AM246" i="6" s="1"/>
  <c r="AN247" i="6"/>
  <c r="AB247" i="6" s="1"/>
  <c r="AO247" i="6"/>
  <c r="AC247" i="6" s="1"/>
  <c r="AP247" i="6"/>
  <c r="AD247" i="6" s="1"/>
  <c r="AQ247" i="6"/>
  <c r="AE247" i="6" s="1"/>
  <c r="AR247" i="6"/>
  <c r="AF247" i="6" s="1"/>
  <c r="AS247" i="6"/>
  <c r="AG247" i="6" s="1"/>
  <c r="AT247" i="6"/>
  <c r="AH247" i="6" s="1"/>
  <c r="AU247" i="6"/>
  <c r="AI247" i="6" s="1"/>
  <c r="AV247" i="6"/>
  <c r="AJ247" i="6" s="1"/>
  <c r="AW247" i="6"/>
  <c r="AK247" i="6" s="1"/>
  <c r="AX247" i="6"/>
  <c r="AL247" i="6" s="1"/>
  <c r="AY247" i="6"/>
  <c r="AM247" i="6" s="1"/>
  <c r="AN248" i="6"/>
  <c r="AB248" i="6" s="1"/>
  <c r="AO248" i="6"/>
  <c r="AC248" i="6" s="1"/>
  <c r="AP248" i="6"/>
  <c r="AD248" i="6" s="1"/>
  <c r="AQ248" i="6"/>
  <c r="AE248" i="6" s="1"/>
  <c r="AR248" i="6"/>
  <c r="AF248" i="6" s="1"/>
  <c r="AS248" i="6"/>
  <c r="AG248" i="6" s="1"/>
  <c r="AT248" i="6"/>
  <c r="AH248" i="6" s="1"/>
  <c r="AU248" i="6"/>
  <c r="AI248" i="6" s="1"/>
  <c r="AV248" i="6"/>
  <c r="AJ248" i="6" s="1"/>
  <c r="AW248" i="6"/>
  <c r="AK248" i="6" s="1"/>
  <c r="AX248" i="6"/>
  <c r="AL248" i="6" s="1"/>
  <c r="AY248" i="6"/>
  <c r="AM248" i="6" s="1"/>
  <c r="AN249" i="6"/>
  <c r="AB249" i="6" s="1"/>
  <c r="AO249" i="6"/>
  <c r="AC249" i="6" s="1"/>
  <c r="AP249" i="6"/>
  <c r="AD249" i="6" s="1"/>
  <c r="AQ249" i="6"/>
  <c r="AE249" i="6" s="1"/>
  <c r="AR249" i="6"/>
  <c r="AF249" i="6" s="1"/>
  <c r="AS249" i="6"/>
  <c r="AG249" i="6" s="1"/>
  <c r="AT249" i="6"/>
  <c r="AH249" i="6" s="1"/>
  <c r="AU249" i="6"/>
  <c r="AI249" i="6" s="1"/>
  <c r="AV249" i="6"/>
  <c r="AJ249" i="6" s="1"/>
  <c r="AW249" i="6"/>
  <c r="AK249" i="6" s="1"/>
  <c r="AX249" i="6"/>
  <c r="AL249" i="6" s="1"/>
  <c r="AY249" i="6"/>
  <c r="AM249" i="6" s="1"/>
  <c r="AN250" i="6"/>
  <c r="AB250" i="6" s="1"/>
  <c r="AO250" i="6"/>
  <c r="AC250" i="6" s="1"/>
  <c r="AP250" i="6"/>
  <c r="AD250" i="6" s="1"/>
  <c r="AQ250" i="6"/>
  <c r="AE250" i="6" s="1"/>
  <c r="AR250" i="6"/>
  <c r="AF250" i="6" s="1"/>
  <c r="AS250" i="6"/>
  <c r="AG250" i="6" s="1"/>
  <c r="AT250" i="6"/>
  <c r="AH250" i="6" s="1"/>
  <c r="AU250" i="6"/>
  <c r="AI250" i="6" s="1"/>
  <c r="AV250" i="6"/>
  <c r="AJ250" i="6" s="1"/>
  <c r="AW250" i="6"/>
  <c r="AK250" i="6" s="1"/>
  <c r="AX250" i="6"/>
  <c r="AL250" i="6" s="1"/>
  <c r="AY250" i="6"/>
  <c r="AM250" i="6" s="1"/>
  <c r="AN251" i="6"/>
  <c r="AB251" i="6" s="1"/>
  <c r="AO251" i="6"/>
  <c r="AC251" i="6" s="1"/>
  <c r="AP251" i="6"/>
  <c r="AD251" i="6" s="1"/>
  <c r="AQ251" i="6"/>
  <c r="AE251" i="6" s="1"/>
  <c r="AR251" i="6"/>
  <c r="AF251" i="6" s="1"/>
  <c r="AS251" i="6"/>
  <c r="AG251" i="6" s="1"/>
  <c r="AT251" i="6"/>
  <c r="AH251" i="6" s="1"/>
  <c r="AU251" i="6"/>
  <c r="AI251" i="6" s="1"/>
  <c r="AV251" i="6"/>
  <c r="AJ251" i="6" s="1"/>
  <c r="AW251" i="6"/>
  <c r="AK251" i="6" s="1"/>
  <c r="AX251" i="6"/>
  <c r="AL251" i="6" s="1"/>
  <c r="AY251" i="6"/>
  <c r="AM251" i="6" s="1"/>
  <c r="AN252" i="6"/>
  <c r="AB252" i="6" s="1"/>
  <c r="AO252" i="6"/>
  <c r="AC252" i="6" s="1"/>
  <c r="AP252" i="6"/>
  <c r="AD252" i="6" s="1"/>
  <c r="AQ252" i="6"/>
  <c r="AE252" i="6" s="1"/>
  <c r="AR252" i="6"/>
  <c r="AF252" i="6" s="1"/>
  <c r="AS252" i="6"/>
  <c r="AG252" i="6" s="1"/>
  <c r="AT252" i="6"/>
  <c r="AH252" i="6" s="1"/>
  <c r="AU252" i="6"/>
  <c r="AI252" i="6" s="1"/>
  <c r="AV252" i="6"/>
  <c r="AJ252" i="6" s="1"/>
  <c r="AW252" i="6"/>
  <c r="AK252" i="6" s="1"/>
  <c r="AX252" i="6"/>
  <c r="AL252" i="6" s="1"/>
  <c r="AY252" i="6"/>
  <c r="AM252" i="6" s="1"/>
  <c r="AN253" i="6"/>
  <c r="AB253" i="6" s="1"/>
  <c r="AO253" i="6"/>
  <c r="AC253" i="6" s="1"/>
  <c r="AP253" i="6"/>
  <c r="AD253" i="6" s="1"/>
  <c r="AQ253" i="6"/>
  <c r="AE253" i="6" s="1"/>
  <c r="AR253" i="6"/>
  <c r="AF253" i="6" s="1"/>
  <c r="AS253" i="6"/>
  <c r="AG253" i="6" s="1"/>
  <c r="AT253" i="6"/>
  <c r="AH253" i="6" s="1"/>
  <c r="AU253" i="6"/>
  <c r="AI253" i="6" s="1"/>
  <c r="AV253" i="6"/>
  <c r="AJ253" i="6" s="1"/>
  <c r="AW253" i="6"/>
  <c r="AK253" i="6" s="1"/>
  <c r="AX253" i="6"/>
  <c r="AL253" i="6" s="1"/>
  <c r="AY253" i="6"/>
  <c r="AM253" i="6" s="1"/>
  <c r="AN254" i="6"/>
  <c r="AB254" i="6" s="1"/>
  <c r="AO254" i="6"/>
  <c r="AC254" i="6" s="1"/>
  <c r="AP254" i="6"/>
  <c r="AD254" i="6" s="1"/>
  <c r="AQ254" i="6"/>
  <c r="AE254" i="6" s="1"/>
  <c r="AR254" i="6"/>
  <c r="AF254" i="6" s="1"/>
  <c r="AS254" i="6"/>
  <c r="AG254" i="6" s="1"/>
  <c r="AT254" i="6"/>
  <c r="AH254" i="6" s="1"/>
  <c r="AU254" i="6"/>
  <c r="AI254" i="6" s="1"/>
  <c r="AV254" i="6"/>
  <c r="AJ254" i="6" s="1"/>
  <c r="AW254" i="6"/>
  <c r="AK254" i="6" s="1"/>
  <c r="AX254" i="6"/>
  <c r="AL254" i="6" s="1"/>
  <c r="AY254" i="6"/>
  <c r="AM254" i="6" s="1"/>
  <c r="AN255" i="6"/>
  <c r="AB255" i="6" s="1"/>
  <c r="AO255" i="6"/>
  <c r="AC255" i="6" s="1"/>
  <c r="AP255" i="6"/>
  <c r="AD255" i="6" s="1"/>
  <c r="AQ255" i="6"/>
  <c r="AE255" i="6" s="1"/>
  <c r="AR255" i="6"/>
  <c r="AF255" i="6" s="1"/>
  <c r="AS255" i="6"/>
  <c r="AG255" i="6" s="1"/>
  <c r="AT255" i="6"/>
  <c r="AH255" i="6" s="1"/>
  <c r="AU255" i="6"/>
  <c r="AI255" i="6" s="1"/>
  <c r="AV255" i="6"/>
  <c r="AJ255" i="6" s="1"/>
  <c r="AW255" i="6"/>
  <c r="AK255" i="6" s="1"/>
  <c r="AX255" i="6"/>
  <c r="AL255" i="6" s="1"/>
  <c r="AY255" i="6"/>
  <c r="AM255" i="6" s="1"/>
  <c r="AN256" i="6"/>
  <c r="AB256" i="6" s="1"/>
  <c r="AO256" i="6"/>
  <c r="AC256" i="6" s="1"/>
  <c r="AP256" i="6"/>
  <c r="AD256" i="6" s="1"/>
  <c r="AQ256" i="6"/>
  <c r="AE256" i="6" s="1"/>
  <c r="AR256" i="6"/>
  <c r="AF256" i="6" s="1"/>
  <c r="AS256" i="6"/>
  <c r="AG256" i="6" s="1"/>
  <c r="AT256" i="6"/>
  <c r="AH256" i="6" s="1"/>
  <c r="AU256" i="6"/>
  <c r="AI256" i="6" s="1"/>
  <c r="AV256" i="6"/>
  <c r="AJ256" i="6" s="1"/>
  <c r="AW256" i="6"/>
  <c r="AK256" i="6" s="1"/>
  <c r="AX256" i="6"/>
  <c r="AL256" i="6" s="1"/>
  <c r="AY256" i="6"/>
  <c r="AM256" i="6" s="1"/>
  <c r="AN257" i="6"/>
  <c r="AB257" i="6" s="1"/>
  <c r="AO257" i="6"/>
  <c r="AC257" i="6" s="1"/>
  <c r="AP257" i="6"/>
  <c r="AD257" i="6" s="1"/>
  <c r="AQ257" i="6"/>
  <c r="AE257" i="6" s="1"/>
  <c r="AR257" i="6"/>
  <c r="AF257" i="6" s="1"/>
  <c r="AS257" i="6"/>
  <c r="AG257" i="6" s="1"/>
  <c r="AT257" i="6"/>
  <c r="AH257" i="6" s="1"/>
  <c r="AU257" i="6"/>
  <c r="AI257" i="6" s="1"/>
  <c r="AV257" i="6"/>
  <c r="AJ257" i="6" s="1"/>
  <c r="AW257" i="6"/>
  <c r="AK257" i="6" s="1"/>
  <c r="AX257" i="6"/>
  <c r="AL257" i="6" s="1"/>
  <c r="AY257" i="6"/>
  <c r="AM257" i="6" s="1"/>
  <c r="AN258" i="6"/>
  <c r="AB258" i="6" s="1"/>
  <c r="AO258" i="6"/>
  <c r="AC258" i="6" s="1"/>
  <c r="AP258" i="6"/>
  <c r="AD258" i="6" s="1"/>
  <c r="AQ258" i="6"/>
  <c r="AE258" i="6" s="1"/>
  <c r="AR258" i="6"/>
  <c r="AF258" i="6" s="1"/>
  <c r="AS258" i="6"/>
  <c r="AG258" i="6" s="1"/>
  <c r="AT258" i="6"/>
  <c r="AH258" i="6" s="1"/>
  <c r="AU258" i="6"/>
  <c r="AI258" i="6" s="1"/>
  <c r="AV258" i="6"/>
  <c r="AJ258" i="6" s="1"/>
  <c r="AW258" i="6"/>
  <c r="AK258" i="6" s="1"/>
  <c r="AX258" i="6"/>
  <c r="AL258" i="6" s="1"/>
  <c r="AY258" i="6"/>
  <c r="AM258" i="6" s="1"/>
  <c r="AN259" i="6"/>
  <c r="AB259" i="6" s="1"/>
  <c r="AO259" i="6"/>
  <c r="AC259" i="6" s="1"/>
  <c r="AP259" i="6"/>
  <c r="AD259" i="6" s="1"/>
  <c r="AQ259" i="6"/>
  <c r="AE259" i="6" s="1"/>
  <c r="AR259" i="6"/>
  <c r="AF259" i="6" s="1"/>
  <c r="AS259" i="6"/>
  <c r="AG259" i="6" s="1"/>
  <c r="AT259" i="6"/>
  <c r="AH259" i="6" s="1"/>
  <c r="AU259" i="6"/>
  <c r="AI259" i="6" s="1"/>
  <c r="AV259" i="6"/>
  <c r="AJ259" i="6" s="1"/>
  <c r="AW259" i="6"/>
  <c r="AK259" i="6" s="1"/>
  <c r="AX259" i="6"/>
  <c r="AL259" i="6" s="1"/>
  <c r="AY259" i="6"/>
  <c r="AM259" i="6" s="1"/>
  <c r="AN260" i="6"/>
  <c r="AB260" i="6" s="1"/>
  <c r="AO260" i="6"/>
  <c r="AC260" i="6" s="1"/>
  <c r="AP260" i="6"/>
  <c r="AD260" i="6" s="1"/>
  <c r="AQ260" i="6"/>
  <c r="AE260" i="6" s="1"/>
  <c r="AR260" i="6"/>
  <c r="AF260" i="6" s="1"/>
  <c r="AS260" i="6"/>
  <c r="AG260" i="6" s="1"/>
  <c r="AT260" i="6"/>
  <c r="AH260" i="6" s="1"/>
  <c r="AU260" i="6"/>
  <c r="AI260" i="6" s="1"/>
  <c r="AV260" i="6"/>
  <c r="AJ260" i="6" s="1"/>
  <c r="AW260" i="6"/>
  <c r="AK260" i="6" s="1"/>
  <c r="AX260" i="6"/>
  <c r="AL260" i="6" s="1"/>
  <c r="AY260" i="6"/>
  <c r="AM260" i="6" s="1"/>
  <c r="AN261" i="6"/>
  <c r="AB261" i="6" s="1"/>
  <c r="AO261" i="6"/>
  <c r="AC261" i="6" s="1"/>
  <c r="AP261" i="6"/>
  <c r="AD261" i="6" s="1"/>
  <c r="AQ261" i="6"/>
  <c r="AE261" i="6" s="1"/>
  <c r="AR261" i="6"/>
  <c r="AF261" i="6" s="1"/>
  <c r="AS261" i="6"/>
  <c r="AG261" i="6" s="1"/>
  <c r="AT261" i="6"/>
  <c r="AH261" i="6" s="1"/>
  <c r="AU261" i="6"/>
  <c r="AI261" i="6" s="1"/>
  <c r="AV261" i="6"/>
  <c r="AJ261" i="6" s="1"/>
  <c r="AW261" i="6"/>
  <c r="AK261" i="6" s="1"/>
  <c r="AX261" i="6"/>
  <c r="AL261" i="6" s="1"/>
  <c r="AY261" i="6"/>
  <c r="AM261" i="6" s="1"/>
  <c r="AN262" i="6"/>
  <c r="AB262" i="6" s="1"/>
  <c r="AO262" i="6"/>
  <c r="AC262" i="6" s="1"/>
  <c r="AP262" i="6"/>
  <c r="AD262" i="6" s="1"/>
  <c r="AQ262" i="6"/>
  <c r="AE262" i="6" s="1"/>
  <c r="AR262" i="6"/>
  <c r="AF262" i="6" s="1"/>
  <c r="AS262" i="6"/>
  <c r="AG262" i="6" s="1"/>
  <c r="AT262" i="6"/>
  <c r="AH262" i="6" s="1"/>
  <c r="AU262" i="6"/>
  <c r="AI262" i="6" s="1"/>
  <c r="AV262" i="6"/>
  <c r="AJ262" i="6" s="1"/>
  <c r="AW262" i="6"/>
  <c r="AK262" i="6" s="1"/>
  <c r="AX262" i="6"/>
  <c r="AL262" i="6" s="1"/>
  <c r="AY262" i="6"/>
  <c r="AM262" i="6" s="1"/>
  <c r="AN263" i="6"/>
  <c r="AB263" i="6" s="1"/>
  <c r="AO263" i="6"/>
  <c r="AC263" i="6" s="1"/>
  <c r="AP263" i="6"/>
  <c r="AD263" i="6" s="1"/>
  <c r="AQ263" i="6"/>
  <c r="AE263" i="6" s="1"/>
  <c r="AR263" i="6"/>
  <c r="AF263" i="6" s="1"/>
  <c r="AS263" i="6"/>
  <c r="AG263" i="6" s="1"/>
  <c r="AT263" i="6"/>
  <c r="AH263" i="6" s="1"/>
  <c r="AU263" i="6"/>
  <c r="AI263" i="6" s="1"/>
  <c r="AV263" i="6"/>
  <c r="AJ263" i="6" s="1"/>
  <c r="AW263" i="6"/>
  <c r="AK263" i="6" s="1"/>
  <c r="AX263" i="6"/>
  <c r="AL263" i="6" s="1"/>
  <c r="AY263" i="6"/>
  <c r="AM263" i="6" s="1"/>
  <c r="AN264" i="6"/>
  <c r="AB264" i="6" s="1"/>
  <c r="AO264" i="6"/>
  <c r="AC264" i="6" s="1"/>
  <c r="AP264" i="6"/>
  <c r="AD264" i="6" s="1"/>
  <c r="AQ264" i="6"/>
  <c r="AE264" i="6" s="1"/>
  <c r="AR264" i="6"/>
  <c r="AF264" i="6" s="1"/>
  <c r="AS264" i="6"/>
  <c r="AG264" i="6" s="1"/>
  <c r="AT264" i="6"/>
  <c r="AH264" i="6" s="1"/>
  <c r="AU264" i="6"/>
  <c r="AI264" i="6" s="1"/>
  <c r="AV264" i="6"/>
  <c r="AJ264" i="6" s="1"/>
  <c r="AW264" i="6"/>
  <c r="AK264" i="6" s="1"/>
  <c r="AX264" i="6"/>
  <c r="AL264" i="6" s="1"/>
  <c r="AY264" i="6"/>
  <c r="AM264" i="6" s="1"/>
  <c r="AN265" i="6"/>
  <c r="AB265" i="6" s="1"/>
  <c r="AO265" i="6"/>
  <c r="AC265" i="6" s="1"/>
  <c r="AP265" i="6"/>
  <c r="AD265" i="6" s="1"/>
  <c r="AQ265" i="6"/>
  <c r="AE265" i="6" s="1"/>
  <c r="AR265" i="6"/>
  <c r="AF265" i="6" s="1"/>
  <c r="AS265" i="6"/>
  <c r="AG265" i="6" s="1"/>
  <c r="AT265" i="6"/>
  <c r="AH265" i="6" s="1"/>
  <c r="AU265" i="6"/>
  <c r="AI265" i="6" s="1"/>
  <c r="AV265" i="6"/>
  <c r="AJ265" i="6" s="1"/>
  <c r="AW265" i="6"/>
  <c r="AK265" i="6" s="1"/>
  <c r="AX265" i="6"/>
  <c r="AL265" i="6" s="1"/>
  <c r="AY265" i="6"/>
  <c r="AM265" i="6" s="1"/>
  <c r="AN266" i="6"/>
  <c r="AB266" i="6" s="1"/>
  <c r="AO266" i="6"/>
  <c r="AC266" i="6" s="1"/>
  <c r="AP266" i="6"/>
  <c r="AD266" i="6" s="1"/>
  <c r="AQ266" i="6"/>
  <c r="AE266" i="6" s="1"/>
  <c r="AR266" i="6"/>
  <c r="AF266" i="6" s="1"/>
  <c r="AS266" i="6"/>
  <c r="AG266" i="6" s="1"/>
  <c r="AT266" i="6"/>
  <c r="AH266" i="6" s="1"/>
  <c r="AU266" i="6"/>
  <c r="AI266" i="6" s="1"/>
  <c r="AV266" i="6"/>
  <c r="AJ266" i="6" s="1"/>
  <c r="AW266" i="6"/>
  <c r="AK266" i="6" s="1"/>
  <c r="AX266" i="6"/>
  <c r="AL266" i="6" s="1"/>
  <c r="AY266" i="6"/>
  <c r="AM266" i="6" s="1"/>
  <c r="AN267" i="6"/>
  <c r="AB267" i="6" s="1"/>
  <c r="AO267" i="6"/>
  <c r="AC267" i="6" s="1"/>
  <c r="AP267" i="6"/>
  <c r="AD267" i="6" s="1"/>
  <c r="AQ267" i="6"/>
  <c r="AE267" i="6" s="1"/>
  <c r="AR267" i="6"/>
  <c r="AF267" i="6" s="1"/>
  <c r="AS267" i="6"/>
  <c r="AG267" i="6" s="1"/>
  <c r="AT267" i="6"/>
  <c r="AH267" i="6" s="1"/>
  <c r="AU267" i="6"/>
  <c r="AI267" i="6" s="1"/>
  <c r="AV267" i="6"/>
  <c r="AJ267" i="6" s="1"/>
  <c r="AW267" i="6"/>
  <c r="AK267" i="6" s="1"/>
  <c r="AX267" i="6"/>
  <c r="AL267" i="6" s="1"/>
  <c r="AY267" i="6"/>
  <c r="AM267" i="6" s="1"/>
  <c r="AN268" i="6"/>
  <c r="AB268" i="6" s="1"/>
  <c r="AO268" i="6"/>
  <c r="AC268" i="6" s="1"/>
  <c r="AP268" i="6"/>
  <c r="AD268" i="6" s="1"/>
  <c r="AQ268" i="6"/>
  <c r="AE268" i="6" s="1"/>
  <c r="AR268" i="6"/>
  <c r="AF268" i="6" s="1"/>
  <c r="AS268" i="6"/>
  <c r="AG268" i="6" s="1"/>
  <c r="AT268" i="6"/>
  <c r="AH268" i="6" s="1"/>
  <c r="AU268" i="6"/>
  <c r="AI268" i="6" s="1"/>
  <c r="AV268" i="6"/>
  <c r="AJ268" i="6" s="1"/>
  <c r="AW268" i="6"/>
  <c r="AK268" i="6" s="1"/>
  <c r="AX268" i="6"/>
  <c r="AL268" i="6" s="1"/>
  <c r="AY268" i="6"/>
  <c r="AM268" i="6" s="1"/>
  <c r="AN269" i="6"/>
  <c r="AB269" i="6" s="1"/>
  <c r="AO269" i="6"/>
  <c r="AC269" i="6" s="1"/>
  <c r="AP269" i="6"/>
  <c r="AD269" i="6" s="1"/>
  <c r="AQ269" i="6"/>
  <c r="AE269" i="6" s="1"/>
  <c r="AR269" i="6"/>
  <c r="AF269" i="6" s="1"/>
  <c r="AS269" i="6"/>
  <c r="AG269" i="6" s="1"/>
  <c r="AT269" i="6"/>
  <c r="AH269" i="6" s="1"/>
  <c r="AU269" i="6"/>
  <c r="AI269" i="6" s="1"/>
  <c r="AV269" i="6"/>
  <c r="AJ269" i="6" s="1"/>
  <c r="AW269" i="6"/>
  <c r="AK269" i="6" s="1"/>
  <c r="AX269" i="6"/>
  <c r="AL269" i="6" s="1"/>
  <c r="AY269" i="6"/>
  <c r="AM269" i="6" s="1"/>
  <c r="AN270" i="6"/>
  <c r="AB270" i="6" s="1"/>
  <c r="AO270" i="6"/>
  <c r="AC270" i="6" s="1"/>
  <c r="AP270" i="6"/>
  <c r="AD270" i="6" s="1"/>
  <c r="AQ270" i="6"/>
  <c r="AE270" i="6" s="1"/>
  <c r="AR270" i="6"/>
  <c r="AF270" i="6" s="1"/>
  <c r="AS270" i="6"/>
  <c r="AG270" i="6" s="1"/>
  <c r="AT270" i="6"/>
  <c r="AH270" i="6" s="1"/>
  <c r="AU270" i="6"/>
  <c r="AI270" i="6" s="1"/>
  <c r="AV270" i="6"/>
  <c r="AJ270" i="6" s="1"/>
  <c r="AW270" i="6"/>
  <c r="AK270" i="6" s="1"/>
  <c r="AX270" i="6"/>
  <c r="AL270" i="6" s="1"/>
  <c r="AY270" i="6"/>
  <c r="AM270" i="6" s="1"/>
  <c r="AN271" i="6"/>
  <c r="AB271" i="6" s="1"/>
  <c r="AO271" i="6"/>
  <c r="AC271" i="6" s="1"/>
  <c r="AP271" i="6"/>
  <c r="AD271" i="6" s="1"/>
  <c r="AQ271" i="6"/>
  <c r="AE271" i="6" s="1"/>
  <c r="AR271" i="6"/>
  <c r="AF271" i="6" s="1"/>
  <c r="AS271" i="6"/>
  <c r="AG271" i="6" s="1"/>
  <c r="AT271" i="6"/>
  <c r="AH271" i="6" s="1"/>
  <c r="AU271" i="6"/>
  <c r="AI271" i="6" s="1"/>
  <c r="AV271" i="6"/>
  <c r="AJ271" i="6" s="1"/>
  <c r="AW271" i="6"/>
  <c r="AK271" i="6" s="1"/>
  <c r="AX271" i="6"/>
  <c r="AL271" i="6" s="1"/>
  <c r="AY271" i="6"/>
  <c r="AM271" i="6" s="1"/>
  <c r="AN272" i="6"/>
  <c r="AB272" i="6" s="1"/>
  <c r="AO272" i="6"/>
  <c r="AC272" i="6" s="1"/>
  <c r="AP272" i="6"/>
  <c r="AD272" i="6" s="1"/>
  <c r="AQ272" i="6"/>
  <c r="AE272" i="6" s="1"/>
  <c r="AR272" i="6"/>
  <c r="AF272" i="6" s="1"/>
  <c r="AS272" i="6"/>
  <c r="AG272" i="6" s="1"/>
  <c r="AT272" i="6"/>
  <c r="AH272" i="6" s="1"/>
  <c r="AU272" i="6"/>
  <c r="AI272" i="6" s="1"/>
  <c r="AV272" i="6"/>
  <c r="AJ272" i="6" s="1"/>
  <c r="AW272" i="6"/>
  <c r="AK272" i="6" s="1"/>
  <c r="AX272" i="6"/>
  <c r="AL272" i="6" s="1"/>
  <c r="AY272" i="6"/>
  <c r="AM272" i="6" s="1"/>
  <c r="AN273" i="6"/>
  <c r="AB273" i="6" s="1"/>
  <c r="AO273" i="6"/>
  <c r="AC273" i="6" s="1"/>
  <c r="AP273" i="6"/>
  <c r="AD273" i="6" s="1"/>
  <c r="AQ273" i="6"/>
  <c r="AE273" i="6" s="1"/>
  <c r="AR273" i="6"/>
  <c r="AF273" i="6" s="1"/>
  <c r="AS273" i="6"/>
  <c r="AG273" i="6" s="1"/>
  <c r="AT273" i="6"/>
  <c r="AH273" i="6" s="1"/>
  <c r="AU273" i="6"/>
  <c r="AI273" i="6" s="1"/>
  <c r="AV273" i="6"/>
  <c r="AJ273" i="6" s="1"/>
  <c r="AW273" i="6"/>
  <c r="AK273" i="6" s="1"/>
  <c r="AX273" i="6"/>
  <c r="AL273" i="6" s="1"/>
  <c r="AY273" i="6"/>
  <c r="AM273" i="6" s="1"/>
  <c r="AN274" i="6"/>
  <c r="AB274" i="6" s="1"/>
  <c r="AO274" i="6"/>
  <c r="AC274" i="6" s="1"/>
  <c r="AP274" i="6"/>
  <c r="AD274" i="6" s="1"/>
  <c r="AQ274" i="6"/>
  <c r="AE274" i="6" s="1"/>
  <c r="AR274" i="6"/>
  <c r="AF274" i="6" s="1"/>
  <c r="AS274" i="6"/>
  <c r="AG274" i="6" s="1"/>
  <c r="AT274" i="6"/>
  <c r="AH274" i="6" s="1"/>
  <c r="AU274" i="6"/>
  <c r="AI274" i="6" s="1"/>
  <c r="AV274" i="6"/>
  <c r="AJ274" i="6" s="1"/>
  <c r="AW274" i="6"/>
  <c r="AK274" i="6" s="1"/>
  <c r="AX274" i="6"/>
  <c r="AL274" i="6" s="1"/>
  <c r="AY274" i="6"/>
  <c r="AM274" i="6" s="1"/>
  <c r="AN275" i="6"/>
  <c r="AB275" i="6" s="1"/>
  <c r="AO275" i="6"/>
  <c r="AC275" i="6" s="1"/>
  <c r="AP275" i="6"/>
  <c r="AD275" i="6" s="1"/>
  <c r="AQ275" i="6"/>
  <c r="AE275" i="6" s="1"/>
  <c r="AR275" i="6"/>
  <c r="AF275" i="6" s="1"/>
  <c r="AS275" i="6"/>
  <c r="AG275" i="6" s="1"/>
  <c r="AT275" i="6"/>
  <c r="AH275" i="6" s="1"/>
  <c r="AU275" i="6"/>
  <c r="AI275" i="6" s="1"/>
  <c r="AV275" i="6"/>
  <c r="AJ275" i="6" s="1"/>
  <c r="AW275" i="6"/>
  <c r="AK275" i="6" s="1"/>
  <c r="AX275" i="6"/>
  <c r="AL275" i="6" s="1"/>
  <c r="AY275" i="6"/>
  <c r="AM275" i="6" s="1"/>
  <c r="AN276" i="6"/>
  <c r="AB276" i="6" s="1"/>
  <c r="AO276" i="6"/>
  <c r="AC276" i="6" s="1"/>
  <c r="AP276" i="6"/>
  <c r="AD276" i="6" s="1"/>
  <c r="AQ276" i="6"/>
  <c r="AE276" i="6" s="1"/>
  <c r="AR276" i="6"/>
  <c r="AF276" i="6" s="1"/>
  <c r="AS276" i="6"/>
  <c r="AG276" i="6" s="1"/>
  <c r="AT276" i="6"/>
  <c r="AH276" i="6" s="1"/>
  <c r="AU276" i="6"/>
  <c r="AI276" i="6" s="1"/>
  <c r="AV276" i="6"/>
  <c r="AJ276" i="6" s="1"/>
  <c r="AW276" i="6"/>
  <c r="AK276" i="6" s="1"/>
  <c r="AX276" i="6"/>
  <c r="AL276" i="6" s="1"/>
  <c r="AY276" i="6"/>
  <c r="AM276" i="6" s="1"/>
  <c r="AN277" i="6"/>
  <c r="AB277" i="6" s="1"/>
  <c r="AO277" i="6"/>
  <c r="AC277" i="6" s="1"/>
  <c r="AP277" i="6"/>
  <c r="AD277" i="6" s="1"/>
  <c r="AQ277" i="6"/>
  <c r="AE277" i="6" s="1"/>
  <c r="AR277" i="6"/>
  <c r="AF277" i="6" s="1"/>
  <c r="AS277" i="6"/>
  <c r="AG277" i="6" s="1"/>
  <c r="AT277" i="6"/>
  <c r="AH277" i="6" s="1"/>
  <c r="AU277" i="6"/>
  <c r="AI277" i="6" s="1"/>
  <c r="AV277" i="6"/>
  <c r="AJ277" i="6" s="1"/>
  <c r="AW277" i="6"/>
  <c r="AK277" i="6" s="1"/>
  <c r="AX277" i="6"/>
  <c r="AL277" i="6" s="1"/>
  <c r="AY277" i="6"/>
  <c r="AM277" i="6" s="1"/>
  <c r="AN278" i="6"/>
  <c r="AB278" i="6" s="1"/>
  <c r="AO278" i="6"/>
  <c r="AC278" i="6" s="1"/>
  <c r="AP278" i="6"/>
  <c r="AD278" i="6" s="1"/>
  <c r="AQ278" i="6"/>
  <c r="AE278" i="6" s="1"/>
  <c r="AR278" i="6"/>
  <c r="AF278" i="6" s="1"/>
  <c r="AS278" i="6"/>
  <c r="AG278" i="6" s="1"/>
  <c r="AT278" i="6"/>
  <c r="AH278" i="6" s="1"/>
  <c r="AU278" i="6"/>
  <c r="AI278" i="6" s="1"/>
  <c r="AV278" i="6"/>
  <c r="AJ278" i="6" s="1"/>
  <c r="AW278" i="6"/>
  <c r="AK278" i="6" s="1"/>
  <c r="AX278" i="6"/>
  <c r="AL278" i="6" s="1"/>
  <c r="AY278" i="6"/>
  <c r="AM278" i="6" s="1"/>
  <c r="AN279" i="6"/>
  <c r="AB279" i="6" s="1"/>
  <c r="AO279" i="6"/>
  <c r="AC279" i="6" s="1"/>
  <c r="AP279" i="6"/>
  <c r="AD279" i="6" s="1"/>
  <c r="AQ279" i="6"/>
  <c r="AE279" i="6" s="1"/>
  <c r="AR279" i="6"/>
  <c r="AF279" i="6" s="1"/>
  <c r="AS279" i="6"/>
  <c r="AG279" i="6" s="1"/>
  <c r="AT279" i="6"/>
  <c r="AH279" i="6" s="1"/>
  <c r="AU279" i="6"/>
  <c r="AI279" i="6" s="1"/>
  <c r="AV279" i="6"/>
  <c r="AJ279" i="6" s="1"/>
  <c r="AW279" i="6"/>
  <c r="AK279" i="6" s="1"/>
  <c r="AX279" i="6"/>
  <c r="AL279" i="6" s="1"/>
  <c r="AY279" i="6"/>
  <c r="AM279" i="6" s="1"/>
  <c r="AN280" i="6"/>
  <c r="AB280" i="6" s="1"/>
  <c r="AO280" i="6"/>
  <c r="AC280" i="6" s="1"/>
  <c r="AP280" i="6"/>
  <c r="AD280" i="6" s="1"/>
  <c r="AQ280" i="6"/>
  <c r="AE280" i="6" s="1"/>
  <c r="AR280" i="6"/>
  <c r="AF280" i="6" s="1"/>
  <c r="AS280" i="6"/>
  <c r="AG280" i="6" s="1"/>
  <c r="AT280" i="6"/>
  <c r="AH280" i="6" s="1"/>
  <c r="AU280" i="6"/>
  <c r="AI280" i="6" s="1"/>
  <c r="AV280" i="6"/>
  <c r="AJ280" i="6" s="1"/>
  <c r="AW280" i="6"/>
  <c r="AK280" i="6" s="1"/>
  <c r="AX280" i="6"/>
  <c r="AL280" i="6" s="1"/>
  <c r="AY280" i="6"/>
  <c r="AM280" i="6" s="1"/>
  <c r="AN281" i="6"/>
  <c r="AB281" i="6" s="1"/>
  <c r="AO281" i="6"/>
  <c r="AC281" i="6" s="1"/>
  <c r="AP281" i="6"/>
  <c r="AD281" i="6" s="1"/>
  <c r="AQ281" i="6"/>
  <c r="AE281" i="6" s="1"/>
  <c r="AR281" i="6"/>
  <c r="AF281" i="6" s="1"/>
  <c r="AS281" i="6"/>
  <c r="AG281" i="6" s="1"/>
  <c r="AT281" i="6"/>
  <c r="AH281" i="6" s="1"/>
  <c r="AU281" i="6"/>
  <c r="AI281" i="6" s="1"/>
  <c r="AV281" i="6"/>
  <c r="AJ281" i="6" s="1"/>
  <c r="AW281" i="6"/>
  <c r="AK281" i="6" s="1"/>
  <c r="AX281" i="6"/>
  <c r="AL281" i="6" s="1"/>
  <c r="AY281" i="6"/>
  <c r="AM281" i="6" s="1"/>
  <c r="AN282" i="6"/>
  <c r="AB282" i="6" s="1"/>
  <c r="AO282" i="6"/>
  <c r="AC282" i="6" s="1"/>
  <c r="AP282" i="6"/>
  <c r="AD282" i="6" s="1"/>
  <c r="AQ282" i="6"/>
  <c r="AE282" i="6" s="1"/>
  <c r="AR282" i="6"/>
  <c r="AF282" i="6" s="1"/>
  <c r="AS282" i="6"/>
  <c r="AG282" i="6" s="1"/>
  <c r="AT282" i="6"/>
  <c r="AH282" i="6" s="1"/>
  <c r="AU282" i="6"/>
  <c r="AI282" i="6" s="1"/>
  <c r="AV282" i="6"/>
  <c r="AJ282" i="6" s="1"/>
  <c r="AW282" i="6"/>
  <c r="AK282" i="6" s="1"/>
  <c r="AX282" i="6"/>
  <c r="AL282" i="6" s="1"/>
  <c r="AY282" i="6"/>
  <c r="AM282" i="6" s="1"/>
  <c r="AN283" i="6"/>
  <c r="AB283" i="6" s="1"/>
  <c r="AO283" i="6"/>
  <c r="AC283" i="6" s="1"/>
  <c r="AP283" i="6"/>
  <c r="AD283" i="6" s="1"/>
  <c r="AQ283" i="6"/>
  <c r="AE283" i="6" s="1"/>
  <c r="AR283" i="6"/>
  <c r="AF283" i="6" s="1"/>
  <c r="AS283" i="6"/>
  <c r="AG283" i="6" s="1"/>
  <c r="AT283" i="6"/>
  <c r="AH283" i="6" s="1"/>
  <c r="AU283" i="6"/>
  <c r="AI283" i="6" s="1"/>
  <c r="AV283" i="6"/>
  <c r="AJ283" i="6" s="1"/>
  <c r="AW283" i="6"/>
  <c r="AK283" i="6" s="1"/>
  <c r="AX283" i="6"/>
  <c r="AL283" i="6" s="1"/>
  <c r="AY283" i="6"/>
  <c r="AM283" i="6" s="1"/>
  <c r="AN284" i="6"/>
  <c r="AB284" i="6" s="1"/>
  <c r="AO284" i="6"/>
  <c r="AC284" i="6" s="1"/>
  <c r="AP284" i="6"/>
  <c r="AD284" i="6" s="1"/>
  <c r="AQ284" i="6"/>
  <c r="AE284" i="6" s="1"/>
  <c r="AR284" i="6"/>
  <c r="AF284" i="6" s="1"/>
  <c r="AS284" i="6"/>
  <c r="AG284" i="6" s="1"/>
  <c r="AT284" i="6"/>
  <c r="AH284" i="6" s="1"/>
  <c r="AU284" i="6"/>
  <c r="AI284" i="6" s="1"/>
  <c r="AV284" i="6"/>
  <c r="AJ284" i="6" s="1"/>
  <c r="AW284" i="6"/>
  <c r="AK284" i="6" s="1"/>
  <c r="AX284" i="6"/>
  <c r="AL284" i="6" s="1"/>
  <c r="AY284" i="6"/>
  <c r="AM284" i="6" s="1"/>
  <c r="AN285" i="6"/>
  <c r="AB285" i="6" s="1"/>
  <c r="AO285" i="6"/>
  <c r="AC285" i="6" s="1"/>
  <c r="AP285" i="6"/>
  <c r="AD285" i="6" s="1"/>
  <c r="AQ285" i="6"/>
  <c r="AE285" i="6" s="1"/>
  <c r="AR285" i="6"/>
  <c r="AF285" i="6" s="1"/>
  <c r="AS285" i="6"/>
  <c r="AG285" i="6" s="1"/>
  <c r="AT285" i="6"/>
  <c r="AH285" i="6" s="1"/>
  <c r="AU285" i="6"/>
  <c r="AI285" i="6" s="1"/>
  <c r="AV285" i="6"/>
  <c r="AJ285" i="6" s="1"/>
  <c r="AW285" i="6"/>
  <c r="AK285" i="6" s="1"/>
  <c r="AX285" i="6"/>
  <c r="AL285" i="6" s="1"/>
  <c r="AY285" i="6"/>
  <c r="AM285" i="6" s="1"/>
  <c r="AN286" i="6"/>
  <c r="AB286" i="6" s="1"/>
  <c r="AO286" i="6"/>
  <c r="AC286" i="6" s="1"/>
  <c r="AP286" i="6"/>
  <c r="AD286" i="6" s="1"/>
  <c r="AQ286" i="6"/>
  <c r="AE286" i="6" s="1"/>
  <c r="AR286" i="6"/>
  <c r="AF286" i="6" s="1"/>
  <c r="AS286" i="6"/>
  <c r="AG286" i="6" s="1"/>
  <c r="AT286" i="6"/>
  <c r="AH286" i="6" s="1"/>
  <c r="AU286" i="6"/>
  <c r="AI286" i="6" s="1"/>
  <c r="AV286" i="6"/>
  <c r="AJ286" i="6" s="1"/>
  <c r="AW286" i="6"/>
  <c r="AK286" i="6" s="1"/>
  <c r="AX286" i="6"/>
  <c r="AL286" i="6" s="1"/>
  <c r="AY286" i="6"/>
  <c r="AM286" i="6" s="1"/>
  <c r="AN287" i="6"/>
  <c r="AB287" i="6" s="1"/>
  <c r="AO287" i="6"/>
  <c r="AC287" i="6" s="1"/>
  <c r="AP287" i="6"/>
  <c r="AD287" i="6" s="1"/>
  <c r="AQ287" i="6"/>
  <c r="AE287" i="6" s="1"/>
  <c r="AR287" i="6"/>
  <c r="AF287" i="6" s="1"/>
  <c r="AS287" i="6"/>
  <c r="AG287" i="6" s="1"/>
  <c r="AT287" i="6"/>
  <c r="AH287" i="6" s="1"/>
  <c r="AU287" i="6"/>
  <c r="AI287" i="6" s="1"/>
  <c r="AV287" i="6"/>
  <c r="AJ287" i="6" s="1"/>
  <c r="AW287" i="6"/>
  <c r="AK287" i="6" s="1"/>
  <c r="AX287" i="6"/>
  <c r="AL287" i="6" s="1"/>
  <c r="AY287" i="6"/>
  <c r="AM287" i="6" s="1"/>
  <c r="AN288" i="6"/>
  <c r="AB288" i="6" s="1"/>
  <c r="AO288" i="6"/>
  <c r="AC288" i="6" s="1"/>
  <c r="AP288" i="6"/>
  <c r="AD288" i="6" s="1"/>
  <c r="AQ288" i="6"/>
  <c r="AE288" i="6" s="1"/>
  <c r="AR288" i="6"/>
  <c r="AF288" i="6" s="1"/>
  <c r="AS288" i="6"/>
  <c r="AG288" i="6" s="1"/>
  <c r="AT288" i="6"/>
  <c r="AH288" i="6" s="1"/>
  <c r="AU288" i="6"/>
  <c r="AI288" i="6" s="1"/>
  <c r="AV288" i="6"/>
  <c r="AJ288" i="6" s="1"/>
  <c r="AW288" i="6"/>
  <c r="AK288" i="6" s="1"/>
  <c r="AX288" i="6"/>
  <c r="AL288" i="6" s="1"/>
  <c r="AY288" i="6"/>
  <c r="AM288" i="6" s="1"/>
  <c r="AN289" i="6"/>
  <c r="AB289" i="6" s="1"/>
  <c r="AO289" i="6"/>
  <c r="AC289" i="6" s="1"/>
  <c r="AP289" i="6"/>
  <c r="AD289" i="6" s="1"/>
  <c r="AQ289" i="6"/>
  <c r="AE289" i="6" s="1"/>
  <c r="AR289" i="6"/>
  <c r="AF289" i="6" s="1"/>
  <c r="AS289" i="6"/>
  <c r="AG289" i="6" s="1"/>
  <c r="AT289" i="6"/>
  <c r="AH289" i="6" s="1"/>
  <c r="AU289" i="6"/>
  <c r="AI289" i="6" s="1"/>
  <c r="AV289" i="6"/>
  <c r="AJ289" i="6" s="1"/>
  <c r="AW289" i="6"/>
  <c r="AK289" i="6" s="1"/>
  <c r="AX289" i="6"/>
  <c r="AL289" i="6" s="1"/>
  <c r="AY289" i="6"/>
  <c r="AM289" i="6" s="1"/>
  <c r="AN290" i="6"/>
  <c r="AB290" i="6" s="1"/>
  <c r="AO290" i="6"/>
  <c r="AC290" i="6" s="1"/>
  <c r="AP290" i="6"/>
  <c r="AD290" i="6" s="1"/>
  <c r="AQ290" i="6"/>
  <c r="AE290" i="6" s="1"/>
  <c r="AR290" i="6"/>
  <c r="AF290" i="6" s="1"/>
  <c r="AS290" i="6"/>
  <c r="AG290" i="6" s="1"/>
  <c r="AT290" i="6"/>
  <c r="AH290" i="6" s="1"/>
  <c r="AU290" i="6"/>
  <c r="AI290" i="6" s="1"/>
  <c r="AV290" i="6"/>
  <c r="AJ290" i="6" s="1"/>
  <c r="AW290" i="6"/>
  <c r="AK290" i="6" s="1"/>
  <c r="AX290" i="6"/>
  <c r="AL290" i="6" s="1"/>
  <c r="AY290" i="6"/>
  <c r="AM290" i="6" s="1"/>
  <c r="AN291" i="6"/>
  <c r="AB291" i="6" s="1"/>
  <c r="AO291" i="6"/>
  <c r="AC291" i="6" s="1"/>
  <c r="AP291" i="6"/>
  <c r="AD291" i="6" s="1"/>
  <c r="AQ291" i="6"/>
  <c r="AE291" i="6" s="1"/>
  <c r="AR291" i="6"/>
  <c r="AF291" i="6" s="1"/>
  <c r="AS291" i="6"/>
  <c r="AG291" i="6" s="1"/>
  <c r="AT291" i="6"/>
  <c r="AH291" i="6" s="1"/>
  <c r="AU291" i="6"/>
  <c r="AI291" i="6" s="1"/>
  <c r="AV291" i="6"/>
  <c r="AJ291" i="6" s="1"/>
  <c r="AW291" i="6"/>
  <c r="AK291" i="6" s="1"/>
  <c r="AX291" i="6"/>
  <c r="AL291" i="6" s="1"/>
  <c r="AY291" i="6"/>
  <c r="AM291" i="6" s="1"/>
  <c r="AN292" i="6"/>
  <c r="AB292" i="6" s="1"/>
  <c r="AO292" i="6"/>
  <c r="AC292" i="6" s="1"/>
  <c r="AP292" i="6"/>
  <c r="AD292" i="6" s="1"/>
  <c r="AQ292" i="6"/>
  <c r="AE292" i="6" s="1"/>
  <c r="AR292" i="6"/>
  <c r="AF292" i="6" s="1"/>
  <c r="AS292" i="6"/>
  <c r="AG292" i="6" s="1"/>
  <c r="AT292" i="6"/>
  <c r="AH292" i="6" s="1"/>
  <c r="AU292" i="6"/>
  <c r="AI292" i="6" s="1"/>
  <c r="AV292" i="6"/>
  <c r="AJ292" i="6" s="1"/>
  <c r="AW292" i="6"/>
  <c r="AK292" i="6" s="1"/>
  <c r="AX292" i="6"/>
  <c r="AL292" i="6" s="1"/>
  <c r="AY292" i="6"/>
  <c r="AM292" i="6" s="1"/>
  <c r="AN293" i="6"/>
  <c r="AB293" i="6" s="1"/>
  <c r="AO293" i="6"/>
  <c r="AC293" i="6" s="1"/>
  <c r="AP293" i="6"/>
  <c r="AD293" i="6" s="1"/>
  <c r="AQ293" i="6"/>
  <c r="AE293" i="6" s="1"/>
  <c r="AR293" i="6"/>
  <c r="AF293" i="6" s="1"/>
  <c r="AS293" i="6"/>
  <c r="AG293" i="6" s="1"/>
  <c r="AT293" i="6"/>
  <c r="AH293" i="6" s="1"/>
  <c r="AU293" i="6"/>
  <c r="AI293" i="6" s="1"/>
  <c r="AV293" i="6"/>
  <c r="AJ293" i="6" s="1"/>
  <c r="AW293" i="6"/>
  <c r="AK293" i="6" s="1"/>
  <c r="AX293" i="6"/>
  <c r="AL293" i="6" s="1"/>
  <c r="AY293" i="6"/>
  <c r="AM293" i="6" s="1"/>
  <c r="AN294" i="6"/>
  <c r="AB294" i="6" s="1"/>
  <c r="AO294" i="6"/>
  <c r="AC294" i="6" s="1"/>
  <c r="AP294" i="6"/>
  <c r="AD294" i="6" s="1"/>
  <c r="AQ294" i="6"/>
  <c r="AE294" i="6" s="1"/>
  <c r="AR294" i="6"/>
  <c r="AF294" i="6" s="1"/>
  <c r="AS294" i="6"/>
  <c r="AG294" i="6" s="1"/>
  <c r="AT294" i="6"/>
  <c r="AH294" i="6" s="1"/>
  <c r="AU294" i="6"/>
  <c r="AI294" i="6" s="1"/>
  <c r="AV294" i="6"/>
  <c r="AJ294" i="6" s="1"/>
  <c r="AW294" i="6"/>
  <c r="AK294" i="6" s="1"/>
  <c r="AX294" i="6"/>
  <c r="AL294" i="6" s="1"/>
  <c r="AY294" i="6"/>
  <c r="AM294" i="6" s="1"/>
  <c r="AN295" i="6"/>
  <c r="AB295" i="6" s="1"/>
  <c r="AO295" i="6"/>
  <c r="AC295" i="6" s="1"/>
  <c r="AP295" i="6"/>
  <c r="AD295" i="6" s="1"/>
  <c r="AQ295" i="6"/>
  <c r="AE295" i="6" s="1"/>
  <c r="AR295" i="6"/>
  <c r="AF295" i="6" s="1"/>
  <c r="AS295" i="6"/>
  <c r="AG295" i="6" s="1"/>
  <c r="AT295" i="6"/>
  <c r="AH295" i="6" s="1"/>
  <c r="AU295" i="6"/>
  <c r="AI295" i="6" s="1"/>
  <c r="AV295" i="6"/>
  <c r="AJ295" i="6" s="1"/>
  <c r="AW295" i="6"/>
  <c r="AK295" i="6" s="1"/>
  <c r="AX295" i="6"/>
  <c r="AL295" i="6" s="1"/>
  <c r="AY295" i="6"/>
  <c r="AM295" i="6" s="1"/>
  <c r="AN296" i="6"/>
  <c r="AB296" i="6" s="1"/>
  <c r="AO296" i="6"/>
  <c r="AC296" i="6" s="1"/>
  <c r="AP296" i="6"/>
  <c r="AD296" i="6" s="1"/>
  <c r="AQ296" i="6"/>
  <c r="AE296" i="6" s="1"/>
  <c r="AR296" i="6"/>
  <c r="AF296" i="6" s="1"/>
  <c r="AS296" i="6"/>
  <c r="AG296" i="6" s="1"/>
  <c r="AT296" i="6"/>
  <c r="AH296" i="6" s="1"/>
  <c r="AU296" i="6"/>
  <c r="AI296" i="6" s="1"/>
  <c r="AV296" i="6"/>
  <c r="AJ296" i="6" s="1"/>
  <c r="AW296" i="6"/>
  <c r="AK296" i="6" s="1"/>
  <c r="AX296" i="6"/>
  <c r="AL296" i="6" s="1"/>
  <c r="AY296" i="6"/>
  <c r="AM296" i="6" s="1"/>
  <c r="AN297" i="6"/>
  <c r="AB297" i="6" s="1"/>
  <c r="AO297" i="6"/>
  <c r="AC297" i="6" s="1"/>
  <c r="AP297" i="6"/>
  <c r="AD297" i="6" s="1"/>
  <c r="AQ297" i="6"/>
  <c r="AE297" i="6" s="1"/>
  <c r="AR297" i="6"/>
  <c r="AF297" i="6" s="1"/>
  <c r="AS297" i="6"/>
  <c r="AG297" i="6" s="1"/>
  <c r="AT297" i="6"/>
  <c r="AH297" i="6" s="1"/>
  <c r="AU297" i="6"/>
  <c r="AI297" i="6" s="1"/>
  <c r="AV297" i="6"/>
  <c r="AJ297" i="6" s="1"/>
  <c r="AW297" i="6"/>
  <c r="AK297" i="6" s="1"/>
  <c r="AX297" i="6"/>
  <c r="AL297" i="6" s="1"/>
  <c r="AY297" i="6"/>
  <c r="AM297" i="6" s="1"/>
  <c r="AN298" i="6"/>
  <c r="AB298" i="6" s="1"/>
  <c r="AO298" i="6"/>
  <c r="AC298" i="6" s="1"/>
  <c r="AP298" i="6"/>
  <c r="AD298" i="6" s="1"/>
  <c r="AQ298" i="6"/>
  <c r="AE298" i="6" s="1"/>
  <c r="AR298" i="6"/>
  <c r="AF298" i="6" s="1"/>
  <c r="AS298" i="6"/>
  <c r="AG298" i="6" s="1"/>
  <c r="AT298" i="6"/>
  <c r="AH298" i="6" s="1"/>
  <c r="AU298" i="6"/>
  <c r="AI298" i="6" s="1"/>
  <c r="AV298" i="6"/>
  <c r="AJ298" i="6" s="1"/>
  <c r="AW298" i="6"/>
  <c r="AK298" i="6" s="1"/>
  <c r="AX298" i="6"/>
  <c r="AL298" i="6" s="1"/>
  <c r="AY298" i="6"/>
  <c r="AM298" i="6" s="1"/>
  <c r="AN299" i="6"/>
  <c r="AB299" i="6" s="1"/>
  <c r="AO299" i="6"/>
  <c r="AC299" i="6" s="1"/>
  <c r="AP299" i="6"/>
  <c r="AD299" i="6" s="1"/>
  <c r="AQ299" i="6"/>
  <c r="AE299" i="6" s="1"/>
  <c r="AR299" i="6"/>
  <c r="AF299" i="6" s="1"/>
  <c r="AS299" i="6"/>
  <c r="AG299" i="6" s="1"/>
  <c r="AT299" i="6"/>
  <c r="AH299" i="6" s="1"/>
  <c r="AU299" i="6"/>
  <c r="AI299" i="6" s="1"/>
  <c r="AV299" i="6"/>
  <c r="AJ299" i="6" s="1"/>
  <c r="AW299" i="6"/>
  <c r="AK299" i="6" s="1"/>
  <c r="AX299" i="6"/>
  <c r="AL299" i="6" s="1"/>
  <c r="AY299" i="6"/>
  <c r="AM299" i="6" s="1"/>
  <c r="AN300" i="6"/>
  <c r="AB300" i="6" s="1"/>
  <c r="AO300" i="6"/>
  <c r="AC300" i="6" s="1"/>
  <c r="AP300" i="6"/>
  <c r="AD300" i="6" s="1"/>
  <c r="AQ300" i="6"/>
  <c r="AE300" i="6" s="1"/>
  <c r="AR300" i="6"/>
  <c r="AF300" i="6" s="1"/>
  <c r="AS300" i="6"/>
  <c r="AG300" i="6" s="1"/>
  <c r="AT300" i="6"/>
  <c r="AH300" i="6" s="1"/>
  <c r="AU300" i="6"/>
  <c r="AI300" i="6" s="1"/>
  <c r="AV300" i="6"/>
  <c r="AJ300" i="6" s="1"/>
  <c r="AW300" i="6"/>
  <c r="AK300" i="6" s="1"/>
  <c r="AX300" i="6"/>
  <c r="AL300" i="6" s="1"/>
  <c r="AY300" i="6"/>
  <c r="AM300" i="6" s="1"/>
  <c r="AN301" i="6"/>
  <c r="AB301" i="6" s="1"/>
  <c r="AO301" i="6"/>
  <c r="AC301" i="6" s="1"/>
  <c r="AP301" i="6"/>
  <c r="AD301" i="6" s="1"/>
  <c r="AQ301" i="6"/>
  <c r="AE301" i="6" s="1"/>
  <c r="AR301" i="6"/>
  <c r="AF301" i="6" s="1"/>
  <c r="AS301" i="6"/>
  <c r="AG301" i="6" s="1"/>
  <c r="AT301" i="6"/>
  <c r="AH301" i="6" s="1"/>
  <c r="AU301" i="6"/>
  <c r="AI301" i="6" s="1"/>
  <c r="AV301" i="6"/>
  <c r="AJ301" i="6" s="1"/>
  <c r="AW301" i="6"/>
  <c r="AK301" i="6" s="1"/>
  <c r="AX301" i="6"/>
  <c r="AL301" i="6" s="1"/>
  <c r="AY301" i="6"/>
  <c r="AM301" i="6" s="1"/>
  <c r="AN302" i="6"/>
  <c r="AB302" i="6" s="1"/>
  <c r="AO302" i="6"/>
  <c r="AC302" i="6" s="1"/>
  <c r="AP302" i="6"/>
  <c r="AD302" i="6" s="1"/>
  <c r="AQ302" i="6"/>
  <c r="AE302" i="6" s="1"/>
  <c r="AR302" i="6"/>
  <c r="AF302" i="6" s="1"/>
  <c r="AS302" i="6"/>
  <c r="AG302" i="6" s="1"/>
  <c r="AT302" i="6"/>
  <c r="AH302" i="6" s="1"/>
  <c r="AU302" i="6"/>
  <c r="AI302" i="6" s="1"/>
  <c r="AV302" i="6"/>
  <c r="AJ302" i="6" s="1"/>
  <c r="AW302" i="6"/>
  <c r="AK302" i="6" s="1"/>
  <c r="AX302" i="6"/>
  <c r="AL302" i="6" s="1"/>
  <c r="AY302" i="6"/>
  <c r="AM302" i="6" s="1"/>
  <c r="AN303" i="6"/>
  <c r="AB303" i="6" s="1"/>
  <c r="AO303" i="6"/>
  <c r="AC303" i="6" s="1"/>
  <c r="AP303" i="6"/>
  <c r="AD303" i="6" s="1"/>
  <c r="AQ303" i="6"/>
  <c r="AE303" i="6" s="1"/>
  <c r="AR303" i="6"/>
  <c r="AF303" i="6" s="1"/>
  <c r="AS303" i="6"/>
  <c r="AG303" i="6" s="1"/>
  <c r="AT303" i="6"/>
  <c r="AH303" i="6" s="1"/>
  <c r="AU303" i="6"/>
  <c r="AI303" i="6" s="1"/>
  <c r="AV303" i="6"/>
  <c r="AJ303" i="6" s="1"/>
  <c r="AW303" i="6"/>
  <c r="AK303" i="6" s="1"/>
  <c r="AX303" i="6"/>
  <c r="AL303" i="6" s="1"/>
  <c r="AY303" i="6"/>
  <c r="AM303" i="6" s="1"/>
  <c r="AN304" i="6"/>
  <c r="AB304" i="6" s="1"/>
  <c r="AO304" i="6"/>
  <c r="AC304" i="6" s="1"/>
  <c r="AP304" i="6"/>
  <c r="AD304" i="6" s="1"/>
  <c r="AQ304" i="6"/>
  <c r="AE304" i="6" s="1"/>
  <c r="AR304" i="6"/>
  <c r="AF304" i="6" s="1"/>
  <c r="AS304" i="6"/>
  <c r="AG304" i="6" s="1"/>
  <c r="AT304" i="6"/>
  <c r="AH304" i="6" s="1"/>
  <c r="AU304" i="6"/>
  <c r="AI304" i="6" s="1"/>
  <c r="AV304" i="6"/>
  <c r="AJ304" i="6" s="1"/>
  <c r="AW304" i="6"/>
  <c r="AK304" i="6" s="1"/>
  <c r="AX304" i="6"/>
  <c r="AL304" i="6" s="1"/>
  <c r="AY304" i="6"/>
  <c r="AM304" i="6" s="1"/>
  <c r="AN305" i="6"/>
  <c r="AB305" i="6" s="1"/>
  <c r="AO305" i="6"/>
  <c r="AC305" i="6" s="1"/>
  <c r="AP305" i="6"/>
  <c r="AD305" i="6" s="1"/>
  <c r="AQ305" i="6"/>
  <c r="AE305" i="6" s="1"/>
  <c r="AR305" i="6"/>
  <c r="AF305" i="6" s="1"/>
  <c r="AS305" i="6"/>
  <c r="AG305" i="6" s="1"/>
  <c r="AT305" i="6"/>
  <c r="AH305" i="6" s="1"/>
  <c r="AU305" i="6"/>
  <c r="AI305" i="6" s="1"/>
  <c r="AV305" i="6"/>
  <c r="AJ305" i="6" s="1"/>
  <c r="AW305" i="6"/>
  <c r="AK305" i="6" s="1"/>
  <c r="AX305" i="6"/>
  <c r="AL305" i="6" s="1"/>
  <c r="AY305" i="6"/>
  <c r="AM305" i="6" s="1"/>
  <c r="AN306" i="6"/>
  <c r="AB306" i="6" s="1"/>
  <c r="AO306" i="6"/>
  <c r="AC306" i="6" s="1"/>
  <c r="AP306" i="6"/>
  <c r="AD306" i="6" s="1"/>
  <c r="AQ306" i="6"/>
  <c r="AE306" i="6" s="1"/>
  <c r="AR306" i="6"/>
  <c r="AF306" i="6" s="1"/>
  <c r="AS306" i="6"/>
  <c r="AG306" i="6" s="1"/>
  <c r="AT306" i="6"/>
  <c r="AH306" i="6" s="1"/>
  <c r="AU306" i="6"/>
  <c r="AI306" i="6" s="1"/>
  <c r="AV306" i="6"/>
  <c r="AJ306" i="6" s="1"/>
  <c r="AW306" i="6"/>
  <c r="AK306" i="6" s="1"/>
  <c r="AX306" i="6"/>
  <c r="AL306" i="6" s="1"/>
  <c r="AY306" i="6"/>
  <c r="AM306" i="6" s="1"/>
  <c r="AN307" i="6"/>
  <c r="AB307" i="6" s="1"/>
  <c r="AO307" i="6"/>
  <c r="AC307" i="6" s="1"/>
  <c r="AP307" i="6"/>
  <c r="AD307" i="6" s="1"/>
  <c r="AQ307" i="6"/>
  <c r="AE307" i="6" s="1"/>
  <c r="AR307" i="6"/>
  <c r="AF307" i="6" s="1"/>
  <c r="AS307" i="6"/>
  <c r="AG307" i="6" s="1"/>
  <c r="AT307" i="6"/>
  <c r="AH307" i="6" s="1"/>
  <c r="AU307" i="6"/>
  <c r="AI307" i="6" s="1"/>
  <c r="AV307" i="6"/>
  <c r="AJ307" i="6" s="1"/>
  <c r="AW307" i="6"/>
  <c r="AK307" i="6" s="1"/>
  <c r="AX307" i="6"/>
  <c r="AL307" i="6" s="1"/>
  <c r="AY307" i="6"/>
  <c r="AM307" i="6" s="1"/>
  <c r="AN308" i="6"/>
  <c r="AB308" i="6" s="1"/>
  <c r="AO308" i="6"/>
  <c r="AC308" i="6" s="1"/>
  <c r="AP308" i="6"/>
  <c r="AD308" i="6" s="1"/>
  <c r="AQ308" i="6"/>
  <c r="AE308" i="6" s="1"/>
  <c r="AR308" i="6"/>
  <c r="AF308" i="6" s="1"/>
  <c r="AS308" i="6"/>
  <c r="AG308" i="6" s="1"/>
  <c r="AT308" i="6"/>
  <c r="AH308" i="6" s="1"/>
  <c r="AU308" i="6"/>
  <c r="AI308" i="6" s="1"/>
  <c r="AV308" i="6"/>
  <c r="AJ308" i="6" s="1"/>
  <c r="AW308" i="6"/>
  <c r="AK308" i="6" s="1"/>
  <c r="AX308" i="6"/>
  <c r="AL308" i="6" s="1"/>
  <c r="AY308" i="6"/>
  <c r="AM308" i="6" s="1"/>
  <c r="AN309" i="6"/>
  <c r="AB309" i="6" s="1"/>
  <c r="AO309" i="6"/>
  <c r="AC309" i="6" s="1"/>
  <c r="AP309" i="6"/>
  <c r="AD309" i="6" s="1"/>
  <c r="AQ309" i="6"/>
  <c r="AE309" i="6" s="1"/>
  <c r="AR309" i="6"/>
  <c r="AF309" i="6" s="1"/>
  <c r="AS309" i="6"/>
  <c r="AG309" i="6" s="1"/>
  <c r="AT309" i="6"/>
  <c r="AH309" i="6" s="1"/>
  <c r="AU309" i="6"/>
  <c r="AI309" i="6" s="1"/>
  <c r="AV309" i="6"/>
  <c r="AJ309" i="6" s="1"/>
  <c r="AW309" i="6"/>
  <c r="AK309" i="6" s="1"/>
  <c r="AX309" i="6"/>
  <c r="AL309" i="6" s="1"/>
  <c r="AY309" i="6"/>
  <c r="AM309" i="6" s="1"/>
  <c r="AN310" i="6"/>
  <c r="AB310" i="6" s="1"/>
  <c r="AO310" i="6"/>
  <c r="AC310" i="6" s="1"/>
  <c r="AP310" i="6"/>
  <c r="AD310" i="6" s="1"/>
  <c r="AQ310" i="6"/>
  <c r="AE310" i="6" s="1"/>
  <c r="AR310" i="6"/>
  <c r="AF310" i="6" s="1"/>
  <c r="AS310" i="6"/>
  <c r="AG310" i="6" s="1"/>
  <c r="AT310" i="6"/>
  <c r="AH310" i="6" s="1"/>
  <c r="AU310" i="6"/>
  <c r="AI310" i="6" s="1"/>
  <c r="AV310" i="6"/>
  <c r="AJ310" i="6" s="1"/>
  <c r="AW310" i="6"/>
  <c r="AK310" i="6" s="1"/>
  <c r="AX310" i="6"/>
  <c r="AL310" i="6" s="1"/>
  <c r="AY310" i="6"/>
  <c r="AM310" i="6" s="1"/>
  <c r="AN311" i="6"/>
  <c r="AB311" i="6" s="1"/>
  <c r="AO311" i="6"/>
  <c r="AC311" i="6" s="1"/>
  <c r="AP311" i="6"/>
  <c r="AD311" i="6" s="1"/>
  <c r="AQ311" i="6"/>
  <c r="AE311" i="6" s="1"/>
  <c r="AR311" i="6"/>
  <c r="AF311" i="6" s="1"/>
  <c r="AS311" i="6"/>
  <c r="AG311" i="6" s="1"/>
  <c r="AT311" i="6"/>
  <c r="AH311" i="6" s="1"/>
  <c r="AU311" i="6"/>
  <c r="AI311" i="6" s="1"/>
  <c r="AV311" i="6"/>
  <c r="AW311" i="6"/>
  <c r="AX311" i="6"/>
  <c r="AY311" i="6"/>
  <c r="AN312" i="6"/>
  <c r="AO312" i="6"/>
  <c r="AP312" i="6"/>
  <c r="AQ312" i="6"/>
  <c r="AR312" i="6"/>
  <c r="AS312" i="6"/>
  <c r="AT312" i="6"/>
  <c r="AU312" i="6"/>
  <c r="AV312" i="6"/>
  <c r="AW312" i="6"/>
  <c r="AX312" i="6"/>
  <c r="AY312" i="6"/>
  <c r="AN313" i="6"/>
  <c r="AO313" i="6"/>
  <c r="AP313" i="6"/>
  <c r="AQ313" i="6"/>
  <c r="AR313" i="6"/>
  <c r="AS313" i="6"/>
  <c r="AT313" i="6"/>
  <c r="AU313" i="6"/>
  <c r="AV313" i="6"/>
  <c r="AW313" i="6"/>
  <c r="AX313" i="6"/>
  <c r="AY313" i="6"/>
  <c r="AN314" i="6"/>
  <c r="AO314" i="6"/>
  <c r="AP314" i="6"/>
  <c r="AQ314" i="6"/>
  <c r="AR314" i="6"/>
  <c r="AS314" i="6"/>
  <c r="AT314" i="6"/>
  <c r="AU314" i="6"/>
  <c r="AV314" i="6"/>
  <c r="AW314" i="6"/>
  <c r="AX314" i="6"/>
  <c r="AY314" i="6"/>
  <c r="AN315" i="6"/>
  <c r="AO315" i="6"/>
  <c r="AP315" i="6"/>
  <c r="AQ315" i="6"/>
  <c r="AR315" i="6"/>
  <c r="AS315" i="6"/>
  <c r="AT315" i="6"/>
  <c r="AU315" i="6"/>
  <c r="AV315" i="6"/>
  <c r="AW315" i="6"/>
  <c r="AX315" i="6"/>
  <c r="AY315" i="6"/>
  <c r="AN316" i="6"/>
  <c r="AO316" i="6"/>
  <c r="AP316" i="6"/>
  <c r="AQ316" i="6"/>
  <c r="AR316" i="6"/>
  <c r="AS316" i="6"/>
  <c r="AT316" i="6"/>
  <c r="AU316" i="6"/>
  <c r="AV316" i="6"/>
  <c r="AW316" i="6"/>
  <c r="AX316" i="6"/>
  <c r="AY316" i="6"/>
  <c r="AN317" i="6"/>
  <c r="AO317" i="6"/>
  <c r="AP317" i="6"/>
  <c r="AQ317" i="6"/>
  <c r="AR317" i="6"/>
  <c r="AS317" i="6"/>
  <c r="AT317" i="6"/>
  <c r="AU317" i="6"/>
  <c r="AV317" i="6"/>
  <c r="AW317" i="6"/>
  <c r="AX317" i="6"/>
  <c r="AY317" i="6"/>
  <c r="AN318" i="6"/>
  <c r="AB318" i="6" s="1"/>
  <c r="AO318" i="6"/>
  <c r="AC318" i="6" s="1"/>
  <c r="AP318" i="6"/>
  <c r="AD318" i="6" s="1"/>
  <c r="AQ318" i="6"/>
  <c r="AE318" i="6" s="1"/>
  <c r="AR318" i="6"/>
  <c r="AF318" i="6" s="1"/>
  <c r="AS318" i="6"/>
  <c r="AG318" i="6" s="1"/>
  <c r="AT318" i="6"/>
  <c r="AH318" i="6" s="1"/>
  <c r="AU318" i="6"/>
  <c r="AI318" i="6" s="1"/>
  <c r="AV318" i="6"/>
  <c r="AJ318" i="6" s="1"/>
  <c r="AW318" i="6"/>
  <c r="AK318" i="6" s="1"/>
  <c r="AX318" i="6"/>
  <c r="AL318" i="6" s="1"/>
  <c r="AY318" i="6"/>
  <c r="AM318" i="6" s="1"/>
  <c r="AN319" i="6"/>
  <c r="AB319" i="6" s="1"/>
  <c r="AO319" i="6"/>
  <c r="AC319" i="6" s="1"/>
  <c r="AP319" i="6"/>
  <c r="AD319" i="6" s="1"/>
  <c r="AQ319" i="6"/>
  <c r="AE319" i="6" s="1"/>
  <c r="AR319" i="6"/>
  <c r="AF319" i="6" s="1"/>
  <c r="AS319" i="6"/>
  <c r="AG319" i="6" s="1"/>
  <c r="AT319" i="6"/>
  <c r="AH319" i="6" s="1"/>
  <c r="AU319" i="6"/>
  <c r="AI319" i="6" s="1"/>
  <c r="AV319" i="6"/>
  <c r="AJ319" i="6" s="1"/>
  <c r="AW319" i="6"/>
  <c r="AK319" i="6" s="1"/>
  <c r="AX319" i="6"/>
  <c r="AL319" i="6" s="1"/>
  <c r="AY319" i="6"/>
  <c r="AM319" i="6" s="1"/>
  <c r="AN320" i="6"/>
  <c r="AB320" i="6" s="1"/>
  <c r="AO320" i="6"/>
  <c r="AC320" i="6" s="1"/>
  <c r="AP320" i="6"/>
  <c r="AD320" i="6" s="1"/>
  <c r="AQ320" i="6"/>
  <c r="AE320" i="6" s="1"/>
  <c r="AR320" i="6"/>
  <c r="AF320" i="6" s="1"/>
  <c r="AS320" i="6"/>
  <c r="AG320" i="6" s="1"/>
  <c r="AT320" i="6"/>
  <c r="AH320" i="6" s="1"/>
  <c r="AU320" i="6"/>
  <c r="AI320" i="6" s="1"/>
  <c r="AV320" i="6"/>
  <c r="AJ320" i="6" s="1"/>
  <c r="AW320" i="6"/>
  <c r="AK320" i="6" s="1"/>
  <c r="AX320" i="6"/>
  <c r="AL320" i="6" s="1"/>
  <c r="AY320" i="6"/>
  <c r="AM320" i="6" s="1"/>
  <c r="AN321" i="6"/>
  <c r="AB321" i="6" s="1"/>
  <c r="AO321" i="6"/>
  <c r="AC321" i="6" s="1"/>
  <c r="AP321" i="6"/>
  <c r="AD321" i="6" s="1"/>
  <c r="AQ321" i="6"/>
  <c r="AE321" i="6" s="1"/>
  <c r="AR321" i="6"/>
  <c r="AF321" i="6" s="1"/>
  <c r="AS321" i="6"/>
  <c r="AG321" i="6" s="1"/>
  <c r="AT321" i="6"/>
  <c r="AH321" i="6" s="1"/>
  <c r="AU321" i="6"/>
  <c r="AI321" i="6" s="1"/>
  <c r="AV321" i="6"/>
  <c r="AJ321" i="6" s="1"/>
  <c r="AW321" i="6"/>
  <c r="AK321" i="6" s="1"/>
  <c r="AX321" i="6"/>
  <c r="AL321" i="6" s="1"/>
  <c r="AY321" i="6"/>
  <c r="AM321" i="6" s="1"/>
  <c r="AN322" i="6"/>
  <c r="AB322" i="6" s="1"/>
  <c r="AO322" i="6"/>
  <c r="AC322" i="6" s="1"/>
  <c r="AP322" i="6"/>
  <c r="AD322" i="6" s="1"/>
  <c r="AQ322" i="6"/>
  <c r="AE322" i="6" s="1"/>
  <c r="AR322" i="6"/>
  <c r="AF322" i="6" s="1"/>
  <c r="AS322" i="6"/>
  <c r="AG322" i="6" s="1"/>
  <c r="AT322" i="6"/>
  <c r="AH322" i="6" s="1"/>
  <c r="AU322" i="6"/>
  <c r="AI322" i="6" s="1"/>
  <c r="AV322" i="6"/>
  <c r="AJ322" i="6" s="1"/>
  <c r="AW322" i="6"/>
  <c r="AK322" i="6" s="1"/>
  <c r="AX322" i="6"/>
  <c r="AL322" i="6" s="1"/>
  <c r="AY322" i="6"/>
  <c r="AM322" i="6" s="1"/>
  <c r="AN323" i="6"/>
  <c r="AB323" i="6" s="1"/>
  <c r="AO323" i="6"/>
  <c r="AC323" i="6" s="1"/>
  <c r="AP323" i="6"/>
  <c r="AD323" i="6" s="1"/>
  <c r="AQ323" i="6"/>
  <c r="AE323" i="6" s="1"/>
  <c r="AR323" i="6"/>
  <c r="AF323" i="6" s="1"/>
  <c r="AS323" i="6"/>
  <c r="AG323" i="6" s="1"/>
  <c r="AT323" i="6"/>
  <c r="AH323" i="6" s="1"/>
  <c r="AU323" i="6"/>
  <c r="AI323" i="6" s="1"/>
  <c r="AV323" i="6"/>
  <c r="AJ323" i="6" s="1"/>
  <c r="AW323" i="6"/>
  <c r="AK323" i="6" s="1"/>
  <c r="AX323" i="6"/>
  <c r="AL323" i="6" s="1"/>
  <c r="AY323" i="6"/>
  <c r="AM323" i="6" s="1"/>
  <c r="AN324" i="6"/>
  <c r="AB324" i="6" s="1"/>
  <c r="AO324" i="6"/>
  <c r="AC324" i="6" s="1"/>
  <c r="AP324" i="6"/>
  <c r="AD324" i="6" s="1"/>
  <c r="AQ324" i="6"/>
  <c r="AE324" i="6" s="1"/>
  <c r="AR324" i="6"/>
  <c r="AF324" i="6" s="1"/>
  <c r="AS324" i="6"/>
  <c r="AG324" i="6" s="1"/>
  <c r="AT324" i="6"/>
  <c r="AH324" i="6" s="1"/>
  <c r="AU324" i="6"/>
  <c r="AI324" i="6" s="1"/>
  <c r="AV324" i="6"/>
  <c r="AJ324" i="6" s="1"/>
  <c r="AW324" i="6"/>
  <c r="AK324" i="6" s="1"/>
  <c r="AX324" i="6"/>
  <c r="AL324" i="6" s="1"/>
  <c r="AY324" i="6"/>
  <c r="AM324" i="6" s="1"/>
  <c r="AN325" i="6"/>
  <c r="AB325" i="6" s="1"/>
  <c r="AO325" i="6"/>
  <c r="AC325" i="6" s="1"/>
  <c r="AP325" i="6"/>
  <c r="AD325" i="6" s="1"/>
  <c r="AQ325" i="6"/>
  <c r="AE325" i="6" s="1"/>
  <c r="AR325" i="6"/>
  <c r="AF325" i="6" s="1"/>
  <c r="AS325" i="6"/>
  <c r="AG325" i="6" s="1"/>
  <c r="AT325" i="6"/>
  <c r="AH325" i="6" s="1"/>
  <c r="AU325" i="6"/>
  <c r="AI325" i="6" s="1"/>
  <c r="AV325" i="6"/>
  <c r="AJ325" i="6" s="1"/>
  <c r="AW325" i="6"/>
  <c r="AK325" i="6" s="1"/>
  <c r="AX325" i="6"/>
  <c r="AL325" i="6" s="1"/>
  <c r="AY325" i="6"/>
  <c r="AM325" i="6" s="1"/>
  <c r="AN326" i="6"/>
  <c r="AB326" i="6" s="1"/>
  <c r="AO326" i="6"/>
  <c r="AC326" i="6" s="1"/>
  <c r="AP326" i="6"/>
  <c r="AD326" i="6" s="1"/>
  <c r="AQ326" i="6"/>
  <c r="AE326" i="6" s="1"/>
  <c r="AR326" i="6"/>
  <c r="AF326" i="6" s="1"/>
  <c r="AS326" i="6"/>
  <c r="AG326" i="6" s="1"/>
  <c r="AT326" i="6"/>
  <c r="AH326" i="6" s="1"/>
  <c r="AU326" i="6"/>
  <c r="AI326" i="6" s="1"/>
  <c r="AV326" i="6"/>
  <c r="AJ326" i="6" s="1"/>
  <c r="AW326" i="6"/>
  <c r="AK326" i="6" s="1"/>
  <c r="AX326" i="6"/>
  <c r="AL326" i="6" s="1"/>
  <c r="AY326" i="6"/>
  <c r="AM326" i="6" s="1"/>
  <c r="AN327" i="6"/>
  <c r="AB327" i="6" s="1"/>
  <c r="AO327" i="6"/>
  <c r="AC327" i="6" s="1"/>
  <c r="AP327" i="6"/>
  <c r="AD327" i="6" s="1"/>
  <c r="AQ327" i="6"/>
  <c r="AE327" i="6" s="1"/>
  <c r="AR327" i="6"/>
  <c r="AF327" i="6" s="1"/>
  <c r="AS327" i="6"/>
  <c r="AG327" i="6" s="1"/>
  <c r="AT327" i="6"/>
  <c r="AH327" i="6" s="1"/>
  <c r="AU327" i="6"/>
  <c r="AI327" i="6" s="1"/>
  <c r="AV327" i="6"/>
  <c r="AJ327" i="6" s="1"/>
  <c r="AW327" i="6"/>
  <c r="AK327" i="6" s="1"/>
  <c r="AX327" i="6"/>
  <c r="AL327" i="6" s="1"/>
  <c r="AY327" i="6"/>
  <c r="AM327" i="6" s="1"/>
  <c r="AN328" i="6"/>
  <c r="AB328" i="6" s="1"/>
  <c r="AO328" i="6"/>
  <c r="AC328" i="6" s="1"/>
  <c r="AP328" i="6"/>
  <c r="AD328" i="6" s="1"/>
  <c r="AQ328" i="6"/>
  <c r="AE328" i="6" s="1"/>
  <c r="AR328" i="6"/>
  <c r="AF328" i="6" s="1"/>
  <c r="AS328" i="6"/>
  <c r="AG328" i="6" s="1"/>
  <c r="AT328" i="6"/>
  <c r="AH328" i="6" s="1"/>
  <c r="AU328" i="6"/>
  <c r="AI328" i="6" s="1"/>
  <c r="AV328" i="6"/>
  <c r="AJ328" i="6" s="1"/>
  <c r="AW328" i="6"/>
  <c r="AK328" i="6" s="1"/>
  <c r="AX328" i="6"/>
  <c r="AL328" i="6" s="1"/>
  <c r="AY328" i="6"/>
  <c r="AM328" i="6" s="1"/>
  <c r="AN329" i="6"/>
  <c r="AB329" i="6" s="1"/>
  <c r="AO329" i="6"/>
  <c r="AC329" i="6" s="1"/>
  <c r="AP329" i="6"/>
  <c r="AD329" i="6" s="1"/>
  <c r="AQ329" i="6"/>
  <c r="AE329" i="6" s="1"/>
  <c r="AR329" i="6"/>
  <c r="AF329" i="6" s="1"/>
  <c r="AS329" i="6"/>
  <c r="AG329" i="6" s="1"/>
  <c r="AT329" i="6"/>
  <c r="AH329" i="6" s="1"/>
  <c r="AU329" i="6"/>
  <c r="AI329" i="6" s="1"/>
  <c r="AV329" i="6"/>
  <c r="AJ329" i="6" s="1"/>
  <c r="AW329" i="6"/>
  <c r="AK329" i="6" s="1"/>
  <c r="AX329" i="6"/>
  <c r="AL329" i="6" s="1"/>
  <c r="AY329" i="6"/>
  <c r="AM329" i="6" s="1"/>
  <c r="AN330" i="6"/>
  <c r="AB330" i="6" s="1"/>
  <c r="AO330" i="6"/>
  <c r="AC330" i="6" s="1"/>
  <c r="AP330" i="6"/>
  <c r="AD330" i="6" s="1"/>
  <c r="AQ330" i="6"/>
  <c r="AE330" i="6" s="1"/>
  <c r="AR330" i="6"/>
  <c r="AF330" i="6" s="1"/>
  <c r="AS330" i="6"/>
  <c r="AG330" i="6" s="1"/>
  <c r="AT330" i="6"/>
  <c r="AH330" i="6" s="1"/>
  <c r="AU330" i="6"/>
  <c r="AI330" i="6" s="1"/>
  <c r="AV330" i="6"/>
  <c r="AJ330" i="6" s="1"/>
  <c r="AW330" i="6"/>
  <c r="AK330" i="6" s="1"/>
  <c r="AX330" i="6"/>
  <c r="AL330" i="6" s="1"/>
  <c r="AY330" i="6"/>
  <c r="AM330" i="6" s="1"/>
  <c r="AN331" i="6"/>
  <c r="AB331" i="6" s="1"/>
  <c r="AO331" i="6"/>
  <c r="AC331" i="6" s="1"/>
  <c r="AP331" i="6"/>
  <c r="AD331" i="6" s="1"/>
  <c r="AQ331" i="6"/>
  <c r="AE331" i="6" s="1"/>
  <c r="AR331" i="6"/>
  <c r="AF331" i="6" s="1"/>
  <c r="AS331" i="6"/>
  <c r="AG331" i="6" s="1"/>
  <c r="AT331" i="6"/>
  <c r="AH331" i="6" s="1"/>
  <c r="AU331" i="6"/>
  <c r="AI331" i="6" s="1"/>
  <c r="AV331" i="6"/>
  <c r="AJ331" i="6" s="1"/>
  <c r="AW331" i="6"/>
  <c r="AK331" i="6" s="1"/>
  <c r="AX331" i="6"/>
  <c r="AL331" i="6" s="1"/>
  <c r="AY331" i="6"/>
  <c r="AM331" i="6" s="1"/>
  <c r="AN332" i="6"/>
  <c r="AB332" i="6" s="1"/>
  <c r="AO332" i="6"/>
  <c r="AC332" i="6" s="1"/>
  <c r="AP332" i="6"/>
  <c r="AD332" i="6" s="1"/>
  <c r="AQ332" i="6"/>
  <c r="AE332" i="6" s="1"/>
  <c r="AR332" i="6"/>
  <c r="AF332" i="6" s="1"/>
  <c r="AS332" i="6"/>
  <c r="AG332" i="6" s="1"/>
  <c r="AT332" i="6"/>
  <c r="AH332" i="6" s="1"/>
  <c r="AU332" i="6"/>
  <c r="AI332" i="6" s="1"/>
  <c r="AV332" i="6"/>
  <c r="AJ332" i="6" s="1"/>
  <c r="AW332" i="6"/>
  <c r="AK332" i="6" s="1"/>
  <c r="AX332" i="6"/>
  <c r="AL332" i="6" s="1"/>
  <c r="AY332" i="6"/>
  <c r="AM332" i="6" s="1"/>
  <c r="AN333" i="6"/>
  <c r="AB333" i="6" s="1"/>
  <c r="AO333" i="6"/>
  <c r="AC333" i="6" s="1"/>
  <c r="AP333" i="6"/>
  <c r="AD333" i="6" s="1"/>
  <c r="AQ333" i="6"/>
  <c r="AE333" i="6" s="1"/>
  <c r="AR333" i="6"/>
  <c r="AF333" i="6" s="1"/>
  <c r="AS333" i="6"/>
  <c r="AG333" i="6" s="1"/>
  <c r="AT333" i="6"/>
  <c r="AH333" i="6" s="1"/>
  <c r="AU333" i="6"/>
  <c r="AI333" i="6" s="1"/>
  <c r="AV333" i="6"/>
  <c r="AJ333" i="6" s="1"/>
  <c r="AW333" i="6"/>
  <c r="AK333" i="6" s="1"/>
  <c r="AX333" i="6"/>
  <c r="AL333" i="6" s="1"/>
  <c r="AY333" i="6"/>
  <c r="AM333" i="6" s="1"/>
  <c r="AN334" i="6"/>
  <c r="AB334" i="6" s="1"/>
  <c r="AO334" i="6"/>
  <c r="AC334" i="6" s="1"/>
  <c r="AP334" i="6"/>
  <c r="AD334" i="6" s="1"/>
  <c r="AQ334" i="6"/>
  <c r="AE334" i="6" s="1"/>
  <c r="AR334" i="6"/>
  <c r="AF334" i="6" s="1"/>
  <c r="AS334" i="6"/>
  <c r="AG334" i="6" s="1"/>
  <c r="AT334" i="6"/>
  <c r="AH334" i="6" s="1"/>
  <c r="AU334" i="6"/>
  <c r="AI334" i="6" s="1"/>
  <c r="AV334" i="6"/>
  <c r="AJ334" i="6" s="1"/>
  <c r="AW334" i="6"/>
  <c r="AK334" i="6" s="1"/>
  <c r="AX334" i="6"/>
  <c r="AL334" i="6" s="1"/>
  <c r="AY334" i="6"/>
  <c r="AM334" i="6" s="1"/>
  <c r="AN335" i="6"/>
  <c r="AB335" i="6" s="1"/>
  <c r="AO335" i="6"/>
  <c r="AC335" i="6" s="1"/>
  <c r="AP335" i="6"/>
  <c r="AD335" i="6" s="1"/>
  <c r="AQ335" i="6"/>
  <c r="AE335" i="6" s="1"/>
  <c r="AR335" i="6"/>
  <c r="AF335" i="6" s="1"/>
  <c r="AS335" i="6"/>
  <c r="AG335" i="6" s="1"/>
  <c r="AT335" i="6"/>
  <c r="AH335" i="6" s="1"/>
  <c r="AU335" i="6"/>
  <c r="AI335" i="6" s="1"/>
  <c r="AV335" i="6"/>
  <c r="AJ335" i="6" s="1"/>
  <c r="AW335" i="6"/>
  <c r="AK335" i="6" s="1"/>
  <c r="AX335" i="6"/>
  <c r="AL335" i="6" s="1"/>
  <c r="AY335" i="6"/>
  <c r="AM335" i="6" s="1"/>
  <c r="AN336" i="6"/>
  <c r="AB336" i="6" s="1"/>
  <c r="AO336" i="6"/>
  <c r="AC336" i="6" s="1"/>
  <c r="AP336" i="6"/>
  <c r="AD336" i="6" s="1"/>
  <c r="AQ336" i="6"/>
  <c r="AE336" i="6" s="1"/>
  <c r="AR336" i="6"/>
  <c r="AF336" i="6" s="1"/>
  <c r="AS336" i="6"/>
  <c r="AG336" i="6" s="1"/>
  <c r="AT336" i="6"/>
  <c r="AH336" i="6" s="1"/>
  <c r="AU336" i="6"/>
  <c r="AI336" i="6" s="1"/>
  <c r="AV336" i="6"/>
  <c r="AJ336" i="6" s="1"/>
  <c r="AW336" i="6"/>
  <c r="AK336" i="6" s="1"/>
  <c r="AX336" i="6"/>
  <c r="AL336" i="6" s="1"/>
  <c r="AY336" i="6"/>
  <c r="AM336" i="6" s="1"/>
  <c r="AN337" i="6"/>
  <c r="AB337" i="6" s="1"/>
  <c r="AO337" i="6"/>
  <c r="AC337" i="6" s="1"/>
  <c r="AP337" i="6"/>
  <c r="AD337" i="6" s="1"/>
  <c r="AQ337" i="6"/>
  <c r="AE337" i="6" s="1"/>
  <c r="AR337" i="6"/>
  <c r="AF337" i="6" s="1"/>
  <c r="AS337" i="6"/>
  <c r="AG337" i="6" s="1"/>
  <c r="AT337" i="6"/>
  <c r="AH337" i="6" s="1"/>
  <c r="AU337" i="6"/>
  <c r="AI337" i="6" s="1"/>
  <c r="AV337" i="6"/>
  <c r="AJ337" i="6" s="1"/>
  <c r="AW337" i="6"/>
  <c r="AK337" i="6" s="1"/>
  <c r="AX337" i="6"/>
  <c r="AL337" i="6" s="1"/>
  <c r="AY337" i="6"/>
  <c r="AM337" i="6" s="1"/>
  <c r="AN338" i="6"/>
  <c r="AB338" i="6" s="1"/>
  <c r="AO338" i="6"/>
  <c r="AC338" i="6" s="1"/>
  <c r="AP338" i="6"/>
  <c r="AD338" i="6" s="1"/>
  <c r="AQ338" i="6"/>
  <c r="AE338" i="6" s="1"/>
  <c r="AR338" i="6"/>
  <c r="AF338" i="6" s="1"/>
  <c r="AS338" i="6"/>
  <c r="AG338" i="6" s="1"/>
  <c r="AT338" i="6"/>
  <c r="AH338" i="6" s="1"/>
  <c r="AU338" i="6"/>
  <c r="AI338" i="6" s="1"/>
  <c r="AV338" i="6"/>
  <c r="AJ338" i="6" s="1"/>
  <c r="AW338" i="6"/>
  <c r="AK338" i="6" s="1"/>
  <c r="AX338" i="6"/>
  <c r="AL338" i="6" s="1"/>
  <c r="AY338" i="6"/>
  <c r="AM338" i="6" s="1"/>
  <c r="AN339" i="6"/>
  <c r="AB339" i="6" s="1"/>
  <c r="AO339" i="6"/>
  <c r="AC339" i="6" s="1"/>
  <c r="AP339" i="6"/>
  <c r="AD339" i="6" s="1"/>
  <c r="AQ339" i="6"/>
  <c r="AE339" i="6" s="1"/>
  <c r="AR339" i="6"/>
  <c r="AF339" i="6" s="1"/>
  <c r="AS339" i="6"/>
  <c r="AG339" i="6" s="1"/>
  <c r="AT339" i="6"/>
  <c r="AH339" i="6" s="1"/>
  <c r="AU339" i="6"/>
  <c r="AI339" i="6" s="1"/>
  <c r="AV339" i="6"/>
  <c r="AJ339" i="6" s="1"/>
  <c r="AW339" i="6"/>
  <c r="AK339" i="6" s="1"/>
  <c r="AX339" i="6"/>
  <c r="AL339" i="6" s="1"/>
  <c r="AY339" i="6"/>
  <c r="AM339" i="6" s="1"/>
  <c r="AN340" i="6"/>
  <c r="AB340" i="6" s="1"/>
  <c r="AO340" i="6"/>
  <c r="AC340" i="6" s="1"/>
  <c r="AP340" i="6"/>
  <c r="AD340" i="6" s="1"/>
  <c r="AQ340" i="6"/>
  <c r="AE340" i="6" s="1"/>
  <c r="AR340" i="6"/>
  <c r="AF340" i="6" s="1"/>
  <c r="AS340" i="6"/>
  <c r="AG340" i="6" s="1"/>
  <c r="AT340" i="6"/>
  <c r="AH340" i="6" s="1"/>
  <c r="AU340" i="6"/>
  <c r="AI340" i="6" s="1"/>
  <c r="AV340" i="6"/>
  <c r="AJ340" i="6" s="1"/>
  <c r="AW340" i="6"/>
  <c r="AK340" i="6" s="1"/>
  <c r="AX340" i="6"/>
  <c r="AL340" i="6" s="1"/>
  <c r="AY340" i="6"/>
  <c r="AM340" i="6" s="1"/>
  <c r="AN341" i="6"/>
  <c r="AB341" i="6" s="1"/>
  <c r="AO341" i="6"/>
  <c r="AC341" i="6" s="1"/>
  <c r="AP341" i="6"/>
  <c r="AD341" i="6" s="1"/>
  <c r="AQ341" i="6"/>
  <c r="AE341" i="6" s="1"/>
  <c r="AR341" i="6"/>
  <c r="AF341" i="6" s="1"/>
  <c r="AS341" i="6"/>
  <c r="AG341" i="6" s="1"/>
  <c r="AT341" i="6"/>
  <c r="AH341" i="6" s="1"/>
  <c r="AU341" i="6"/>
  <c r="AI341" i="6" s="1"/>
  <c r="AV341" i="6"/>
  <c r="AJ341" i="6" s="1"/>
  <c r="AW341" i="6"/>
  <c r="AK341" i="6" s="1"/>
  <c r="AX341" i="6"/>
  <c r="AL341" i="6" s="1"/>
  <c r="AY341" i="6"/>
  <c r="AM341" i="6" s="1"/>
  <c r="AN342" i="6"/>
  <c r="AB342" i="6" s="1"/>
  <c r="AO342" i="6"/>
  <c r="AC342" i="6" s="1"/>
  <c r="AP342" i="6"/>
  <c r="AD342" i="6" s="1"/>
  <c r="AQ342" i="6"/>
  <c r="AE342" i="6" s="1"/>
  <c r="AR342" i="6"/>
  <c r="AF342" i="6" s="1"/>
  <c r="AS342" i="6"/>
  <c r="AG342" i="6" s="1"/>
  <c r="AT342" i="6"/>
  <c r="AH342" i="6" s="1"/>
  <c r="AU342" i="6"/>
  <c r="AI342" i="6" s="1"/>
  <c r="AV342" i="6"/>
  <c r="AJ342" i="6" s="1"/>
  <c r="AW342" i="6"/>
  <c r="AK342" i="6" s="1"/>
  <c r="AX342" i="6"/>
  <c r="AL342" i="6" s="1"/>
  <c r="AY342" i="6"/>
  <c r="AM342" i="6" s="1"/>
  <c r="AN343" i="6"/>
  <c r="AB343" i="6" s="1"/>
  <c r="AO343" i="6"/>
  <c r="AC343" i="6" s="1"/>
  <c r="AP343" i="6"/>
  <c r="AD343" i="6" s="1"/>
  <c r="AQ343" i="6"/>
  <c r="AE343" i="6" s="1"/>
  <c r="AR343" i="6"/>
  <c r="AF343" i="6" s="1"/>
  <c r="AS343" i="6"/>
  <c r="AG343" i="6" s="1"/>
  <c r="AT343" i="6"/>
  <c r="AH343" i="6" s="1"/>
  <c r="AU343" i="6"/>
  <c r="AI343" i="6" s="1"/>
  <c r="AV343" i="6"/>
  <c r="AJ343" i="6" s="1"/>
  <c r="AW343" i="6"/>
  <c r="AK343" i="6" s="1"/>
  <c r="AX343" i="6"/>
  <c r="AL343" i="6" s="1"/>
  <c r="AY343" i="6"/>
  <c r="AM343" i="6" s="1"/>
  <c r="AN344" i="6"/>
  <c r="AB344" i="6" s="1"/>
  <c r="AO344" i="6"/>
  <c r="AC344" i="6" s="1"/>
  <c r="AP344" i="6"/>
  <c r="AD344" i="6" s="1"/>
  <c r="AQ344" i="6"/>
  <c r="AE344" i="6" s="1"/>
  <c r="AR344" i="6"/>
  <c r="AF344" i="6" s="1"/>
  <c r="AS344" i="6"/>
  <c r="AG344" i="6" s="1"/>
  <c r="AT344" i="6"/>
  <c r="AH344" i="6" s="1"/>
  <c r="AU344" i="6"/>
  <c r="AI344" i="6" s="1"/>
  <c r="AV344" i="6"/>
  <c r="AJ344" i="6" s="1"/>
  <c r="AW344" i="6"/>
  <c r="AK344" i="6" s="1"/>
  <c r="AX344" i="6"/>
  <c r="AL344" i="6" s="1"/>
  <c r="AY344" i="6"/>
  <c r="AM344" i="6" s="1"/>
  <c r="AN345" i="6"/>
  <c r="AB345" i="6" s="1"/>
  <c r="AO345" i="6"/>
  <c r="AC345" i="6" s="1"/>
  <c r="AP345" i="6"/>
  <c r="AD345" i="6" s="1"/>
  <c r="AQ345" i="6"/>
  <c r="AE345" i="6" s="1"/>
  <c r="AR345" i="6"/>
  <c r="AF345" i="6" s="1"/>
  <c r="AS345" i="6"/>
  <c r="AG345" i="6" s="1"/>
  <c r="AT345" i="6"/>
  <c r="AH345" i="6" s="1"/>
  <c r="AU345" i="6"/>
  <c r="AI345" i="6" s="1"/>
  <c r="AV345" i="6"/>
  <c r="AJ345" i="6" s="1"/>
  <c r="AW345" i="6"/>
  <c r="AK345" i="6" s="1"/>
  <c r="AX345" i="6"/>
  <c r="AL345" i="6" s="1"/>
  <c r="AY345" i="6"/>
  <c r="AM345" i="6" s="1"/>
  <c r="AN346" i="6"/>
  <c r="AB346" i="6" s="1"/>
  <c r="AO346" i="6"/>
  <c r="AC346" i="6" s="1"/>
  <c r="AP346" i="6"/>
  <c r="AD346" i="6" s="1"/>
  <c r="AQ346" i="6"/>
  <c r="AE346" i="6" s="1"/>
  <c r="AR346" i="6"/>
  <c r="AF346" i="6" s="1"/>
  <c r="AS346" i="6"/>
  <c r="AG346" i="6" s="1"/>
  <c r="AT346" i="6"/>
  <c r="AH346" i="6" s="1"/>
  <c r="AU346" i="6"/>
  <c r="AI346" i="6" s="1"/>
  <c r="AV346" i="6"/>
  <c r="AJ346" i="6" s="1"/>
  <c r="AW346" i="6"/>
  <c r="AK346" i="6" s="1"/>
  <c r="AX346" i="6"/>
  <c r="AL346" i="6" s="1"/>
  <c r="AY346" i="6"/>
  <c r="AM346" i="6" s="1"/>
  <c r="AN347" i="6"/>
  <c r="AB347" i="6" s="1"/>
  <c r="AO347" i="6"/>
  <c r="AC347" i="6" s="1"/>
  <c r="AP347" i="6"/>
  <c r="AD347" i="6" s="1"/>
  <c r="AQ347" i="6"/>
  <c r="AE347" i="6" s="1"/>
  <c r="AR347" i="6"/>
  <c r="AF347" i="6" s="1"/>
  <c r="AS347" i="6"/>
  <c r="AG347" i="6" s="1"/>
  <c r="AT347" i="6"/>
  <c r="AH347" i="6" s="1"/>
  <c r="AU347" i="6"/>
  <c r="AI347" i="6" s="1"/>
  <c r="AV347" i="6"/>
  <c r="AJ347" i="6" s="1"/>
  <c r="AW347" i="6"/>
  <c r="AK347" i="6" s="1"/>
  <c r="AX347" i="6"/>
  <c r="AL347" i="6" s="1"/>
  <c r="AY347" i="6"/>
  <c r="AM347" i="6" s="1"/>
  <c r="AN348" i="6"/>
  <c r="AB348" i="6" s="1"/>
  <c r="AO348" i="6"/>
  <c r="AC348" i="6" s="1"/>
  <c r="AP348" i="6"/>
  <c r="AD348" i="6" s="1"/>
  <c r="AQ348" i="6"/>
  <c r="AE348" i="6" s="1"/>
  <c r="AR348" i="6"/>
  <c r="AF348" i="6" s="1"/>
  <c r="AS348" i="6"/>
  <c r="AG348" i="6" s="1"/>
  <c r="AT348" i="6"/>
  <c r="AH348" i="6" s="1"/>
  <c r="AU348" i="6"/>
  <c r="AI348" i="6" s="1"/>
  <c r="AV348" i="6"/>
  <c r="AJ348" i="6" s="1"/>
  <c r="AW348" i="6"/>
  <c r="AK348" i="6" s="1"/>
  <c r="AX348" i="6"/>
  <c r="AL348" i="6" s="1"/>
  <c r="AY348" i="6"/>
  <c r="AM348" i="6" s="1"/>
  <c r="AN349" i="6"/>
  <c r="AB349" i="6" s="1"/>
  <c r="AO349" i="6"/>
  <c r="AC349" i="6" s="1"/>
  <c r="AP349" i="6"/>
  <c r="AD349" i="6" s="1"/>
  <c r="AQ349" i="6"/>
  <c r="AE349" i="6" s="1"/>
  <c r="AR349" i="6"/>
  <c r="AF349" i="6" s="1"/>
  <c r="AS349" i="6"/>
  <c r="AG349" i="6" s="1"/>
  <c r="AT349" i="6"/>
  <c r="AH349" i="6" s="1"/>
  <c r="AU349" i="6"/>
  <c r="AI349" i="6" s="1"/>
  <c r="AV349" i="6"/>
  <c r="AJ349" i="6" s="1"/>
  <c r="AW349" i="6"/>
  <c r="AK349" i="6" s="1"/>
  <c r="AX349" i="6"/>
  <c r="AL349" i="6" s="1"/>
  <c r="AY349" i="6"/>
  <c r="AM349" i="6" s="1"/>
  <c r="AN350" i="6"/>
  <c r="AB350" i="6" s="1"/>
  <c r="AO350" i="6"/>
  <c r="AC350" i="6" s="1"/>
  <c r="AP350" i="6"/>
  <c r="AD350" i="6" s="1"/>
  <c r="AQ350" i="6"/>
  <c r="AE350" i="6" s="1"/>
  <c r="AR350" i="6"/>
  <c r="AF350" i="6" s="1"/>
  <c r="AS350" i="6"/>
  <c r="AG350" i="6" s="1"/>
  <c r="AT350" i="6"/>
  <c r="AH350" i="6" s="1"/>
  <c r="AU350" i="6"/>
  <c r="AI350" i="6" s="1"/>
  <c r="AV350" i="6"/>
  <c r="AJ350" i="6" s="1"/>
  <c r="AW350" i="6"/>
  <c r="AK350" i="6" s="1"/>
  <c r="AX350" i="6"/>
  <c r="AL350" i="6" s="1"/>
  <c r="AY350" i="6"/>
  <c r="AM350" i="6" s="1"/>
  <c r="AN351" i="6"/>
  <c r="AB351" i="6" s="1"/>
  <c r="AO351" i="6"/>
  <c r="AC351" i="6" s="1"/>
  <c r="AP351" i="6"/>
  <c r="AD351" i="6" s="1"/>
  <c r="AQ351" i="6"/>
  <c r="AE351" i="6" s="1"/>
  <c r="AR351" i="6"/>
  <c r="AF351" i="6" s="1"/>
  <c r="AS351" i="6"/>
  <c r="AG351" i="6" s="1"/>
  <c r="AT351" i="6"/>
  <c r="AH351" i="6" s="1"/>
  <c r="AU351" i="6"/>
  <c r="AI351" i="6" s="1"/>
  <c r="AV351" i="6"/>
  <c r="AJ351" i="6" s="1"/>
  <c r="AW351" i="6"/>
  <c r="AK351" i="6" s="1"/>
  <c r="AX351" i="6"/>
  <c r="AL351" i="6" s="1"/>
  <c r="AY351" i="6"/>
  <c r="AM351" i="6" s="1"/>
  <c r="AN352" i="6"/>
  <c r="AB352" i="6" s="1"/>
  <c r="AO352" i="6"/>
  <c r="AC352" i="6" s="1"/>
  <c r="AP352" i="6"/>
  <c r="AD352" i="6" s="1"/>
  <c r="AQ352" i="6"/>
  <c r="AE352" i="6" s="1"/>
  <c r="AR352" i="6"/>
  <c r="AF352" i="6" s="1"/>
  <c r="AS352" i="6"/>
  <c r="AG352" i="6" s="1"/>
  <c r="AT352" i="6"/>
  <c r="AH352" i="6" s="1"/>
  <c r="AU352" i="6"/>
  <c r="AI352" i="6" s="1"/>
  <c r="AV352" i="6"/>
  <c r="AJ352" i="6" s="1"/>
  <c r="AW352" i="6"/>
  <c r="AK352" i="6" s="1"/>
  <c r="AX352" i="6"/>
  <c r="AL352" i="6" s="1"/>
  <c r="AY352" i="6"/>
  <c r="AM352" i="6" s="1"/>
  <c r="AN353" i="6"/>
  <c r="AB353" i="6" s="1"/>
  <c r="AO353" i="6"/>
  <c r="AC353" i="6" s="1"/>
  <c r="AP353" i="6"/>
  <c r="AD353" i="6" s="1"/>
  <c r="AQ353" i="6"/>
  <c r="AE353" i="6" s="1"/>
  <c r="AR353" i="6"/>
  <c r="AF353" i="6" s="1"/>
  <c r="AS353" i="6"/>
  <c r="AG353" i="6" s="1"/>
  <c r="AT353" i="6"/>
  <c r="AH353" i="6" s="1"/>
  <c r="AU353" i="6"/>
  <c r="AI353" i="6" s="1"/>
  <c r="AV353" i="6"/>
  <c r="AJ353" i="6" s="1"/>
  <c r="AW353" i="6"/>
  <c r="AK353" i="6" s="1"/>
  <c r="AX353" i="6"/>
  <c r="AL353" i="6" s="1"/>
  <c r="AY353" i="6"/>
  <c r="AM353" i="6" s="1"/>
  <c r="AN354" i="6"/>
  <c r="AB354" i="6" s="1"/>
  <c r="AO354" i="6"/>
  <c r="AC354" i="6" s="1"/>
  <c r="AP354" i="6"/>
  <c r="AD354" i="6" s="1"/>
  <c r="AQ354" i="6"/>
  <c r="AE354" i="6" s="1"/>
  <c r="AR354" i="6"/>
  <c r="AF354" i="6" s="1"/>
  <c r="AS354" i="6"/>
  <c r="AG354" i="6" s="1"/>
  <c r="AT354" i="6"/>
  <c r="AH354" i="6" s="1"/>
  <c r="AU354" i="6"/>
  <c r="AI354" i="6" s="1"/>
  <c r="AV354" i="6"/>
  <c r="AJ354" i="6" s="1"/>
  <c r="AW354" i="6"/>
  <c r="AK354" i="6" s="1"/>
  <c r="AX354" i="6"/>
  <c r="AL354" i="6" s="1"/>
  <c r="AY354" i="6"/>
  <c r="AM354" i="6" s="1"/>
  <c r="AN355" i="6"/>
  <c r="AB355" i="6" s="1"/>
  <c r="AO355" i="6"/>
  <c r="AC355" i="6" s="1"/>
  <c r="AP355" i="6"/>
  <c r="AD355" i="6" s="1"/>
  <c r="AQ355" i="6"/>
  <c r="AE355" i="6" s="1"/>
  <c r="AR355" i="6"/>
  <c r="AF355" i="6" s="1"/>
  <c r="AS355" i="6"/>
  <c r="AG355" i="6" s="1"/>
  <c r="AT355" i="6"/>
  <c r="AH355" i="6" s="1"/>
  <c r="AU355" i="6"/>
  <c r="AI355" i="6" s="1"/>
  <c r="AV355" i="6"/>
  <c r="AJ355" i="6" s="1"/>
  <c r="AW355" i="6"/>
  <c r="AK355" i="6" s="1"/>
  <c r="AX355" i="6"/>
  <c r="AL355" i="6" s="1"/>
  <c r="AY355" i="6"/>
  <c r="AM355" i="6" s="1"/>
  <c r="AN356" i="6"/>
  <c r="AB356" i="6" s="1"/>
  <c r="AO356" i="6"/>
  <c r="AC356" i="6" s="1"/>
  <c r="AP356" i="6"/>
  <c r="AD356" i="6" s="1"/>
  <c r="AQ356" i="6"/>
  <c r="AE356" i="6" s="1"/>
  <c r="AR356" i="6"/>
  <c r="AF356" i="6" s="1"/>
  <c r="AS356" i="6"/>
  <c r="AG356" i="6" s="1"/>
  <c r="AT356" i="6"/>
  <c r="AH356" i="6" s="1"/>
  <c r="AU356" i="6"/>
  <c r="AI356" i="6" s="1"/>
  <c r="AV356" i="6"/>
  <c r="AJ356" i="6" s="1"/>
  <c r="AW356" i="6"/>
  <c r="AK356" i="6" s="1"/>
  <c r="AX356" i="6"/>
  <c r="AL356" i="6" s="1"/>
  <c r="AY356" i="6"/>
  <c r="AM356" i="6" s="1"/>
  <c r="AN357" i="6"/>
  <c r="AB357" i="6" s="1"/>
  <c r="AO357" i="6"/>
  <c r="AC357" i="6" s="1"/>
  <c r="AP357" i="6"/>
  <c r="AD357" i="6" s="1"/>
  <c r="AQ357" i="6"/>
  <c r="AE357" i="6" s="1"/>
  <c r="AR357" i="6"/>
  <c r="AF357" i="6" s="1"/>
  <c r="AS357" i="6"/>
  <c r="AG357" i="6" s="1"/>
  <c r="AT357" i="6"/>
  <c r="AH357" i="6" s="1"/>
  <c r="AU357" i="6"/>
  <c r="AI357" i="6" s="1"/>
  <c r="AV357" i="6"/>
  <c r="AJ357" i="6" s="1"/>
  <c r="AW357" i="6"/>
  <c r="AK357" i="6" s="1"/>
  <c r="AX357" i="6"/>
  <c r="AL357" i="6" s="1"/>
  <c r="AY357" i="6"/>
  <c r="AM357" i="6" s="1"/>
  <c r="AN358" i="6"/>
  <c r="AB358" i="6" s="1"/>
  <c r="AO358" i="6"/>
  <c r="AC358" i="6" s="1"/>
  <c r="AP358" i="6"/>
  <c r="AD358" i="6" s="1"/>
  <c r="AQ358" i="6"/>
  <c r="AE358" i="6" s="1"/>
  <c r="AR358" i="6"/>
  <c r="AF358" i="6" s="1"/>
  <c r="AS358" i="6"/>
  <c r="AG358" i="6" s="1"/>
  <c r="AT358" i="6"/>
  <c r="AH358" i="6" s="1"/>
  <c r="AU358" i="6"/>
  <c r="AI358" i="6" s="1"/>
  <c r="AV358" i="6"/>
  <c r="AJ358" i="6" s="1"/>
  <c r="AW358" i="6"/>
  <c r="AK358" i="6" s="1"/>
  <c r="AX358" i="6"/>
  <c r="AL358" i="6" s="1"/>
  <c r="AY358" i="6"/>
  <c r="AM358" i="6" s="1"/>
  <c r="AN359" i="6"/>
  <c r="AB359" i="6" s="1"/>
  <c r="AO359" i="6"/>
  <c r="AC359" i="6" s="1"/>
  <c r="AP359" i="6"/>
  <c r="AD359" i="6" s="1"/>
  <c r="AQ359" i="6"/>
  <c r="AE359" i="6" s="1"/>
  <c r="AR359" i="6"/>
  <c r="AF359" i="6" s="1"/>
  <c r="AS359" i="6"/>
  <c r="AG359" i="6" s="1"/>
  <c r="AT359" i="6"/>
  <c r="AH359" i="6" s="1"/>
  <c r="AU359" i="6"/>
  <c r="AI359" i="6" s="1"/>
  <c r="AV359" i="6"/>
  <c r="AJ359" i="6" s="1"/>
  <c r="AW359" i="6"/>
  <c r="AK359" i="6" s="1"/>
  <c r="AX359" i="6"/>
  <c r="AL359" i="6" s="1"/>
  <c r="AY359" i="6"/>
  <c r="AM359" i="6" s="1"/>
  <c r="AN360" i="6"/>
  <c r="AB360" i="6" s="1"/>
  <c r="AO360" i="6"/>
  <c r="AC360" i="6" s="1"/>
  <c r="AP360" i="6"/>
  <c r="AD360" i="6" s="1"/>
  <c r="AQ360" i="6"/>
  <c r="AE360" i="6" s="1"/>
  <c r="AR360" i="6"/>
  <c r="AF360" i="6" s="1"/>
  <c r="AS360" i="6"/>
  <c r="AG360" i="6" s="1"/>
  <c r="AT360" i="6"/>
  <c r="AH360" i="6" s="1"/>
  <c r="AU360" i="6"/>
  <c r="AI360" i="6" s="1"/>
  <c r="AV360" i="6"/>
  <c r="AJ360" i="6" s="1"/>
  <c r="AW360" i="6"/>
  <c r="AK360" i="6" s="1"/>
  <c r="AX360" i="6"/>
  <c r="AL360" i="6" s="1"/>
  <c r="AY360" i="6"/>
  <c r="AM360" i="6" s="1"/>
  <c r="AN361" i="6"/>
  <c r="AB361" i="6" s="1"/>
  <c r="AO361" i="6"/>
  <c r="AC361" i="6" s="1"/>
  <c r="AP361" i="6"/>
  <c r="AD361" i="6" s="1"/>
  <c r="AQ361" i="6"/>
  <c r="AE361" i="6" s="1"/>
  <c r="AR361" i="6"/>
  <c r="AF361" i="6" s="1"/>
  <c r="AS361" i="6"/>
  <c r="AG361" i="6" s="1"/>
  <c r="AT361" i="6"/>
  <c r="AH361" i="6" s="1"/>
  <c r="AU361" i="6"/>
  <c r="AI361" i="6" s="1"/>
  <c r="AV361" i="6"/>
  <c r="AJ361" i="6" s="1"/>
  <c r="AW361" i="6"/>
  <c r="AK361" i="6" s="1"/>
  <c r="AX361" i="6"/>
  <c r="AL361" i="6" s="1"/>
  <c r="AY361" i="6"/>
  <c r="AM361" i="6" s="1"/>
  <c r="AN362" i="6"/>
  <c r="AB362" i="6" s="1"/>
  <c r="AO362" i="6"/>
  <c r="AC362" i="6" s="1"/>
  <c r="AP362" i="6"/>
  <c r="AD362" i="6" s="1"/>
  <c r="AQ362" i="6"/>
  <c r="AE362" i="6" s="1"/>
  <c r="AR362" i="6"/>
  <c r="AF362" i="6" s="1"/>
  <c r="AS362" i="6"/>
  <c r="AG362" i="6" s="1"/>
  <c r="AT362" i="6"/>
  <c r="AH362" i="6" s="1"/>
  <c r="AU362" i="6"/>
  <c r="AI362" i="6" s="1"/>
  <c r="AV362" i="6"/>
  <c r="AJ362" i="6" s="1"/>
  <c r="AW362" i="6"/>
  <c r="AK362" i="6" s="1"/>
  <c r="AX362" i="6"/>
  <c r="AL362" i="6" s="1"/>
  <c r="AY362" i="6"/>
  <c r="AM362" i="6" s="1"/>
  <c r="AN363" i="6"/>
  <c r="AB363" i="6" s="1"/>
  <c r="AO363" i="6"/>
  <c r="AC363" i="6" s="1"/>
  <c r="AP363" i="6"/>
  <c r="AD363" i="6" s="1"/>
  <c r="AQ363" i="6"/>
  <c r="AE363" i="6" s="1"/>
  <c r="AR363" i="6"/>
  <c r="AF363" i="6" s="1"/>
  <c r="AS363" i="6"/>
  <c r="AG363" i="6" s="1"/>
  <c r="AT363" i="6"/>
  <c r="AH363" i="6" s="1"/>
  <c r="AU363" i="6"/>
  <c r="AI363" i="6" s="1"/>
  <c r="AV363" i="6"/>
  <c r="AJ363" i="6" s="1"/>
  <c r="AW363" i="6"/>
  <c r="AK363" i="6" s="1"/>
  <c r="AX363" i="6"/>
  <c r="AL363" i="6" s="1"/>
  <c r="AY363" i="6"/>
  <c r="AM363" i="6" s="1"/>
  <c r="AN364" i="6"/>
  <c r="AB364" i="6" s="1"/>
  <c r="AO364" i="6"/>
  <c r="AC364" i="6" s="1"/>
  <c r="AP364" i="6"/>
  <c r="AD364" i="6" s="1"/>
  <c r="AQ364" i="6"/>
  <c r="AE364" i="6" s="1"/>
  <c r="AR364" i="6"/>
  <c r="AF364" i="6" s="1"/>
  <c r="AS364" i="6"/>
  <c r="AG364" i="6" s="1"/>
  <c r="AT364" i="6"/>
  <c r="AH364" i="6" s="1"/>
  <c r="AU364" i="6"/>
  <c r="AI364" i="6" s="1"/>
  <c r="AV364" i="6"/>
  <c r="AJ364" i="6" s="1"/>
  <c r="AW364" i="6"/>
  <c r="AK364" i="6" s="1"/>
  <c r="AX364" i="6"/>
  <c r="AL364" i="6" s="1"/>
  <c r="AY364" i="6"/>
  <c r="AM364" i="6" s="1"/>
  <c r="AN365" i="6"/>
  <c r="AB365" i="6" s="1"/>
  <c r="AO365" i="6"/>
  <c r="AC365" i="6" s="1"/>
  <c r="AP365" i="6"/>
  <c r="AD365" i="6" s="1"/>
  <c r="AQ365" i="6"/>
  <c r="AE365" i="6" s="1"/>
  <c r="AR365" i="6"/>
  <c r="AF365" i="6" s="1"/>
  <c r="AS365" i="6"/>
  <c r="AG365" i="6" s="1"/>
  <c r="AT365" i="6"/>
  <c r="AH365" i="6" s="1"/>
  <c r="AU365" i="6"/>
  <c r="AI365" i="6" s="1"/>
  <c r="AV365" i="6"/>
  <c r="AJ365" i="6" s="1"/>
  <c r="AW365" i="6"/>
  <c r="AK365" i="6" s="1"/>
  <c r="AX365" i="6"/>
  <c r="AL365" i="6" s="1"/>
  <c r="AY365" i="6"/>
  <c r="AM365" i="6" s="1"/>
  <c r="AN366" i="6"/>
  <c r="AB366" i="6" s="1"/>
  <c r="AO366" i="6"/>
  <c r="AC366" i="6" s="1"/>
  <c r="AP366" i="6"/>
  <c r="AD366" i="6" s="1"/>
  <c r="AQ366" i="6"/>
  <c r="AE366" i="6" s="1"/>
  <c r="AR366" i="6"/>
  <c r="AF366" i="6" s="1"/>
  <c r="AS366" i="6"/>
  <c r="AG366" i="6" s="1"/>
  <c r="AT366" i="6"/>
  <c r="AH366" i="6" s="1"/>
  <c r="AU366" i="6"/>
  <c r="AI366" i="6" s="1"/>
  <c r="AV366" i="6"/>
  <c r="AJ366" i="6" s="1"/>
  <c r="AW366" i="6"/>
  <c r="AK366" i="6" s="1"/>
  <c r="AX366" i="6"/>
  <c r="AL366" i="6" s="1"/>
  <c r="AY366" i="6"/>
  <c r="AM366" i="6" s="1"/>
  <c r="AN367" i="6"/>
  <c r="AB367" i="6" s="1"/>
  <c r="AO367" i="6"/>
  <c r="AC367" i="6" s="1"/>
  <c r="AP367" i="6"/>
  <c r="AD367" i="6" s="1"/>
  <c r="AQ367" i="6"/>
  <c r="AE367" i="6" s="1"/>
  <c r="AR367" i="6"/>
  <c r="AF367" i="6" s="1"/>
  <c r="AS367" i="6"/>
  <c r="AG367" i="6" s="1"/>
  <c r="AT367" i="6"/>
  <c r="AH367" i="6" s="1"/>
  <c r="AU367" i="6"/>
  <c r="AI367" i="6" s="1"/>
  <c r="AV367" i="6"/>
  <c r="AJ367" i="6" s="1"/>
  <c r="AW367" i="6"/>
  <c r="AK367" i="6" s="1"/>
  <c r="AX367" i="6"/>
  <c r="AL367" i="6" s="1"/>
  <c r="AY367" i="6"/>
  <c r="AM367" i="6" s="1"/>
  <c r="AN368" i="6"/>
  <c r="AB368" i="6" s="1"/>
  <c r="AO368" i="6"/>
  <c r="AC368" i="6" s="1"/>
  <c r="AP368" i="6"/>
  <c r="AD368" i="6" s="1"/>
  <c r="AQ368" i="6"/>
  <c r="AE368" i="6" s="1"/>
  <c r="AR368" i="6"/>
  <c r="AF368" i="6" s="1"/>
  <c r="AS368" i="6"/>
  <c r="AG368" i="6" s="1"/>
  <c r="AT368" i="6"/>
  <c r="AH368" i="6" s="1"/>
  <c r="AU368" i="6"/>
  <c r="AI368" i="6" s="1"/>
  <c r="AV368" i="6"/>
  <c r="AJ368" i="6" s="1"/>
  <c r="AW368" i="6"/>
  <c r="AK368" i="6" s="1"/>
  <c r="AX368" i="6"/>
  <c r="AL368" i="6" s="1"/>
  <c r="AY368" i="6"/>
  <c r="AM368" i="6" s="1"/>
  <c r="AN369" i="6"/>
  <c r="AB369" i="6" s="1"/>
  <c r="AO369" i="6"/>
  <c r="AC369" i="6" s="1"/>
  <c r="AP369" i="6"/>
  <c r="AD369" i="6" s="1"/>
  <c r="AQ369" i="6"/>
  <c r="AE369" i="6" s="1"/>
  <c r="AR369" i="6"/>
  <c r="AF369" i="6" s="1"/>
  <c r="AS369" i="6"/>
  <c r="AG369" i="6" s="1"/>
  <c r="AT369" i="6"/>
  <c r="AH369" i="6" s="1"/>
  <c r="AU369" i="6"/>
  <c r="AI369" i="6" s="1"/>
  <c r="AV369" i="6"/>
  <c r="AJ369" i="6" s="1"/>
  <c r="AW369" i="6"/>
  <c r="AK369" i="6" s="1"/>
  <c r="AX369" i="6"/>
  <c r="AL369" i="6" s="1"/>
  <c r="AY369" i="6"/>
  <c r="AM369" i="6" s="1"/>
  <c r="AN370" i="6"/>
  <c r="AB370" i="6" s="1"/>
  <c r="AO370" i="6"/>
  <c r="AC370" i="6" s="1"/>
  <c r="AP370" i="6"/>
  <c r="AD370" i="6" s="1"/>
  <c r="AQ370" i="6"/>
  <c r="AE370" i="6" s="1"/>
  <c r="AR370" i="6"/>
  <c r="AF370" i="6" s="1"/>
  <c r="AS370" i="6"/>
  <c r="AG370" i="6" s="1"/>
  <c r="AT370" i="6"/>
  <c r="AH370" i="6" s="1"/>
  <c r="AU370" i="6"/>
  <c r="AI370" i="6" s="1"/>
  <c r="AV370" i="6"/>
  <c r="AJ370" i="6" s="1"/>
  <c r="AW370" i="6"/>
  <c r="AK370" i="6" s="1"/>
  <c r="AX370" i="6"/>
  <c r="AL370" i="6" s="1"/>
  <c r="AY370" i="6"/>
  <c r="AM370" i="6" s="1"/>
  <c r="AN371" i="6"/>
  <c r="AB371" i="6" s="1"/>
  <c r="AO371" i="6"/>
  <c r="AC371" i="6" s="1"/>
  <c r="AP371" i="6"/>
  <c r="AD371" i="6" s="1"/>
  <c r="AQ371" i="6"/>
  <c r="AE371" i="6" s="1"/>
  <c r="AR371" i="6"/>
  <c r="AF371" i="6" s="1"/>
  <c r="AS371" i="6"/>
  <c r="AG371" i="6" s="1"/>
  <c r="AT371" i="6"/>
  <c r="AH371" i="6" s="1"/>
  <c r="AU371" i="6"/>
  <c r="AI371" i="6" s="1"/>
  <c r="AV371" i="6"/>
  <c r="AJ371" i="6" s="1"/>
  <c r="AW371" i="6"/>
  <c r="AK371" i="6" s="1"/>
  <c r="AX371" i="6"/>
  <c r="AL371" i="6" s="1"/>
  <c r="AY371" i="6"/>
  <c r="AM371" i="6" s="1"/>
  <c r="AN372" i="6"/>
  <c r="AB372" i="6" s="1"/>
  <c r="AO372" i="6"/>
  <c r="AC372" i="6" s="1"/>
  <c r="AP372" i="6"/>
  <c r="AD372" i="6" s="1"/>
  <c r="AQ372" i="6"/>
  <c r="AE372" i="6" s="1"/>
  <c r="AR372" i="6"/>
  <c r="AF372" i="6" s="1"/>
  <c r="AS372" i="6"/>
  <c r="AG372" i="6" s="1"/>
  <c r="AT372" i="6"/>
  <c r="AH372" i="6" s="1"/>
  <c r="AU372" i="6"/>
  <c r="AI372" i="6" s="1"/>
  <c r="AV372" i="6"/>
  <c r="AJ372" i="6" s="1"/>
  <c r="AW372" i="6"/>
  <c r="AK372" i="6" s="1"/>
  <c r="AX372" i="6"/>
  <c r="AL372" i="6" s="1"/>
  <c r="AY372" i="6"/>
  <c r="AM372" i="6" s="1"/>
  <c r="AN373" i="6"/>
  <c r="AB373" i="6" s="1"/>
  <c r="AO373" i="6"/>
  <c r="AC373" i="6" s="1"/>
  <c r="AP373" i="6"/>
  <c r="AD373" i="6" s="1"/>
  <c r="AQ373" i="6"/>
  <c r="AE373" i="6" s="1"/>
  <c r="AR373" i="6"/>
  <c r="AF373" i="6" s="1"/>
  <c r="AS373" i="6"/>
  <c r="AG373" i="6" s="1"/>
  <c r="AT373" i="6"/>
  <c r="AH373" i="6" s="1"/>
  <c r="AU373" i="6"/>
  <c r="AI373" i="6" s="1"/>
  <c r="AV373" i="6"/>
  <c r="AJ373" i="6" s="1"/>
  <c r="AW373" i="6"/>
  <c r="AK373" i="6" s="1"/>
  <c r="AX373" i="6"/>
  <c r="AL373" i="6" s="1"/>
  <c r="AY373" i="6"/>
  <c r="AM373" i="6" s="1"/>
  <c r="AN374" i="6"/>
  <c r="AB374" i="6" s="1"/>
  <c r="AO374" i="6"/>
  <c r="AC374" i="6" s="1"/>
  <c r="AP374" i="6"/>
  <c r="AD374" i="6" s="1"/>
  <c r="AQ374" i="6"/>
  <c r="AE374" i="6" s="1"/>
  <c r="AR374" i="6"/>
  <c r="AF374" i="6" s="1"/>
  <c r="AS374" i="6"/>
  <c r="AG374" i="6" s="1"/>
  <c r="AT374" i="6"/>
  <c r="AH374" i="6" s="1"/>
  <c r="AU374" i="6"/>
  <c r="AI374" i="6" s="1"/>
  <c r="AV374" i="6"/>
  <c r="AJ374" i="6" s="1"/>
  <c r="AW374" i="6"/>
  <c r="AK374" i="6" s="1"/>
  <c r="AX374" i="6"/>
  <c r="AL374" i="6" s="1"/>
  <c r="AY374" i="6"/>
  <c r="AM374" i="6" s="1"/>
  <c r="AN375" i="6"/>
  <c r="AB375" i="6" s="1"/>
  <c r="AO375" i="6"/>
  <c r="AC375" i="6" s="1"/>
  <c r="AP375" i="6"/>
  <c r="AD375" i="6" s="1"/>
  <c r="AQ375" i="6"/>
  <c r="AE375" i="6" s="1"/>
  <c r="AR375" i="6"/>
  <c r="AF375" i="6" s="1"/>
  <c r="AS375" i="6"/>
  <c r="AG375" i="6" s="1"/>
  <c r="AT375" i="6"/>
  <c r="AH375" i="6" s="1"/>
  <c r="AU375" i="6"/>
  <c r="AI375" i="6" s="1"/>
  <c r="AV375" i="6"/>
  <c r="AJ375" i="6" s="1"/>
  <c r="AW375" i="6"/>
  <c r="AK375" i="6" s="1"/>
  <c r="AX375" i="6"/>
  <c r="AL375" i="6" s="1"/>
  <c r="AY375" i="6"/>
  <c r="AM375" i="6" s="1"/>
  <c r="AN376" i="6"/>
  <c r="AB376" i="6" s="1"/>
  <c r="AO376" i="6"/>
  <c r="AC376" i="6" s="1"/>
  <c r="AP376" i="6"/>
  <c r="AD376" i="6" s="1"/>
  <c r="AQ376" i="6"/>
  <c r="AE376" i="6" s="1"/>
  <c r="AR376" i="6"/>
  <c r="AF376" i="6" s="1"/>
  <c r="AS376" i="6"/>
  <c r="AG376" i="6" s="1"/>
  <c r="AT376" i="6"/>
  <c r="AH376" i="6" s="1"/>
  <c r="AU376" i="6"/>
  <c r="AI376" i="6" s="1"/>
  <c r="AV376" i="6"/>
  <c r="AJ376" i="6" s="1"/>
  <c r="AW376" i="6"/>
  <c r="AK376" i="6" s="1"/>
  <c r="AX376" i="6"/>
  <c r="AL376" i="6" s="1"/>
  <c r="AY376" i="6"/>
  <c r="AM376" i="6" s="1"/>
  <c r="AN377" i="6"/>
  <c r="AB377" i="6" s="1"/>
  <c r="AO377" i="6"/>
  <c r="AC377" i="6" s="1"/>
  <c r="AP377" i="6"/>
  <c r="AD377" i="6" s="1"/>
  <c r="AQ377" i="6"/>
  <c r="AE377" i="6" s="1"/>
  <c r="AR377" i="6"/>
  <c r="AF377" i="6" s="1"/>
  <c r="AS377" i="6"/>
  <c r="AG377" i="6" s="1"/>
  <c r="AT377" i="6"/>
  <c r="AH377" i="6" s="1"/>
  <c r="AU377" i="6"/>
  <c r="AI377" i="6" s="1"/>
  <c r="AV377" i="6"/>
  <c r="AJ377" i="6" s="1"/>
  <c r="AW377" i="6"/>
  <c r="AK377" i="6" s="1"/>
  <c r="AX377" i="6"/>
  <c r="AL377" i="6" s="1"/>
  <c r="AY377" i="6"/>
  <c r="AM377" i="6" s="1"/>
  <c r="AN378" i="6"/>
  <c r="AB378" i="6" s="1"/>
  <c r="AO378" i="6"/>
  <c r="AC378" i="6" s="1"/>
  <c r="AP378" i="6"/>
  <c r="AD378" i="6" s="1"/>
  <c r="AQ378" i="6"/>
  <c r="AE378" i="6" s="1"/>
  <c r="AR378" i="6"/>
  <c r="AF378" i="6" s="1"/>
  <c r="AS378" i="6"/>
  <c r="AG378" i="6" s="1"/>
  <c r="AT378" i="6"/>
  <c r="AH378" i="6" s="1"/>
  <c r="AU378" i="6"/>
  <c r="AI378" i="6" s="1"/>
  <c r="AV378" i="6"/>
  <c r="AJ378" i="6" s="1"/>
  <c r="AW378" i="6"/>
  <c r="AK378" i="6" s="1"/>
  <c r="AX378" i="6"/>
  <c r="AL378" i="6" s="1"/>
  <c r="AY378" i="6"/>
  <c r="AM378" i="6" s="1"/>
  <c r="AN379" i="6"/>
  <c r="AB379" i="6" s="1"/>
  <c r="AO379" i="6"/>
  <c r="AC379" i="6" s="1"/>
  <c r="AP379" i="6"/>
  <c r="AD379" i="6" s="1"/>
  <c r="AQ379" i="6"/>
  <c r="AE379" i="6" s="1"/>
  <c r="AR379" i="6"/>
  <c r="AF379" i="6" s="1"/>
  <c r="AS379" i="6"/>
  <c r="AG379" i="6" s="1"/>
  <c r="AT379" i="6"/>
  <c r="AH379" i="6" s="1"/>
  <c r="AU379" i="6"/>
  <c r="AI379" i="6" s="1"/>
  <c r="AV379" i="6"/>
  <c r="AJ379" i="6" s="1"/>
  <c r="AW379" i="6"/>
  <c r="AK379" i="6" s="1"/>
  <c r="AX379" i="6"/>
  <c r="AL379" i="6" s="1"/>
  <c r="AY379" i="6"/>
  <c r="AM379" i="6" s="1"/>
  <c r="AN380" i="6"/>
  <c r="AB380" i="6" s="1"/>
  <c r="AO380" i="6"/>
  <c r="AC380" i="6" s="1"/>
  <c r="AP380" i="6"/>
  <c r="AD380" i="6" s="1"/>
  <c r="AQ380" i="6"/>
  <c r="AE380" i="6" s="1"/>
  <c r="AR380" i="6"/>
  <c r="AF380" i="6" s="1"/>
  <c r="AS380" i="6"/>
  <c r="AG380" i="6" s="1"/>
  <c r="AT380" i="6"/>
  <c r="AH380" i="6" s="1"/>
  <c r="AU380" i="6"/>
  <c r="AI380" i="6" s="1"/>
  <c r="AV380" i="6"/>
  <c r="AJ380" i="6" s="1"/>
  <c r="AW380" i="6"/>
  <c r="AK380" i="6" s="1"/>
  <c r="AX380" i="6"/>
  <c r="AL380" i="6" s="1"/>
  <c r="AY380" i="6"/>
  <c r="AM380" i="6" s="1"/>
  <c r="AN381" i="6"/>
  <c r="AB381" i="6" s="1"/>
  <c r="AO381" i="6"/>
  <c r="AC381" i="6" s="1"/>
  <c r="AP381" i="6"/>
  <c r="AD381" i="6" s="1"/>
  <c r="AQ381" i="6"/>
  <c r="AE381" i="6" s="1"/>
  <c r="AR381" i="6"/>
  <c r="AF381" i="6" s="1"/>
  <c r="AS381" i="6"/>
  <c r="AG381" i="6" s="1"/>
  <c r="AT381" i="6"/>
  <c r="AH381" i="6" s="1"/>
  <c r="AU381" i="6"/>
  <c r="AI381" i="6" s="1"/>
  <c r="AV381" i="6"/>
  <c r="AJ381" i="6" s="1"/>
  <c r="AW381" i="6"/>
  <c r="AK381" i="6" s="1"/>
  <c r="AX381" i="6"/>
  <c r="AL381" i="6" s="1"/>
  <c r="AY381" i="6"/>
  <c r="AM381" i="6" s="1"/>
  <c r="AN382" i="6"/>
  <c r="AB382" i="6" s="1"/>
  <c r="AO382" i="6"/>
  <c r="AC382" i="6" s="1"/>
  <c r="AP382" i="6"/>
  <c r="AD382" i="6" s="1"/>
  <c r="AQ382" i="6"/>
  <c r="AE382" i="6" s="1"/>
  <c r="AR382" i="6"/>
  <c r="AF382" i="6" s="1"/>
  <c r="AS382" i="6"/>
  <c r="AG382" i="6" s="1"/>
  <c r="AT382" i="6"/>
  <c r="AH382" i="6" s="1"/>
  <c r="AU382" i="6"/>
  <c r="AI382" i="6" s="1"/>
  <c r="AV382" i="6"/>
  <c r="AJ382" i="6" s="1"/>
  <c r="AW382" i="6"/>
  <c r="AK382" i="6" s="1"/>
  <c r="AX382" i="6"/>
  <c r="AL382" i="6" s="1"/>
  <c r="AY382" i="6"/>
  <c r="AM382" i="6" s="1"/>
  <c r="AN383" i="6"/>
  <c r="AB383" i="6" s="1"/>
  <c r="AO383" i="6"/>
  <c r="AC383" i="6" s="1"/>
  <c r="AP383" i="6"/>
  <c r="AD383" i="6" s="1"/>
  <c r="AQ383" i="6"/>
  <c r="AE383" i="6" s="1"/>
  <c r="AR383" i="6"/>
  <c r="AF383" i="6" s="1"/>
  <c r="AS383" i="6"/>
  <c r="AG383" i="6" s="1"/>
  <c r="AT383" i="6"/>
  <c r="AH383" i="6" s="1"/>
  <c r="AU383" i="6"/>
  <c r="AI383" i="6" s="1"/>
  <c r="AV383" i="6"/>
  <c r="AJ383" i="6" s="1"/>
  <c r="AW383" i="6"/>
  <c r="AK383" i="6" s="1"/>
  <c r="AX383" i="6"/>
  <c r="AL383" i="6" s="1"/>
  <c r="AY383" i="6"/>
  <c r="AM383" i="6" s="1"/>
  <c r="AN384" i="6"/>
  <c r="AB384" i="6" s="1"/>
  <c r="AO384" i="6"/>
  <c r="AC384" i="6" s="1"/>
  <c r="AP384" i="6"/>
  <c r="AD384" i="6" s="1"/>
  <c r="AQ384" i="6"/>
  <c r="AE384" i="6" s="1"/>
  <c r="AR384" i="6"/>
  <c r="AF384" i="6" s="1"/>
  <c r="AS384" i="6"/>
  <c r="AG384" i="6" s="1"/>
  <c r="AT384" i="6"/>
  <c r="AH384" i="6" s="1"/>
  <c r="AU384" i="6"/>
  <c r="AI384" i="6" s="1"/>
  <c r="AV384" i="6"/>
  <c r="AJ384" i="6" s="1"/>
  <c r="AW384" i="6"/>
  <c r="AK384" i="6" s="1"/>
  <c r="AX384" i="6"/>
  <c r="AL384" i="6" s="1"/>
  <c r="AY384" i="6"/>
  <c r="AM384" i="6" s="1"/>
  <c r="AN385" i="6"/>
  <c r="AB385" i="6" s="1"/>
  <c r="AO385" i="6"/>
  <c r="AC385" i="6" s="1"/>
  <c r="AP385" i="6"/>
  <c r="AD385" i="6" s="1"/>
  <c r="AQ385" i="6"/>
  <c r="AE385" i="6" s="1"/>
  <c r="AR385" i="6"/>
  <c r="AF385" i="6" s="1"/>
  <c r="AS385" i="6"/>
  <c r="AG385" i="6" s="1"/>
  <c r="AT385" i="6"/>
  <c r="AH385" i="6" s="1"/>
  <c r="AU385" i="6"/>
  <c r="AI385" i="6" s="1"/>
  <c r="AV385" i="6"/>
  <c r="AJ385" i="6" s="1"/>
  <c r="AW385" i="6"/>
  <c r="AK385" i="6" s="1"/>
  <c r="AX385" i="6"/>
  <c r="AL385" i="6" s="1"/>
  <c r="AY385" i="6"/>
  <c r="AM385" i="6" s="1"/>
  <c r="AN386" i="6"/>
  <c r="AB386" i="6" s="1"/>
  <c r="AO386" i="6"/>
  <c r="AC386" i="6" s="1"/>
  <c r="AP386" i="6"/>
  <c r="AD386" i="6" s="1"/>
  <c r="AQ386" i="6"/>
  <c r="AE386" i="6" s="1"/>
  <c r="AR386" i="6"/>
  <c r="AF386" i="6" s="1"/>
  <c r="AS386" i="6"/>
  <c r="AG386" i="6" s="1"/>
  <c r="AT386" i="6"/>
  <c r="AH386" i="6" s="1"/>
  <c r="AU386" i="6"/>
  <c r="AI386" i="6" s="1"/>
  <c r="AV386" i="6"/>
  <c r="AJ386" i="6" s="1"/>
  <c r="AW386" i="6"/>
  <c r="AK386" i="6" s="1"/>
  <c r="AX386" i="6"/>
  <c r="AL386" i="6" s="1"/>
  <c r="AY386" i="6"/>
  <c r="AM386" i="6" s="1"/>
  <c r="AN387" i="6"/>
  <c r="AB387" i="6" s="1"/>
  <c r="AO387" i="6"/>
  <c r="AC387" i="6" s="1"/>
  <c r="AP387" i="6"/>
  <c r="AD387" i="6" s="1"/>
  <c r="AQ387" i="6"/>
  <c r="AE387" i="6" s="1"/>
  <c r="AR387" i="6"/>
  <c r="AF387" i="6" s="1"/>
  <c r="AS387" i="6"/>
  <c r="AG387" i="6" s="1"/>
  <c r="AT387" i="6"/>
  <c r="AH387" i="6" s="1"/>
  <c r="AU387" i="6"/>
  <c r="AI387" i="6" s="1"/>
  <c r="AV387" i="6"/>
  <c r="AJ387" i="6" s="1"/>
  <c r="AW387" i="6"/>
  <c r="AK387" i="6" s="1"/>
  <c r="AX387" i="6"/>
  <c r="AL387" i="6" s="1"/>
  <c r="AY387" i="6"/>
  <c r="AM387" i="6" s="1"/>
  <c r="AN388" i="6"/>
  <c r="AB388" i="6" s="1"/>
  <c r="AO388" i="6"/>
  <c r="AC388" i="6" s="1"/>
  <c r="AP388" i="6"/>
  <c r="AD388" i="6" s="1"/>
  <c r="AQ388" i="6"/>
  <c r="AE388" i="6" s="1"/>
  <c r="AR388" i="6"/>
  <c r="AF388" i="6" s="1"/>
  <c r="AS388" i="6"/>
  <c r="AG388" i="6" s="1"/>
  <c r="AT388" i="6"/>
  <c r="AH388" i="6" s="1"/>
  <c r="AU388" i="6"/>
  <c r="AI388" i="6" s="1"/>
  <c r="AV388" i="6"/>
  <c r="AJ388" i="6" s="1"/>
  <c r="AW388" i="6"/>
  <c r="AK388" i="6" s="1"/>
  <c r="AX388" i="6"/>
  <c r="AL388" i="6" s="1"/>
  <c r="AY388" i="6"/>
  <c r="AM388" i="6" s="1"/>
  <c r="AN389" i="6"/>
  <c r="AB389" i="6" s="1"/>
  <c r="AO389" i="6"/>
  <c r="AC389" i="6" s="1"/>
  <c r="AP389" i="6"/>
  <c r="AD389" i="6" s="1"/>
  <c r="AQ389" i="6"/>
  <c r="AE389" i="6" s="1"/>
  <c r="AR389" i="6"/>
  <c r="AF389" i="6" s="1"/>
  <c r="AS389" i="6"/>
  <c r="AG389" i="6" s="1"/>
  <c r="AT389" i="6"/>
  <c r="AH389" i="6" s="1"/>
  <c r="AU389" i="6"/>
  <c r="AI389" i="6" s="1"/>
  <c r="AV389" i="6"/>
  <c r="AJ389" i="6" s="1"/>
  <c r="AW389" i="6"/>
  <c r="AK389" i="6" s="1"/>
  <c r="AX389" i="6"/>
  <c r="AL389" i="6" s="1"/>
  <c r="AY389" i="6"/>
  <c r="AM389" i="6" s="1"/>
  <c r="AN390" i="6"/>
  <c r="AB390" i="6" s="1"/>
  <c r="AO390" i="6"/>
  <c r="AC390" i="6" s="1"/>
  <c r="AP390" i="6"/>
  <c r="AD390" i="6" s="1"/>
  <c r="AQ390" i="6"/>
  <c r="AE390" i="6" s="1"/>
  <c r="AR390" i="6"/>
  <c r="AF390" i="6" s="1"/>
  <c r="AS390" i="6"/>
  <c r="AG390" i="6" s="1"/>
  <c r="AT390" i="6"/>
  <c r="AH390" i="6" s="1"/>
  <c r="AU390" i="6"/>
  <c r="AI390" i="6" s="1"/>
  <c r="AV390" i="6"/>
  <c r="AJ390" i="6" s="1"/>
  <c r="AW390" i="6"/>
  <c r="AK390" i="6" s="1"/>
  <c r="AX390" i="6"/>
  <c r="AL390" i="6" s="1"/>
  <c r="AY390" i="6"/>
  <c r="AM390" i="6" s="1"/>
  <c r="AN391" i="6"/>
  <c r="AB391" i="6" s="1"/>
  <c r="AO391" i="6"/>
  <c r="AC391" i="6" s="1"/>
  <c r="AP391" i="6"/>
  <c r="AD391" i="6" s="1"/>
  <c r="AQ391" i="6"/>
  <c r="AE391" i="6" s="1"/>
  <c r="AR391" i="6"/>
  <c r="AF391" i="6" s="1"/>
  <c r="AS391" i="6"/>
  <c r="AG391" i="6" s="1"/>
  <c r="AT391" i="6"/>
  <c r="AH391" i="6" s="1"/>
  <c r="AU391" i="6"/>
  <c r="AI391" i="6" s="1"/>
  <c r="AV391" i="6"/>
  <c r="AJ391" i="6" s="1"/>
  <c r="AW391" i="6"/>
  <c r="AK391" i="6" s="1"/>
  <c r="AX391" i="6"/>
  <c r="AL391" i="6" s="1"/>
  <c r="AY391" i="6"/>
  <c r="AM391" i="6" s="1"/>
  <c r="AN392" i="6"/>
  <c r="AB392" i="6" s="1"/>
  <c r="AO392" i="6"/>
  <c r="AC392" i="6" s="1"/>
  <c r="AP392" i="6"/>
  <c r="AD392" i="6" s="1"/>
  <c r="AQ392" i="6"/>
  <c r="AE392" i="6" s="1"/>
  <c r="AR392" i="6"/>
  <c r="AF392" i="6" s="1"/>
  <c r="AS392" i="6"/>
  <c r="AG392" i="6" s="1"/>
  <c r="AT392" i="6"/>
  <c r="AH392" i="6" s="1"/>
  <c r="AU392" i="6"/>
  <c r="AI392" i="6" s="1"/>
  <c r="AV392" i="6"/>
  <c r="AJ392" i="6" s="1"/>
  <c r="AW392" i="6"/>
  <c r="AK392" i="6" s="1"/>
  <c r="AX392" i="6"/>
  <c r="AL392" i="6" s="1"/>
  <c r="AY392" i="6"/>
  <c r="AM392" i="6" s="1"/>
  <c r="AN393" i="6"/>
  <c r="AB393" i="6" s="1"/>
  <c r="AO393" i="6"/>
  <c r="AC393" i="6" s="1"/>
  <c r="AP393" i="6"/>
  <c r="AD393" i="6" s="1"/>
  <c r="AQ393" i="6"/>
  <c r="AE393" i="6" s="1"/>
  <c r="AR393" i="6"/>
  <c r="AF393" i="6" s="1"/>
  <c r="AS393" i="6"/>
  <c r="AG393" i="6" s="1"/>
  <c r="AT393" i="6"/>
  <c r="AH393" i="6" s="1"/>
  <c r="AU393" i="6"/>
  <c r="AI393" i="6" s="1"/>
  <c r="AV393" i="6"/>
  <c r="AJ393" i="6" s="1"/>
  <c r="AW393" i="6"/>
  <c r="AK393" i="6" s="1"/>
  <c r="AX393" i="6"/>
  <c r="AL393" i="6" s="1"/>
  <c r="AY393" i="6"/>
  <c r="AM393" i="6" s="1"/>
  <c r="AN394" i="6"/>
  <c r="AB394" i="6" s="1"/>
  <c r="AO394" i="6"/>
  <c r="AC394" i="6" s="1"/>
  <c r="AP394" i="6"/>
  <c r="AD394" i="6" s="1"/>
  <c r="AQ394" i="6"/>
  <c r="AE394" i="6" s="1"/>
  <c r="AR394" i="6"/>
  <c r="AF394" i="6" s="1"/>
  <c r="AS394" i="6"/>
  <c r="AG394" i="6" s="1"/>
  <c r="AT394" i="6"/>
  <c r="AH394" i="6" s="1"/>
  <c r="AU394" i="6"/>
  <c r="AI394" i="6" s="1"/>
  <c r="AV394" i="6"/>
  <c r="AJ394" i="6" s="1"/>
  <c r="AW394" i="6"/>
  <c r="AK394" i="6" s="1"/>
  <c r="AX394" i="6"/>
  <c r="AL394" i="6" s="1"/>
  <c r="AY394" i="6"/>
  <c r="AM394" i="6" s="1"/>
  <c r="AN395" i="6"/>
  <c r="AB395" i="6" s="1"/>
  <c r="AO395" i="6"/>
  <c r="AC395" i="6" s="1"/>
  <c r="AP395" i="6"/>
  <c r="AD395" i="6" s="1"/>
  <c r="AQ395" i="6"/>
  <c r="AE395" i="6" s="1"/>
  <c r="AR395" i="6"/>
  <c r="AF395" i="6" s="1"/>
  <c r="AS395" i="6"/>
  <c r="AG395" i="6" s="1"/>
  <c r="AT395" i="6"/>
  <c r="AH395" i="6" s="1"/>
  <c r="AU395" i="6"/>
  <c r="AI395" i="6" s="1"/>
  <c r="AV395" i="6"/>
  <c r="AJ395" i="6" s="1"/>
  <c r="AW395" i="6"/>
  <c r="AK395" i="6" s="1"/>
  <c r="AX395" i="6"/>
  <c r="AL395" i="6" s="1"/>
  <c r="AY395" i="6"/>
  <c r="AM395" i="6" s="1"/>
  <c r="AN396" i="6"/>
  <c r="AB396" i="6" s="1"/>
  <c r="AO396" i="6"/>
  <c r="AC396" i="6" s="1"/>
  <c r="AP396" i="6"/>
  <c r="AD396" i="6" s="1"/>
  <c r="AQ396" i="6"/>
  <c r="AE396" i="6" s="1"/>
  <c r="AR396" i="6"/>
  <c r="AF396" i="6" s="1"/>
  <c r="AS396" i="6"/>
  <c r="AG396" i="6" s="1"/>
  <c r="AT396" i="6"/>
  <c r="AH396" i="6" s="1"/>
  <c r="AU396" i="6"/>
  <c r="AI396" i="6" s="1"/>
  <c r="AV396" i="6"/>
  <c r="AJ396" i="6" s="1"/>
  <c r="AW396" i="6"/>
  <c r="AK396" i="6" s="1"/>
  <c r="AX396" i="6"/>
  <c r="AL396" i="6" s="1"/>
  <c r="AY396" i="6"/>
  <c r="AM396" i="6" s="1"/>
  <c r="AN397" i="6"/>
  <c r="AB397" i="6" s="1"/>
  <c r="AO397" i="6"/>
  <c r="AC397" i="6" s="1"/>
  <c r="AP397" i="6"/>
  <c r="AD397" i="6" s="1"/>
  <c r="AQ397" i="6"/>
  <c r="AE397" i="6" s="1"/>
  <c r="AR397" i="6"/>
  <c r="AF397" i="6" s="1"/>
  <c r="AS397" i="6"/>
  <c r="AG397" i="6" s="1"/>
  <c r="AT397" i="6"/>
  <c r="AH397" i="6" s="1"/>
  <c r="AU397" i="6"/>
  <c r="AI397" i="6" s="1"/>
  <c r="AV397" i="6"/>
  <c r="AJ397" i="6" s="1"/>
  <c r="AW397" i="6"/>
  <c r="AK397" i="6" s="1"/>
  <c r="AX397" i="6"/>
  <c r="AL397" i="6" s="1"/>
  <c r="AY397" i="6"/>
  <c r="AM397" i="6" s="1"/>
  <c r="AN398" i="6"/>
  <c r="AB398" i="6" s="1"/>
  <c r="AO398" i="6"/>
  <c r="AC398" i="6" s="1"/>
  <c r="AP398" i="6"/>
  <c r="AD398" i="6" s="1"/>
  <c r="AQ398" i="6"/>
  <c r="AE398" i="6" s="1"/>
  <c r="AR398" i="6"/>
  <c r="AF398" i="6" s="1"/>
  <c r="AS398" i="6"/>
  <c r="AG398" i="6" s="1"/>
  <c r="AT398" i="6"/>
  <c r="AH398" i="6" s="1"/>
  <c r="AU398" i="6"/>
  <c r="AI398" i="6" s="1"/>
  <c r="AV398" i="6"/>
  <c r="AJ398" i="6" s="1"/>
  <c r="AW398" i="6"/>
  <c r="AK398" i="6" s="1"/>
  <c r="AX398" i="6"/>
  <c r="AL398" i="6" s="1"/>
  <c r="AY398" i="6"/>
  <c r="AM398" i="6" s="1"/>
  <c r="AN399" i="6"/>
  <c r="AB399" i="6" s="1"/>
  <c r="AO399" i="6"/>
  <c r="AC399" i="6" s="1"/>
  <c r="AP399" i="6"/>
  <c r="AD399" i="6" s="1"/>
  <c r="AQ399" i="6"/>
  <c r="AE399" i="6" s="1"/>
  <c r="AR399" i="6"/>
  <c r="AF399" i="6" s="1"/>
  <c r="AS399" i="6"/>
  <c r="AG399" i="6" s="1"/>
  <c r="AT399" i="6"/>
  <c r="AH399" i="6" s="1"/>
  <c r="AU399" i="6"/>
  <c r="AI399" i="6" s="1"/>
  <c r="AV399" i="6"/>
  <c r="AJ399" i="6" s="1"/>
  <c r="AW399" i="6"/>
  <c r="AK399" i="6" s="1"/>
  <c r="AX399" i="6"/>
  <c r="AL399" i="6" s="1"/>
  <c r="AY399" i="6"/>
  <c r="AM399" i="6" s="1"/>
  <c r="AN400" i="6"/>
  <c r="AB400" i="6" s="1"/>
  <c r="AO400" i="6"/>
  <c r="AC400" i="6" s="1"/>
  <c r="AP400" i="6"/>
  <c r="AD400" i="6" s="1"/>
  <c r="AQ400" i="6"/>
  <c r="AE400" i="6" s="1"/>
  <c r="AR400" i="6"/>
  <c r="AF400" i="6" s="1"/>
  <c r="AS400" i="6"/>
  <c r="AG400" i="6" s="1"/>
  <c r="AT400" i="6"/>
  <c r="AH400" i="6" s="1"/>
  <c r="AU400" i="6"/>
  <c r="AI400" i="6" s="1"/>
  <c r="AV400" i="6"/>
  <c r="AJ400" i="6" s="1"/>
  <c r="AW400" i="6"/>
  <c r="AK400" i="6" s="1"/>
  <c r="AX400" i="6"/>
  <c r="AL400" i="6" s="1"/>
  <c r="AY400" i="6"/>
  <c r="AM400" i="6" s="1"/>
  <c r="AN401" i="6"/>
  <c r="AB401" i="6" s="1"/>
  <c r="AO401" i="6"/>
  <c r="AC401" i="6" s="1"/>
  <c r="AP401" i="6"/>
  <c r="AD401" i="6" s="1"/>
  <c r="AQ401" i="6"/>
  <c r="AE401" i="6" s="1"/>
  <c r="AR401" i="6"/>
  <c r="AF401" i="6" s="1"/>
  <c r="AS401" i="6"/>
  <c r="AG401" i="6" s="1"/>
  <c r="AT401" i="6"/>
  <c r="AH401" i="6" s="1"/>
  <c r="AU401" i="6"/>
  <c r="AI401" i="6" s="1"/>
  <c r="AV401" i="6"/>
  <c r="AJ401" i="6" s="1"/>
  <c r="AW401" i="6"/>
  <c r="AK401" i="6" s="1"/>
  <c r="AX401" i="6"/>
  <c r="AL401" i="6" s="1"/>
  <c r="AY401" i="6"/>
  <c r="AM401" i="6" s="1"/>
  <c r="AN402" i="6"/>
  <c r="AB402" i="6" s="1"/>
  <c r="AO402" i="6"/>
  <c r="AC402" i="6" s="1"/>
  <c r="AP402" i="6"/>
  <c r="AD402" i="6" s="1"/>
  <c r="AQ402" i="6"/>
  <c r="AE402" i="6" s="1"/>
  <c r="AR402" i="6"/>
  <c r="AF402" i="6" s="1"/>
  <c r="AS402" i="6"/>
  <c r="AG402" i="6" s="1"/>
  <c r="AT402" i="6"/>
  <c r="AH402" i="6" s="1"/>
  <c r="AU402" i="6"/>
  <c r="AI402" i="6" s="1"/>
  <c r="AV402" i="6"/>
  <c r="AJ402" i="6" s="1"/>
  <c r="AW402" i="6"/>
  <c r="AK402" i="6" s="1"/>
  <c r="AX402" i="6"/>
  <c r="AL402" i="6" s="1"/>
  <c r="AY402" i="6"/>
  <c r="AM402" i="6" s="1"/>
  <c r="AN403" i="6"/>
  <c r="AB403" i="6" s="1"/>
  <c r="AO403" i="6"/>
  <c r="AC403" i="6" s="1"/>
  <c r="AP403" i="6"/>
  <c r="AD403" i="6" s="1"/>
  <c r="AQ403" i="6"/>
  <c r="AE403" i="6" s="1"/>
  <c r="AR403" i="6"/>
  <c r="AF403" i="6" s="1"/>
  <c r="AS403" i="6"/>
  <c r="AG403" i="6" s="1"/>
  <c r="AT403" i="6"/>
  <c r="AH403" i="6" s="1"/>
  <c r="AU403" i="6"/>
  <c r="AI403" i="6" s="1"/>
  <c r="AV403" i="6"/>
  <c r="AJ403" i="6" s="1"/>
  <c r="AW403" i="6"/>
  <c r="AK403" i="6" s="1"/>
  <c r="AX403" i="6"/>
  <c r="AL403" i="6" s="1"/>
  <c r="AY403" i="6"/>
  <c r="AM403" i="6" s="1"/>
  <c r="AN404" i="6"/>
  <c r="AB404" i="6" s="1"/>
  <c r="AO404" i="6"/>
  <c r="AC404" i="6" s="1"/>
  <c r="AP404" i="6"/>
  <c r="AD404" i="6" s="1"/>
  <c r="AQ404" i="6"/>
  <c r="AE404" i="6" s="1"/>
  <c r="AR404" i="6"/>
  <c r="AF404" i="6" s="1"/>
  <c r="AS404" i="6"/>
  <c r="AG404" i="6" s="1"/>
  <c r="AT404" i="6"/>
  <c r="AH404" i="6" s="1"/>
  <c r="AU404" i="6"/>
  <c r="AI404" i="6" s="1"/>
  <c r="AV404" i="6"/>
  <c r="AJ404" i="6" s="1"/>
  <c r="AW404" i="6"/>
  <c r="AK404" i="6" s="1"/>
  <c r="AX404" i="6"/>
  <c r="AL404" i="6" s="1"/>
  <c r="AY404" i="6"/>
  <c r="AM404" i="6" s="1"/>
  <c r="AN405" i="6"/>
  <c r="AB405" i="6" s="1"/>
  <c r="AO405" i="6"/>
  <c r="AC405" i="6" s="1"/>
  <c r="AP405" i="6"/>
  <c r="AD405" i="6" s="1"/>
  <c r="AQ405" i="6"/>
  <c r="AE405" i="6" s="1"/>
  <c r="AR405" i="6"/>
  <c r="AF405" i="6" s="1"/>
  <c r="AS405" i="6"/>
  <c r="AG405" i="6" s="1"/>
  <c r="AT405" i="6"/>
  <c r="AH405" i="6" s="1"/>
  <c r="AU405" i="6"/>
  <c r="AI405" i="6" s="1"/>
  <c r="AV405" i="6"/>
  <c r="AJ405" i="6" s="1"/>
  <c r="AW405" i="6"/>
  <c r="AK405" i="6" s="1"/>
  <c r="AX405" i="6"/>
  <c r="AL405" i="6" s="1"/>
  <c r="AY405" i="6"/>
  <c r="AM405" i="6" s="1"/>
  <c r="AN406" i="6"/>
  <c r="AB406" i="6" s="1"/>
  <c r="AO406" i="6"/>
  <c r="AC406" i="6" s="1"/>
  <c r="AP406" i="6"/>
  <c r="AD406" i="6" s="1"/>
  <c r="AQ406" i="6"/>
  <c r="AE406" i="6" s="1"/>
  <c r="AR406" i="6"/>
  <c r="AF406" i="6" s="1"/>
  <c r="AS406" i="6"/>
  <c r="AG406" i="6" s="1"/>
  <c r="AT406" i="6"/>
  <c r="AH406" i="6" s="1"/>
  <c r="AU406" i="6"/>
  <c r="AI406" i="6" s="1"/>
  <c r="AV406" i="6"/>
  <c r="AJ406" i="6" s="1"/>
  <c r="AW406" i="6"/>
  <c r="AK406" i="6" s="1"/>
  <c r="AX406" i="6"/>
  <c r="AL406" i="6" s="1"/>
  <c r="AY406" i="6"/>
  <c r="AM406" i="6" s="1"/>
  <c r="AN407" i="6"/>
  <c r="AB407" i="6" s="1"/>
  <c r="AO407" i="6"/>
  <c r="AC407" i="6" s="1"/>
  <c r="AP407" i="6"/>
  <c r="AD407" i="6" s="1"/>
  <c r="AQ407" i="6"/>
  <c r="AE407" i="6" s="1"/>
  <c r="AR407" i="6"/>
  <c r="AF407" i="6" s="1"/>
  <c r="AS407" i="6"/>
  <c r="AG407" i="6" s="1"/>
  <c r="AT407" i="6"/>
  <c r="AH407" i="6" s="1"/>
  <c r="AU407" i="6"/>
  <c r="AI407" i="6" s="1"/>
  <c r="AV407" i="6"/>
  <c r="AJ407" i="6" s="1"/>
  <c r="AW407" i="6"/>
  <c r="AK407" i="6" s="1"/>
  <c r="AX407" i="6"/>
  <c r="AL407" i="6" s="1"/>
  <c r="AY407" i="6"/>
  <c r="AM407" i="6" s="1"/>
  <c r="AN408" i="6"/>
  <c r="AB408" i="6" s="1"/>
  <c r="AO408" i="6"/>
  <c r="AC408" i="6" s="1"/>
  <c r="AP408" i="6"/>
  <c r="AD408" i="6" s="1"/>
  <c r="AQ408" i="6"/>
  <c r="AE408" i="6" s="1"/>
  <c r="AR408" i="6"/>
  <c r="AF408" i="6" s="1"/>
  <c r="AS408" i="6"/>
  <c r="AG408" i="6" s="1"/>
  <c r="AT408" i="6"/>
  <c r="AH408" i="6" s="1"/>
  <c r="AU408" i="6"/>
  <c r="AI408" i="6" s="1"/>
  <c r="AV408" i="6"/>
  <c r="AJ408" i="6" s="1"/>
  <c r="AW408" i="6"/>
  <c r="AK408" i="6" s="1"/>
  <c r="AX408" i="6"/>
  <c r="AL408" i="6" s="1"/>
  <c r="AY408" i="6"/>
  <c r="AM408" i="6" s="1"/>
  <c r="AN409" i="6"/>
  <c r="AB409" i="6" s="1"/>
  <c r="AO409" i="6"/>
  <c r="AC409" i="6" s="1"/>
  <c r="AP409" i="6"/>
  <c r="AD409" i="6" s="1"/>
  <c r="AQ409" i="6"/>
  <c r="AE409" i="6" s="1"/>
  <c r="AR409" i="6"/>
  <c r="AF409" i="6" s="1"/>
  <c r="AS409" i="6"/>
  <c r="AG409" i="6" s="1"/>
  <c r="AT409" i="6"/>
  <c r="AH409" i="6" s="1"/>
  <c r="AU409" i="6"/>
  <c r="AI409" i="6" s="1"/>
  <c r="AV409" i="6"/>
  <c r="AJ409" i="6" s="1"/>
  <c r="AW409" i="6"/>
  <c r="AK409" i="6" s="1"/>
  <c r="AX409" i="6"/>
  <c r="AL409" i="6" s="1"/>
  <c r="AY409" i="6"/>
  <c r="AM409" i="6" s="1"/>
  <c r="AN410" i="6"/>
  <c r="AB410" i="6" s="1"/>
  <c r="AO410" i="6"/>
  <c r="AC410" i="6" s="1"/>
  <c r="AP410" i="6"/>
  <c r="AD410" i="6" s="1"/>
  <c r="AQ410" i="6"/>
  <c r="AE410" i="6" s="1"/>
  <c r="AR410" i="6"/>
  <c r="AF410" i="6" s="1"/>
  <c r="AS410" i="6"/>
  <c r="AG410" i="6" s="1"/>
  <c r="AT410" i="6"/>
  <c r="AH410" i="6" s="1"/>
  <c r="AU410" i="6"/>
  <c r="AI410" i="6" s="1"/>
  <c r="AV410" i="6"/>
  <c r="AJ410" i="6" s="1"/>
  <c r="AW410" i="6"/>
  <c r="AK410" i="6" s="1"/>
  <c r="AX410" i="6"/>
  <c r="AL410" i="6" s="1"/>
  <c r="AY410" i="6"/>
  <c r="AM410" i="6" s="1"/>
  <c r="AN411" i="6"/>
  <c r="AB411" i="6" s="1"/>
  <c r="AO411" i="6"/>
  <c r="AC411" i="6" s="1"/>
  <c r="AP411" i="6"/>
  <c r="AD411" i="6" s="1"/>
  <c r="AQ411" i="6"/>
  <c r="AE411" i="6" s="1"/>
  <c r="AR411" i="6"/>
  <c r="AF411" i="6" s="1"/>
  <c r="AS411" i="6"/>
  <c r="AG411" i="6" s="1"/>
  <c r="AT411" i="6"/>
  <c r="AH411" i="6" s="1"/>
  <c r="AU411" i="6"/>
  <c r="AI411" i="6" s="1"/>
  <c r="AV411" i="6"/>
  <c r="AJ411" i="6" s="1"/>
  <c r="AW411" i="6"/>
  <c r="AK411" i="6" s="1"/>
  <c r="AX411" i="6"/>
  <c r="AL411" i="6" s="1"/>
  <c r="AY411" i="6"/>
  <c r="AM411" i="6" s="1"/>
  <c r="AN412" i="6"/>
  <c r="AB412" i="6" s="1"/>
  <c r="AO412" i="6"/>
  <c r="AC412" i="6" s="1"/>
  <c r="AP412" i="6"/>
  <c r="AD412" i="6" s="1"/>
  <c r="AQ412" i="6"/>
  <c r="AE412" i="6" s="1"/>
  <c r="AR412" i="6"/>
  <c r="AF412" i="6" s="1"/>
  <c r="AS412" i="6"/>
  <c r="AG412" i="6" s="1"/>
  <c r="AT412" i="6"/>
  <c r="AH412" i="6" s="1"/>
  <c r="AU412" i="6"/>
  <c r="AI412" i="6" s="1"/>
  <c r="AV412" i="6"/>
  <c r="AJ412" i="6" s="1"/>
  <c r="AW412" i="6"/>
  <c r="AK412" i="6" s="1"/>
  <c r="AX412" i="6"/>
  <c r="AL412" i="6" s="1"/>
  <c r="AY412" i="6"/>
  <c r="AM412" i="6" s="1"/>
  <c r="AN413" i="6"/>
  <c r="AB413" i="6" s="1"/>
  <c r="AO413" i="6"/>
  <c r="AC413" i="6" s="1"/>
  <c r="AP413" i="6"/>
  <c r="AD413" i="6" s="1"/>
  <c r="AQ413" i="6"/>
  <c r="AE413" i="6" s="1"/>
  <c r="AR413" i="6"/>
  <c r="AF413" i="6" s="1"/>
  <c r="AS413" i="6"/>
  <c r="AG413" i="6" s="1"/>
  <c r="AT413" i="6"/>
  <c r="AH413" i="6" s="1"/>
  <c r="AU413" i="6"/>
  <c r="AI413" i="6" s="1"/>
  <c r="AV413" i="6"/>
  <c r="AJ413" i="6" s="1"/>
  <c r="AW413" i="6"/>
  <c r="AK413" i="6" s="1"/>
  <c r="AX413" i="6"/>
  <c r="AL413" i="6" s="1"/>
  <c r="AY413" i="6"/>
  <c r="AM413" i="6" s="1"/>
  <c r="AN414" i="6"/>
  <c r="AB414" i="6" s="1"/>
  <c r="AO414" i="6"/>
  <c r="AC414" i="6" s="1"/>
  <c r="AP414" i="6"/>
  <c r="AD414" i="6" s="1"/>
  <c r="AQ414" i="6"/>
  <c r="AE414" i="6" s="1"/>
  <c r="AR414" i="6"/>
  <c r="AF414" i="6" s="1"/>
  <c r="AS414" i="6"/>
  <c r="AG414" i="6" s="1"/>
  <c r="AT414" i="6"/>
  <c r="AH414" i="6" s="1"/>
  <c r="AU414" i="6"/>
  <c r="AI414" i="6" s="1"/>
  <c r="AV414" i="6"/>
  <c r="AJ414" i="6" s="1"/>
  <c r="AW414" i="6"/>
  <c r="AK414" i="6" s="1"/>
  <c r="AX414" i="6"/>
  <c r="AL414" i="6" s="1"/>
  <c r="AY414" i="6"/>
  <c r="AM414" i="6" s="1"/>
  <c r="AN415" i="6"/>
  <c r="AB415" i="6" s="1"/>
  <c r="AO415" i="6"/>
  <c r="AC415" i="6" s="1"/>
  <c r="AP415" i="6"/>
  <c r="AD415" i="6" s="1"/>
  <c r="AQ415" i="6"/>
  <c r="AE415" i="6" s="1"/>
  <c r="AR415" i="6"/>
  <c r="AF415" i="6" s="1"/>
  <c r="AS415" i="6"/>
  <c r="AG415" i="6" s="1"/>
  <c r="AT415" i="6"/>
  <c r="AH415" i="6" s="1"/>
  <c r="AU415" i="6"/>
  <c r="AI415" i="6" s="1"/>
  <c r="AV415" i="6"/>
  <c r="AJ415" i="6" s="1"/>
  <c r="AW415" i="6"/>
  <c r="AK415" i="6" s="1"/>
  <c r="AX415" i="6"/>
  <c r="AL415" i="6" s="1"/>
  <c r="AY415" i="6"/>
  <c r="AM415" i="6" s="1"/>
  <c r="AN416" i="6"/>
  <c r="AB416" i="6" s="1"/>
  <c r="AO416" i="6"/>
  <c r="AC416" i="6" s="1"/>
  <c r="AP416" i="6"/>
  <c r="AD416" i="6" s="1"/>
  <c r="AQ416" i="6"/>
  <c r="AE416" i="6" s="1"/>
  <c r="AR416" i="6"/>
  <c r="AF416" i="6" s="1"/>
  <c r="AS416" i="6"/>
  <c r="AG416" i="6" s="1"/>
  <c r="AT416" i="6"/>
  <c r="AH416" i="6" s="1"/>
  <c r="AU416" i="6"/>
  <c r="AI416" i="6" s="1"/>
  <c r="AV416" i="6"/>
  <c r="AJ416" i="6" s="1"/>
  <c r="AW416" i="6"/>
  <c r="AK416" i="6" s="1"/>
  <c r="AX416" i="6"/>
  <c r="AL416" i="6" s="1"/>
  <c r="AY416" i="6"/>
  <c r="AM416" i="6" s="1"/>
  <c r="AN417" i="6"/>
  <c r="AB417" i="6" s="1"/>
  <c r="AO417" i="6"/>
  <c r="AC417" i="6" s="1"/>
  <c r="AP417" i="6"/>
  <c r="AD417" i="6" s="1"/>
  <c r="AQ417" i="6"/>
  <c r="AE417" i="6" s="1"/>
  <c r="AR417" i="6"/>
  <c r="AF417" i="6" s="1"/>
  <c r="AS417" i="6"/>
  <c r="AG417" i="6" s="1"/>
  <c r="AT417" i="6"/>
  <c r="AH417" i="6" s="1"/>
  <c r="AU417" i="6"/>
  <c r="AI417" i="6" s="1"/>
  <c r="AV417" i="6"/>
  <c r="AJ417" i="6" s="1"/>
  <c r="AW417" i="6"/>
  <c r="AK417" i="6" s="1"/>
  <c r="AX417" i="6"/>
  <c r="AL417" i="6" s="1"/>
  <c r="AY417" i="6"/>
  <c r="AM417" i="6" s="1"/>
  <c r="AN418" i="6"/>
  <c r="AB418" i="6" s="1"/>
  <c r="AO418" i="6"/>
  <c r="AC418" i="6" s="1"/>
  <c r="AP418" i="6"/>
  <c r="AD418" i="6" s="1"/>
  <c r="AQ418" i="6"/>
  <c r="AE418" i="6" s="1"/>
  <c r="AR418" i="6"/>
  <c r="AF418" i="6" s="1"/>
  <c r="AS418" i="6"/>
  <c r="AG418" i="6" s="1"/>
  <c r="AT418" i="6"/>
  <c r="AH418" i="6" s="1"/>
  <c r="AU418" i="6"/>
  <c r="AI418" i="6" s="1"/>
  <c r="AV418" i="6"/>
  <c r="AJ418" i="6" s="1"/>
  <c r="AW418" i="6"/>
  <c r="AK418" i="6" s="1"/>
  <c r="AX418" i="6"/>
  <c r="AL418" i="6" s="1"/>
  <c r="AY418" i="6"/>
  <c r="AM418" i="6" s="1"/>
  <c r="AN419" i="6"/>
  <c r="AB419" i="6" s="1"/>
  <c r="AO419" i="6"/>
  <c r="AC419" i="6" s="1"/>
  <c r="AP419" i="6"/>
  <c r="AD419" i="6" s="1"/>
  <c r="AQ419" i="6"/>
  <c r="AE419" i="6" s="1"/>
  <c r="AR419" i="6"/>
  <c r="AF419" i="6" s="1"/>
  <c r="AS419" i="6"/>
  <c r="AG419" i="6" s="1"/>
  <c r="AT419" i="6"/>
  <c r="AH419" i="6" s="1"/>
  <c r="AU419" i="6"/>
  <c r="AI419" i="6" s="1"/>
  <c r="AV419" i="6"/>
  <c r="AJ419" i="6" s="1"/>
  <c r="AW419" i="6"/>
  <c r="AK419" i="6" s="1"/>
  <c r="AX419" i="6"/>
  <c r="AL419" i="6" s="1"/>
  <c r="AY419" i="6"/>
  <c r="AM419" i="6" s="1"/>
  <c r="AN420" i="6"/>
  <c r="AB420" i="6" s="1"/>
  <c r="AO420" i="6"/>
  <c r="AC420" i="6" s="1"/>
  <c r="AP420" i="6"/>
  <c r="AD420" i="6" s="1"/>
  <c r="AQ420" i="6"/>
  <c r="AE420" i="6" s="1"/>
  <c r="AR420" i="6"/>
  <c r="AF420" i="6" s="1"/>
  <c r="AS420" i="6"/>
  <c r="AG420" i="6" s="1"/>
  <c r="AT420" i="6"/>
  <c r="AH420" i="6" s="1"/>
  <c r="AU420" i="6"/>
  <c r="AI420" i="6" s="1"/>
  <c r="AV420" i="6"/>
  <c r="AJ420" i="6" s="1"/>
  <c r="AW420" i="6"/>
  <c r="AK420" i="6" s="1"/>
  <c r="AX420" i="6"/>
  <c r="AL420" i="6" s="1"/>
  <c r="AY420" i="6"/>
  <c r="AM420" i="6" s="1"/>
  <c r="AN421" i="6"/>
  <c r="AB421" i="6" s="1"/>
  <c r="AO421" i="6"/>
  <c r="AC421" i="6" s="1"/>
  <c r="AP421" i="6"/>
  <c r="AD421" i="6" s="1"/>
  <c r="AQ421" i="6"/>
  <c r="AE421" i="6" s="1"/>
  <c r="AR421" i="6"/>
  <c r="AF421" i="6" s="1"/>
  <c r="AS421" i="6"/>
  <c r="AG421" i="6" s="1"/>
  <c r="AT421" i="6"/>
  <c r="AH421" i="6" s="1"/>
  <c r="AU421" i="6"/>
  <c r="AI421" i="6" s="1"/>
  <c r="AV421" i="6"/>
  <c r="AJ421" i="6" s="1"/>
  <c r="AW421" i="6"/>
  <c r="AK421" i="6" s="1"/>
  <c r="AX421" i="6"/>
  <c r="AL421" i="6" s="1"/>
  <c r="AY421" i="6"/>
  <c r="AM421" i="6" s="1"/>
  <c r="AN422" i="6"/>
  <c r="AB422" i="6" s="1"/>
  <c r="AO422" i="6"/>
  <c r="AC422" i="6" s="1"/>
  <c r="AP422" i="6"/>
  <c r="AD422" i="6" s="1"/>
  <c r="AQ422" i="6"/>
  <c r="AE422" i="6" s="1"/>
  <c r="AR422" i="6"/>
  <c r="AF422" i="6" s="1"/>
  <c r="AS422" i="6"/>
  <c r="AG422" i="6" s="1"/>
  <c r="AT422" i="6"/>
  <c r="AH422" i="6" s="1"/>
  <c r="AU422" i="6"/>
  <c r="AI422" i="6" s="1"/>
  <c r="AV422" i="6"/>
  <c r="AJ422" i="6" s="1"/>
  <c r="AW422" i="6"/>
  <c r="AK422" i="6" s="1"/>
  <c r="AX422" i="6"/>
  <c r="AL422" i="6" s="1"/>
  <c r="AY422" i="6"/>
  <c r="AM422" i="6" s="1"/>
  <c r="AN423" i="6"/>
  <c r="AB423" i="6" s="1"/>
  <c r="AO423" i="6"/>
  <c r="AC423" i="6" s="1"/>
  <c r="AP423" i="6"/>
  <c r="AD423" i="6" s="1"/>
  <c r="AQ423" i="6"/>
  <c r="AE423" i="6" s="1"/>
  <c r="AR423" i="6"/>
  <c r="AF423" i="6" s="1"/>
  <c r="AS423" i="6"/>
  <c r="AG423" i="6" s="1"/>
  <c r="AT423" i="6"/>
  <c r="AH423" i="6" s="1"/>
  <c r="AU423" i="6"/>
  <c r="AI423" i="6" s="1"/>
  <c r="AV423" i="6"/>
  <c r="AJ423" i="6" s="1"/>
  <c r="AW423" i="6"/>
  <c r="AK423" i="6" s="1"/>
  <c r="AX423" i="6"/>
  <c r="AL423" i="6" s="1"/>
  <c r="AY423" i="6"/>
  <c r="AM423" i="6" s="1"/>
  <c r="AN424" i="6"/>
  <c r="AB424" i="6" s="1"/>
  <c r="AO424" i="6"/>
  <c r="AC424" i="6" s="1"/>
  <c r="AP424" i="6"/>
  <c r="AD424" i="6" s="1"/>
  <c r="AQ424" i="6"/>
  <c r="AE424" i="6" s="1"/>
  <c r="AR424" i="6"/>
  <c r="AF424" i="6" s="1"/>
  <c r="AS424" i="6"/>
  <c r="AG424" i="6" s="1"/>
  <c r="AT424" i="6"/>
  <c r="AH424" i="6" s="1"/>
  <c r="AU424" i="6"/>
  <c r="AI424" i="6" s="1"/>
  <c r="AV424" i="6"/>
  <c r="AJ424" i="6" s="1"/>
  <c r="AW424" i="6"/>
  <c r="AK424" i="6" s="1"/>
  <c r="AX424" i="6"/>
  <c r="AL424" i="6" s="1"/>
  <c r="AY424" i="6"/>
  <c r="AM424" i="6" s="1"/>
  <c r="AN425" i="6"/>
  <c r="AB425" i="6" s="1"/>
  <c r="AO425" i="6"/>
  <c r="AC425" i="6" s="1"/>
  <c r="AP425" i="6"/>
  <c r="AD425" i="6" s="1"/>
  <c r="AQ425" i="6"/>
  <c r="AE425" i="6" s="1"/>
  <c r="AR425" i="6"/>
  <c r="AF425" i="6" s="1"/>
  <c r="AS425" i="6"/>
  <c r="AG425" i="6" s="1"/>
  <c r="AT425" i="6"/>
  <c r="AH425" i="6" s="1"/>
  <c r="AU425" i="6"/>
  <c r="AI425" i="6" s="1"/>
  <c r="AV425" i="6"/>
  <c r="AJ425" i="6" s="1"/>
  <c r="AW425" i="6"/>
  <c r="AK425" i="6" s="1"/>
  <c r="AX425" i="6"/>
  <c r="AL425" i="6" s="1"/>
  <c r="AY425" i="6"/>
  <c r="AM425" i="6" s="1"/>
  <c r="AN426" i="6"/>
  <c r="AB426" i="6" s="1"/>
  <c r="AO426" i="6"/>
  <c r="AC426" i="6" s="1"/>
  <c r="AP426" i="6"/>
  <c r="AD426" i="6" s="1"/>
  <c r="AQ426" i="6"/>
  <c r="AE426" i="6" s="1"/>
  <c r="AR426" i="6"/>
  <c r="AF426" i="6" s="1"/>
  <c r="AS426" i="6"/>
  <c r="AG426" i="6" s="1"/>
  <c r="AT426" i="6"/>
  <c r="AH426" i="6" s="1"/>
  <c r="AU426" i="6"/>
  <c r="AI426" i="6" s="1"/>
  <c r="AV426" i="6"/>
  <c r="AJ426" i="6" s="1"/>
  <c r="AW426" i="6"/>
  <c r="AK426" i="6" s="1"/>
  <c r="AX426" i="6"/>
  <c r="AL426" i="6" s="1"/>
  <c r="AY426" i="6"/>
  <c r="AM426" i="6" s="1"/>
  <c r="AN427" i="6"/>
  <c r="AB427" i="6" s="1"/>
  <c r="AO427" i="6"/>
  <c r="AC427" i="6" s="1"/>
  <c r="AP427" i="6"/>
  <c r="AD427" i="6" s="1"/>
  <c r="AQ427" i="6"/>
  <c r="AE427" i="6" s="1"/>
  <c r="AR427" i="6"/>
  <c r="AF427" i="6" s="1"/>
  <c r="AS427" i="6"/>
  <c r="AG427" i="6" s="1"/>
  <c r="AT427" i="6"/>
  <c r="AH427" i="6" s="1"/>
  <c r="AU427" i="6"/>
  <c r="AI427" i="6" s="1"/>
  <c r="AV427" i="6"/>
  <c r="AJ427" i="6" s="1"/>
  <c r="AW427" i="6"/>
  <c r="AK427" i="6" s="1"/>
  <c r="AX427" i="6"/>
  <c r="AL427" i="6" s="1"/>
  <c r="AY427" i="6"/>
  <c r="AM427" i="6" s="1"/>
  <c r="AN428" i="6"/>
  <c r="AB428" i="6" s="1"/>
  <c r="AO428" i="6"/>
  <c r="AC428" i="6" s="1"/>
  <c r="AP428" i="6"/>
  <c r="AD428" i="6" s="1"/>
  <c r="AQ428" i="6"/>
  <c r="AE428" i="6" s="1"/>
  <c r="AR428" i="6"/>
  <c r="AF428" i="6" s="1"/>
  <c r="AS428" i="6"/>
  <c r="AG428" i="6" s="1"/>
  <c r="AT428" i="6"/>
  <c r="AH428" i="6" s="1"/>
  <c r="AU428" i="6"/>
  <c r="AI428" i="6" s="1"/>
  <c r="AV428" i="6"/>
  <c r="AJ428" i="6" s="1"/>
  <c r="AW428" i="6"/>
  <c r="AK428" i="6" s="1"/>
  <c r="AX428" i="6"/>
  <c r="AL428" i="6" s="1"/>
  <c r="AY428" i="6"/>
  <c r="AM428" i="6" s="1"/>
  <c r="AN429" i="6"/>
  <c r="AB429" i="6" s="1"/>
  <c r="AO429" i="6"/>
  <c r="AC429" i="6" s="1"/>
  <c r="AP429" i="6"/>
  <c r="AD429" i="6" s="1"/>
  <c r="AQ429" i="6"/>
  <c r="AE429" i="6" s="1"/>
  <c r="AR429" i="6"/>
  <c r="AF429" i="6" s="1"/>
  <c r="AS429" i="6"/>
  <c r="AG429" i="6" s="1"/>
  <c r="AT429" i="6"/>
  <c r="AH429" i="6" s="1"/>
  <c r="AU429" i="6"/>
  <c r="AI429" i="6" s="1"/>
  <c r="AV429" i="6"/>
  <c r="AJ429" i="6" s="1"/>
  <c r="AW429" i="6"/>
  <c r="AK429" i="6" s="1"/>
  <c r="AX429" i="6"/>
  <c r="AL429" i="6" s="1"/>
  <c r="AY429" i="6"/>
  <c r="AM429" i="6" s="1"/>
  <c r="AN430" i="6"/>
  <c r="AB430" i="6" s="1"/>
  <c r="AO430" i="6"/>
  <c r="AC430" i="6" s="1"/>
  <c r="AP430" i="6"/>
  <c r="AD430" i="6" s="1"/>
  <c r="AQ430" i="6"/>
  <c r="AE430" i="6" s="1"/>
  <c r="AR430" i="6"/>
  <c r="AF430" i="6" s="1"/>
  <c r="AS430" i="6"/>
  <c r="AG430" i="6" s="1"/>
  <c r="AT430" i="6"/>
  <c r="AH430" i="6" s="1"/>
  <c r="AU430" i="6"/>
  <c r="AI430" i="6" s="1"/>
  <c r="AV430" i="6"/>
  <c r="AJ430" i="6" s="1"/>
  <c r="AW430" i="6"/>
  <c r="AK430" i="6" s="1"/>
  <c r="AX430" i="6"/>
  <c r="AL430" i="6" s="1"/>
  <c r="AY430" i="6"/>
  <c r="AM430" i="6" s="1"/>
  <c r="AN431" i="6"/>
  <c r="AB431" i="6" s="1"/>
  <c r="AO431" i="6"/>
  <c r="AC431" i="6" s="1"/>
  <c r="AP431" i="6"/>
  <c r="AD431" i="6" s="1"/>
  <c r="AQ431" i="6"/>
  <c r="AE431" i="6" s="1"/>
  <c r="AR431" i="6"/>
  <c r="AF431" i="6" s="1"/>
  <c r="AS431" i="6"/>
  <c r="AG431" i="6" s="1"/>
  <c r="AT431" i="6"/>
  <c r="AH431" i="6" s="1"/>
  <c r="AU431" i="6"/>
  <c r="AI431" i="6" s="1"/>
  <c r="AV431" i="6"/>
  <c r="AJ431" i="6" s="1"/>
  <c r="AW431" i="6"/>
  <c r="AK431" i="6" s="1"/>
  <c r="AX431" i="6"/>
  <c r="AL431" i="6" s="1"/>
  <c r="AY431" i="6"/>
  <c r="AM431" i="6" s="1"/>
  <c r="AN432" i="6"/>
  <c r="AB432" i="6" s="1"/>
  <c r="AO432" i="6"/>
  <c r="AC432" i="6" s="1"/>
  <c r="AP432" i="6"/>
  <c r="AD432" i="6" s="1"/>
  <c r="AQ432" i="6"/>
  <c r="AE432" i="6" s="1"/>
  <c r="AR432" i="6"/>
  <c r="AF432" i="6" s="1"/>
  <c r="AS432" i="6"/>
  <c r="AG432" i="6" s="1"/>
  <c r="AT432" i="6"/>
  <c r="AH432" i="6" s="1"/>
  <c r="AU432" i="6"/>
  <c r="AI432" i="6" s="1"/>
  <c r="AV432" i="6"/>
  <c r="AJ432" i="6" s="1"/>
  <c r="AW432" i="6"/>
  <c r="AK432" i="6" s="1"/>
  <c r="AX432" i="6"/>
  <c r="AL432" i="6" s="1"/>
  <c r="AY432" i="6"/>
  <c r="AM432" i="6" s="1"/>
  <c r="AN433" i="6"/>
  <c r="AB433" i="6" s="1"/>
  <c r="AO433" i="6"/>
  <c r="AC433" i="6" s="1"/>
  <c r="AP433" i="6"/>
  <c r="AD433" i="6" s="1"/>
  <c r="AQ433" i="6"/>
  <c r="AE433" i="6" s="1"/>
  <c r="AR433" i="6"/>
  <c r="AF433" i="6" s="1"/>
  <c r="AS433" i="6"/>
  <c r="AG433" i="6" s="1"/>
  <c r="AT433" i="6"/>
  <c r="AH433" i="6" s="1"/>
  <c r="AU433" i="6"/>
  <c r="AI433" i="6" s="1"/>
  <c r="AV433" i="6"/>
  <c r="AJ433" i="6" s="1"/>
  <c r="AW433" i="6"/>
  <c r="AK433" i="6" s="1"/>
  <c r="AX433" i="6"/>
  <c r="AL433" i="6" s="1"/>
  <c r="AY433" i="6"/>
  <c r="AM433" i="6" s="1"/>
  <c r="AN434" i="6"/>
  <c r="AB434" i="6" s="1"/>
  <c r="AO434" i="6"/>
  <c r="AC434" i="6" s="1"/>
  <c r="AP434" i="6"/>
  <c r="AD434" i="6" s="1"/>
  <c r="AQ434" i="6"/>
  <c r="AE434" i="6" s="1"/>
  <c r="AR434" i="6"/>
  <c r="AF434" i="6" s="1"/>
  <c r="AS434" i="6"/>
  <c r="AG434" i="6" s="1"/>
  <c r="AT434" i="6"/>
  <c r="AH434" i="6" s="1"/>
  <c r="AU434" i="6"/>
  <c r="AI434" i="6" s="1"/>
  <c r="AV434" i="6"/>
  <c r="AJ434" i="6" s="1"/>
  <c r="AW434" i="6"/>
  <c r="AK434" i="6" s="1"/>
  <c r="AX434" i="6"/>
  <c r="AL434" i="6" s="1"/>
  <c r="AY434" i="6"/>
  <c r="AM434" i="6" s="1"/>
  <c r="AN435" i="6"/>
  <c r="AB435" i="6" s="1"/>
  <c r="AO435" i="6"/>
  <c r="AC435" i="6" s="1"/>
  <c r="AP435" i="6"/>
  <c r="AD435" i="6" s="1"/>
  <c r="AQ435" i="6"/>
  <c r="AE435" i="6" s="1"/>
  <c r="AR435" i="6"/>
  <c r="AF435" i="6" s="1"/>
  <c r="AS435" i="6"/>
  <c r="AG435" i="6" s="1"/>
  <c r="AT435" i="6"/>
  <c r="AH435" i="6" s="1"/>
  <c r="AU435" i="6"/>
  <c r="AI435" i="6" s="1"/>
  <c r="AV435" i="6"/>
  <c r="AJ435" i="6" s="1"/>
  <c r="AW435" i="6"/>
  <c r="AK435" i="6" s="1"/>
  <c r="AX435" i="6"/>
  <c r="AL435" i="6" s="1"/>
  <c r="AY435" i="6"/>
  <c r="AM435" i="6" s="1"/>
  <c r="AN436" i="6"/>
  <c r="AB436" i="6" s="1"/>
  <c r="AO436" i="6"/>
  <c r="AC436" i="6" s="1"/>
  <c r="AP436" i="6"/>
  <c r="AD436" i="6" s="1"/>
  <c r="AQ436" i="6"/>
  <c r="AE436" i="6" s="1"/>
  <c r="AR436" i="6"/>
  <c r="AF436" i="6" s="1"/>
  <c r="AS436" i="6"/>
  <c r="AG436" i="6" s="1"/>
  <c r="AT436" i="6"/>
  <c r="AH436" i="6" s="1"/>
  <c r="AU436" i="6"/>
  <c r="AI436" i="6" s="1"/>
  <c r="AV436" i="6"/>
  <c r="AJ436" i="6" s="1"/>
  <c r="AW436" i="6"/>
  <c r="AK436" i="6" s="1"/>
  <c r="AX436" i="6"/>
  <c r="AL436" i="6" s="1"/>
  <c r="AY436" i="6"/>
  <c r="AM436" i="6" s="1"/>
  <c r="AN437" i="6"/>
  <c r="AB437" i="6" s="1"/>
  <c r="AO437" i="6"/>
  <c r="AC437" i="6" s="1"/>
  <c r="AP437" i="6"/>
  <c r="AD437" i="6" s="1"/>
  <c r="AQ437" i="6"/>
  <c r="AE437" i="6" s="1"/>
  <c r="AR437" i="6"/>
  <c r="AF437" i="6" s="1"/>
  <c r="AS437" i="6"/>
  <c r="AG437" i="6" s="1"/>
  <c r="AT437" i="6"/>
  <c r="AH437" i="6" s="1"/>
  <c r="AU437" i="6"/>
  <c r="AI437" i="6" s="1"/>
  <c r="AV437" i="6"/>
  <c r="AJ437" i="6" s="1"/>
  <c r="AW437" i="6"/>
  <c r="AK437" i="6" s="1"/>
  <c r="AX437" i="6"/>
  <c r="AL437" i="6" s="1"/>
  <c r="AY437" i="6"/>
  <c r="AM437" i="6" s="1"/>
  <c r="AN438" i="6"/>
  <c r="AB438" i="6" s="1"/>
  <c r="AO438" i="6"/>
  <c r="AC438" i="6" s="1"/>
  <c r="AP438" i="6"/>
  <c r="AD438" i="6" s="1"/>
  <c r="AQ438" i="6"/>
  <c r="AE438" i="6" s="1"/>
  <c r="AR438" i="6"/>
  <c r="AF438" i="6" s="1"/>
  <c r="AS438" i="6"/>
  <c r="AG438" i="6" s="1"/>
  <c r="AT438" i="6"/>
  <c r="AH438" i="6" s="1"/>
  <c r="AU438" i="6"/>
  <c r="AI438" i="6" s="1"/>
  <c r="AV438" i="6"/>
  <c r="AJ438" i="6" s="1"/>
  <c r="AW438" i="6"/>
  <c r="AK438" i="6" s="1"/>
  <c r="AX438" i="6"/>
  <c r="AL438" i="6" s="1"/>
  <c r="AY438" i="6"/>
  <c r="AM438" i="6" s="1"/>
  <c r="AN439" i="6"/>
  <c r="AB439" i="6" s="1"/>
  <c r="AO439" i="6"/>
  <c r="AC439" i="6" s="1"/>
  <c r="AP439" i="6"/>
  <c r="AD439" i="6" s="1"/>
  <c r="AQ439" i="6"/>
  <c r="AE439" i="6" s="1"/>
  <c r="AR439" i="6"/>
  <c r="AF439" i="6" s="1"/>
  <c r="AS439" i="6"/>
  <c r="AG439" i="6" s="1"/>
  <c r="AT439" i="6"/>
  <c r="AH439" i="6" s="1"/>
  <c r="AU439" i="6"/>
  <c r="AI439" i="6" s="1"/>
  <c r="AV439" i="6"/>
  <c r="AJ439" i="6" s="1"/>
  <c r="AW439" i="6"/>
  <c r="AK439" i="6" s="1"/>
  <c r="AX439" i="6"/>
  <c r="AL439" i="6" s="1"/>
  <c r="AY439" i="6"/>
  <c r="AM439" i="6" s="1"/>
  <c r="AN440" i="6"/>
  <c r="AB440" i="6" s="1"/>
  <c r="AO440" i="6"/>
  <c r="AC440" i="6" s="1"/>
  <c r="AP440" i="6"/>
  <c r="AD440" i="6" s="1"/>
  <c r="AQ440" i="6"/>
  <c r="AE440" i="6" s="1"/>
  <c r="AR440" i="6"/>
  <c r="AF440" i="6" s="1"/>
  <c r="AS440" i="6"/>
  <c r="AG440" i="6" s="1"/>
  <c r="AT440" i="6"/>
  <c r="AH440" i="6" s="1"/>
  <c r="AU440" i="6"/>
  <c r="AI440" i="6" s="1"/>
  <c r="AV440" i="6"/>
  <c r="AJ440" i="6" s="1"/>
  <c r="AW440" i="6"/>
  <c r="AK440" i="6" s="1"/>
  <c r="AX440" i="6"/>
  <c r="AL440" i="6" s="1"/>
  <c r="AY440" i="6"/>
  <c r="AM440" i="6" s="1"/>
  <c r="AN441" i="6"/>
  <c r="AB441" i="6" s="1"/>
  <c r="AO441" i="6"/>
  <c r="AC441" i="6" s="1"/>
  <c r="AP441" i="6"/>
  <c r="AD441" i="6" s="1"/>
  <c r="AQ441" i="6"/>
  <c r="AE441" i="6" s="1"/>
  <c r="AR441" i="6"/>
  <c r="AF441" i="6" s="1"/>
  <c r="AS441" i="6"/>
  <c r="AG441" i="6" s="1"/>
  <c r="AT441" i="6"/>
  <c r="AH441" i="6" s="1"/>
  <c r="AU441" i="6"/>
  <c r="AI441" i="6" s="1"/>
  <c r="AV441" i="6"/>
  <c r="AJ441" i="6" s="1"/>
  <c r="AW441" i="6"/>
  <c r="AK441" i="6" s="1"/>
  <c r="AX441" i="6"/>
  <c r="AL441" i="6" s="1"/>
  <c r="AY441" i="6"/>
  <c r="AM441" i="6" s="1"/>
  <c r="AN442" i="6"/>
  <c r="AB442" i="6" s="1"/>
  <c r="AO442" i="6"/>
  <c r="AC442" i="6" s="1"/>
  <c r="AP442" i="6"/>
  <c r="AD442" i="6" s="1"/>
  <c r="AQ442" i="6"/>
  <c r="AE442" i="6" s="1"/>
  <c r="AR442" i="6"/>
  <c r="AF442" i="6" s="1"/>
  <c r="AS442" i="6"/>
  <c r="AG442" i="6" s="1"/>
  <c r="AT442" i="6"/>
  <c r="AH442" i="6" s="1"/>
  <c r="AU442" i="6"/>
  <c r="AI442" i="6" s="1"/>
  <c r="AV442" i="6"/>
  <c r="AJ442" i="6" s="1"/>
  <c r="AW442" i="6"/>
  <c r="AK442" i="6" s="1"/>
  <c r="AX442" i="6"/>
  <c r="AL442" i="6" s="1"/>
  <c r="AY442" i="6"/>
  <c r="AM442" i="6" s="1"/>
  <c r="AN443" i="6"/>
  <c r="AB443" i="6" s="1"/>
  <c r="AO443" i="6"/>
  <c r="AC443" i="6" s="1"/>
  <c r="AP443" i="6"/>
  <c r="AD443" i="6" s="1"/>
  <c r="AQ443" i="6"/>
  <c r="AE443" i="6" s="1"/>
  <c r="AR443" i="6"/>
  <c r="AF443" i="6" s="1"/>
  <c r="AS443" i="6"/>
  <c r="AG443" i="6" s="1"/>
  <c r="AT443" i="6"/>
  <c r="AH443" i="6" s="1"/>
  <c r="AU443" i="6"/>
  <c r="AI443" i="6" s="1"/>
  <c r="AV443" i="6"/>
  <c r="AJ443" i="6" s="1"/>
  <c r="AW443" i="6"/>
  <c r="AK443" i="6" s="1"/>
  <c r="AX443" i="6"/>
  <c r="AL443" i="6" s="1"/>
  <c r="AY443" i="6"/>
  <c r="AM443" i="6" s="1"/>
  <c r="AN444" i="6"/>
  <c r="AB444" i="6" s="1"/>
  <c r="AO444" i="6"/>
  <c r="AC444" i="6" s="1"/>
  <c r="AP444" i="6"/>
  <c r="AD444" i="6" s="1"/>
  <c r="AQ444" i="6"/>
  <c r="AE444" i="6" s="1"/>
  <c r="AR444" i="6"/>
  <c r="AF444" i="6" s="1"/>
  <c r="AS444" i="6"/>
  <c r="AG444" i="6" s="1"/>
  <c r="AT444" i="6"/>
  <c r="AH444" i="6" s="1"/>
  <c r="AU444" i="6"/>
  <c r="AI444" i="6" s="1"/>
  <c r="AV444" i="6"/>
  <c r="AJ444" i="6" s="1"/>
  <c r="AW444" i="6"/>
  <c r="AK444" i="6" s="1"/>
  <c r="AX444" i="6"/>
  <c r="AL444" i="6" s="1"/>
  <c r="AY444" i="6"/>
  <c r="AM444" i="6" s="1"/>
  <c r="AN445" i="6"/>
  <c r="AB445" i="6" s="1"/>
  <c r="AO445" i="6"/>
  <c r="AC445" i="6" s="1"/>
  <c r="AP445" i="6"/>
  <c r="AD445" i="6" s="1"/>
  <c r="AQ445" i="6"/>
  <c r="AE445" i="6" s="1"/>
  <c r="AR445" i="6"/>
  <c r="AF445" i="6" s="1"/>
  <c r="AS445" i="6"/>
  <c r="AG445" i="6" s="1"/>
  <c r="AT445" i="6"/>
  <c r="AH445" i="6" s="1"/>
  <c r="AU445" i="6"/>
  <c r="AI445" i="6" s="1"/>
  <c r="AV445" i="6"/>
  <c r="AJ445" i="6" s="1"/>
  <c r="AW445" i="6"/>
  <c r="AK445" i="6" s="1"/>
  <c r="AX445" i="6"/>
  <c r="AL445" i="6" s="1"/>
  <c r="AY445" i="6"/>
  <c r="AM445" i="6" s="1"/>
  <c r="AN446" i="6"/>
  <c r="AB446" i="6" s="1"/>
  <c r="AO446" i="6"/>
  <c r="AC446" i="6" s="1"/>
  <c r="AP446" i="6"/>
  <c r="AD446" i="6" s="1"/>
  <c r="AQ446" i="6"/>
  <c r="AE446" i="6" s="1"/>
  <c r="AR446" i="6"/>
  <c r="AF446" i="6" s="1"/>
  <c r="AS446" i="6"/>
  <c r="AG446" i="6" s="1"/>
  <c r="AT446" i="6"/>
  <c r="AH446" i="6" s="1"/>
  <c r="AU446" i="6"/>
  <c r="AI446" i="6" s="1"/>
  <c r="AV446" i="6"/>
  <c r="AJ446" i="6" s="1"/>
  <c r="AW446" i="6"/>
  <c r="AK446" i="6" s="1"/>
  <c r="AX446" i="6"/>
  <c r="AL446" i="6" s="1"/>
  <c r="AY446" i="6"/>
  <c r="AM446" i="6" s="1"/>
  <c r="AN447" i="6"/>
  <c r="AB447" i="6" s="1"/>
  <c r="AO447" i="6"/>
  <c r="AC447" i="6" s="1"/>
  <c r="AP447" i="6"/>
  <c r="AD447" i="6" s="1"/>
  <c r="AQ447" i="6"/>
  <c r="AE447" i="6" s="1"/>
  <c r="AR447" i="6"/>
  <c r="AF447" i="6" s="1"/>
  <c r="AS447" i="6"/>
  <c r="AG447" i="6" s="1"/>
  <c r="AT447" i="6"/>
  <c r="AH447" i="6" s="1"/>
  <c r="AU447" i="6"/>
  <c r="AI447" i="6" s="1"/>
  <c r="AV447" i="6"/>
  <c r="AJ447" i="6" s="1"/>
  <c r="AW447" i="6"/>
  <c r="AK447" i="6" s="1"/>
  <c r="AX447" i="6"/>
  <c r="AL447" i="6" s="1"/>
  <c r="AY447" i="6"/>
  <c r="AM447" i="6" s="1"/>
  <c r="AN448" i="6"/>
  <c r="AB448" i="6" s="1"/>
  <c r="AO448" i="6"/>
  <c r="AC448" i="6" s="1"/>
  <c r="AP448" i="6"/>
  <c r="AD448" i="6" s="1"/>
  <c r="AQ448" i="6"/>
  <c r="AE448" i="6" s="1"/>
  <c r="AR448" i="6"/>
  <c r="AF448" i="6" s="1"/>
  <c r="AS448" i="6"/>
  <c r="AG448" i="6" s="1"/>
  <c r="AT448" i="6"/>
  <c r="AH448" i="6" s="1"/>
  <c r="AU448" i="6"/>
  <c r="AI448" i="6" s="1"/>
  <c r="AV448" i="6"/>
  <c r="AJ448" i="6" s="1"/>
  <c r="AW448" i="6"/>
  <c r="AK448" i="6" s="1"/>
  <c r="AX448" i="6"/>
  <c r="AL448" i="6" s="1"/>
  <c r="AY448" i="6"/>
  <c r="AM448" i="6" s="1"/>
  <c r="AN449" i="6"/>
  <c r="AB449" i="6" s="1"/>
  <c r="AO449" i="6"/>
  <c r="AC449" i="6" s="1"/>
  <c r="AP449" i="6"/>
  <c r="AD449" i="6" s="1"/>
  <c r="AQ449" i="6"/>
  <c r="AE449" i="6" s="1"/>
  <c r="AR449" i="6"/>
  <c r="AF449" i="6" s="1"/>
  <c r="AS449" i="6"/>
  <c r="AG449" i="6" s="1"/>
  <c r="AT449" i="6"/>
  <c r="AH449" i="6" s="1"/>
  <c r="AU449" i="6"/>
  <c r="AI449" i="6" s="1"/>
  <c r="AV449" i="6"/>
  <c r="AJ449" i="6" s="1"/>
  <c r="AW449" i="6"/>
  <c r="AK449" i="6" s="1"/>
  <c r="AX449" i="6"/>
  <c r="AL449" i="6" s="1"/>
  <c r="AY449" i="6"/>
  <c r="AM449" i="6" s="1"/>
  <c r="AN450" i="6"/>
  <c r="AB450" i="6" s="1"/>
  <c r="AO450" i="6"/>
  <c r="AC450" i="6" s="1"/>
  <c r="AP450" i="6"/>
  <c r="AD450" i="6" s="1"/>
  <c r="AQ450" i="6"/>
  <c r="AE450" i="6" s="1"/>
  <c r="AR450" i="6"/>
  <c r="AF450" i="6" s="1"/>
  <c r="AS450" i="6"/>
  <c r="AG450" i="6" s="1"/>
  <c r="AT450" i="6"/>
  <c r="AH450" i="6" s="1"/>
  <c r="AU450" i="6"/>
  <c r="AI450" i="6" s="1"/>
  <c r="AV450" i="6"/>
  <c r="AJ450" i="6" s="1"/>
  <c r="AW450" i="6"/>
  <c r="AK450" i="6" s="1"/>
  <c r="AX450" i="6"/>
  <c r="AL450" i="6" s="1"/>
  <c r="AY450" i="6"/>
  <c r="AM450" i="6" s="1"/>
  <c r="AN451" i="6"/>
  <c r="AB451" i="6" s="1"/>
  <c r="AO451" i="6"/>
  <c r="AC451" i="6" s="1"/>
  <c r="AP451" i="6"/>
  <c r="AD451" i="6" s="1"/>
  <c r="AQ451" i="6"/>
  <c r="AE451" i="6" s="1"/>
  <c r="AR451" i="6"/>
  <c r="AF451" i="6" s="1"/>
  <c r="AS451" i="6"/>
  <c r="AG451" i="6" s="1"/>
  <c r="AT451" i="6"/>
  <c r="AH451" i="6" s="1"/>
  <c r="AU451" i="6"/>
  <c r="AI451" i="6" s="1"/>
  <c r="AV451" i="6"/>
  <c r="AJ451" i="6" s="1"/>
  <c r="AW451" i="6"/>
  <c r="AK451" i="6" s="1"/>
  <c r="AX451" i="6"/>
  <c r="AL451" i="6" s="1"/>
  <c r="AY451" i="6"/>
  <c r="AM451" i="6" s="1"/>
  <c r="AN452" i="6"/>
  <c r="AB452" i="6" s="1"/>
  <c r="AO452" i="6"/>
  <c r="AC452" i="6" s="1"/>
  <c r="AP452" i="6"/>
  <c r="AD452" i="6" s="1"/>
  <c r="AQ452" i="6"/>
  <c r="AE452" i="6" s="1"/>
  <c r="AR452" i="6"/>
  <c r="AF452" i="6" s="1"/>
  <c r="AS452" i="6"/>
  <c r="AG452" i="6" s="1"/>
  <c r="AT452" i="6"/>
  <c r="AH452" i="6" s="1"/>
  <c r="AU452" i="6"/>
  <c r="AI452" i="6" s="1"/>
  <c r="AV452" i="6"/>
  <c r="AJ452" i="6" s="1"/>
  <c r="AW452" i="6"/>
  <c r="AK452" i="6" s="1"/>
  <c r="AX452" i="6"/>
  <c r="AL452" i="6" s="1"/>
  <c r="AY452" i="6"/>
  <c r="AM452" i="6" s="1"/>
  <c r="AN453" i="6"/>
  <c r="AB453" i="6" s="1"/>
  <c r="AO453" i="6"/>
  <c r="AC453" i="6" s="1"/>
  <c r="AP453" i="6"/>
  <c r="AD453" i="6" s="1"/>
  <c r="AQ453" i="6"/>
  <c r="AE453" i="6" s="1"/>
  <c r="AR453" i="6"/>
  <c r="AF453" i="6" s="1"/>
  <c r="AS453" i="6"/>
  <c r="AG453" i="6" s="1"/>
  <c r="AT453" i="6"/>
  <c r="AH453" i="6" s="1"/>
  <c r="AU453" i="6"/>
  <c r="AI453" i="6" s="1"/>
  <c r="AV453" i="6"/>
  <c r="AJ453" i="6" s="1"/>
  <c r="AW453" i="6"/>
  <c r="AK453" i="6" s="1"/>
  <c r="AX453" i="6"/>
  <c r="AL453" i="6" s="1"/>
  <c r="AY453" i="6"/>
  <c r="AM453" i="6" s="1"/>
  <c r="AN454" i="6"/>
  <c r="AB454" i="6" s="1"/>
  <c r="AO454" i="6"/>
  <c r="AC454" i="6" s="1"/>
  <c r="AP454" i="6"/>
  <c r="AD454" i="6" s="1"/>
  <c r="AQ454" i="6"/>
  <c r="AE454" i="6" s="1"/>
  <c r="AR454" i="6"/>
  <c r="AF454" i="6" s="1"/>
  <c r="AS454" i="6"/>
  <c r="AG454" i="6" s="1"/>
  <c r="AT454" i="6"/>
  <c r="AH454" i="6" s="1"/>
  <c r="AU454" i="6"/>
  <c r="AI454" i="6" s="1"/>
  <c r="AV454" i="6"/>
  <c r="AJ454" i="6" s="1"/>
  <c r="AW454" i="6"/>
  <c r="AK454" i="6" s="1"/>
  <c r="AX454" i="6"/>
  <c r="AL454" i="6" s="1"/>
  <c r="AY454" i="6"/>
  <c r="AM454" i="6" s="1"/>
  <c r="AN455" i="6"/>
  <c r="AB455" i="6" s="1"/>
  <c r="AO455" i="6"/>
  <c r="AC455" i="6" s="1"/>
  <c r="AP455" i="6"/>
  <c r="AD455" i="6" s="1"/>
  <c r="AQ455" i="6"/>
  <c r="AE455" i="6" s="1"/>
  <c r="AR455" i="6"/>
  <c r="AF455" i="6" s="1"/>
  <c r="AS455" i="6"/>
  <c r="AG455" i="6" s="1"/>
  <c r="AT455" i="6"/>
  <c r="AH455" i="6" s="1"/>
  <c r="AU455" i="6"/>
  <c r="AI455" i="6" s="1"/>
  <c r="AV455" i="6"/>
  <c r="AJ455" i="6" s="1"/>
  <c r="AW455" i="6"/>
  <c r="AK455" i="6" s="1"/>
  <c r="AX455" i="6"/>
  <c r="AL455" i="6" s="1"/>
  <c r="AY455" i="6"/>
  <c r="AM455" i="6" s="1"/>
  <c r="AN456" i="6"/>
  <c r="AB456" i="6" s="1"/>
  <c r="AO456" i="6"/>
  <c r="AC456" i="6" s="1"/>
  <c r="AP456" i="6"/>
  <c r="AD456" i="6" s="1"/>
  <c r="AQ456" i="6"/>
  <c r="AE456" i="6" s="1"/>
  <c r="AR456" i="6"/>
  <c r="AF456" i="6" s="1"/>
  <c r="AS456" i="6"/>
  <c r="AG456" i="6" s="1"/>
  <c r="AT456" i="6"/>
  <c r="AH456" i="6" s="1"/>
  <c r="AU456" i="6"/>
  <c r="AI456" i="6" s="1"/>
  <c r="AV456" i="6"/>
  <c r="AJ456" i="6" s="1"/>
  <c r="AW456" i="6"/>
  <c r="AK456" i="6" s="1"/>
  <c r="AX456" i="6"/>
  <c r="AL456" i="6" s="1"/>
  <c r="AY456" i="6"/>
  <c r="AM456" i="6" s="1"/>
  <c r="AN457" i="6"/>
  <c r="AB457" i="6" s="1"/>
  <c r="AO457" i="6"/>
  <c r="AC457" i="6" s="1"/>
  <c r="AP457" i="6"/>
  <c r="AD457" i="6" s="1"/>
  <c r="AQ457" i="6"/>
  <c r="AE457" i="6" s="1"/>
  <c r="AR457" i="6"/>
  <c r="AF457" i="6" s="1"/>
  <c r="AS457" i="6"/>
  <c r="AG457" i="6" s="1"/>
  <c r="AT457" i="6"/>
  <c r="AH457" i="6" s="1"/>
  <c r="AU457" i="6"/>
  <c r="AI457" i="6" s="1"/>
  <c r="AV457" i="6"/>
  <c r="AJ457" i="6" s="1"/>
  <c r="AW457" i="6"/>
  <c r="AK457" i="6" s="1"/>
  <c r="AX457" i="6"/>
  <c r="AL457" i="6" s="1"/>
  <c r="AY457" i="6"/>
  <c r="AM457" i="6" s="1"/>
  <c r="AN458" i="6"/>
  <c r="AB458" i="6" s="1"/>
  <c r="AO458" i="6"/>
  <c r="AC458" i="6" s="1"/>
  <c r="AP458" i="6"/>
  <c r="AD458" i="6" s="1"/>
  <c r="AQ458" i="6"/>
  <c r="AE458" i="6" s="1"/>
  <c r="AR458" i="6"/>
  <c r="AF458" i="6" s="1"/>
  <c r="AS458" i="6"/>
  <c r="AG458" i="6" s="1"/>
  <c r="AT458" i="6"/>
  <c r="AH458" i="6" s="1"/>
  <c r="AU458" i="6"/>
  <c r="AI458" i="6" s="1"/>
  <c r="AV458" i="6"/>
  <c r="AJ458" i="6" s="1"/>
  <c r="AW458" i="6"/>
  <c r="AK458" i="6" s="1"/>
  <c r="AX458" i="6"/>
  <c r="AL458" i="6" s="1"/>
  <c r="AY458" i="6"/>
  <c r="AM458" i="6" s="1"/>
  <c r="AN459" i="6"/>
  <c r="AB459" i="6" s="1"/>
  <c r="AO459" i="6"/>
  <c r="AC459" i="6" s="1"/>
  <c r="AP459" i="6"/>
  <c r="AD459" i="6" s="1"/>
  <c r="AQ459" i="6"/>
  <c r="AE459" i="6" s="1"/>
  <c r="AR459" i="6"/>
  <c r="AF459" i="6" s="1"/>
  <c r="AS459" i="6"/>
  <c r="AG459" i="6" s="1"/>
  <c r="AT459" i="6"/>
  <c r="AH459" i="6" s="1"/>
  <c r="AU459" i="6"/>
  <c r="AI459" i="6" s="1"/>
  <c r="AV459" i="6"/>
  <c r="AJ459" i="6" s="1"/>
  <c r="AW459" i="6"/>
  <c r="AK459" i="6" s="1"/>
  <c r="AX459" i="6"/>
  <c r="AL459" i="6" s="1"/>
  <c r="AY459" i="6"/>
  <c r="AM459" i="6" s="1"/>
  <c r="AN460" i="6"/>
  <c r="AB460" i="6" s="1"/>
  <c r="AO460" i="6"/>
  <c r="AC460" i="6" s="1"/>
  <c r="AP460" i="6"/>
  <c r="AD460" i="6" s="1"/>
  <c r="AQ460" i="6"/>
  <c r="AE460" i="6" s="1"/>
  <c r="AR460" i="6"/>
  <c r="AF460" i="6" s="1"/>
  <c r="AS460" i="6"/>
  <c r="AG460" i="6" s="1"/>
  <c r="AT460" i="6"/>
  <c r="AH460" i="6" s="1"/>
  <c r="AU460" i="6"/>
  <c r="AI460" i="6" s="1"/>
  <c r="AV460" i="6"/>
  <c r="AJ460" i="6" s="1"/>
  <c r="AW460" i="6"/>
  <c r="AK460" i="6" s="1"/>
  <c r="AX460" i="6"/>
  <c r="AL460" i="6" s="1"/>
  <c r="AY460" i="6"/>
  <c r="AM460" i="6" s="1"/>
  <c r="AN461" i="6"/>
  <c r="AB461" i="6" s="1"/>
  <c r="AO461" i="6"/>
  <c r="AC461" i="6" s="1"/>
  <c r="AP461" i="6"/>
  <c r="AD461" i="6" s="1"/>
  <c r="AQ461" i="6"/>
  <c r="AE461" i="6" s="1"/>
  <c r="AR461" i="6"/>
  <c r="AF461" i="6" s="1"/>
  <c r="AS461" i="6"/>
  <c r="AG461" i="6" s="1"/>
  <c r="AT461" i="6"/>
  <c r="AH461" i="6" s="1"/>
  <c r="AU461" i="6"/>
  <c r="AI461" i="6" s="1"/>
  <c r="AV461" i="6"/>
  <c r="AJ461" i="6" s="1"/>
  <c r="AW461" i="6"/>
  <c r="AK461" i="6" s="1"/>
  <c r="AX461" i="6"/>
  <c r="AL461" i="6" s="1"/>
  <c r="AY461" i="6"/>
  <c r="AM461" i="6" s="1"/>
  <c r="AN462" i="6"/>
  <c r="AB462" i="6" s="1"/>
  <c r="AO462" i="6"/>
  <c r="AC462" i="6" s="1"/>
  <c r="AP462" i="6"/>
  <c r="AD462" i="6" s="1"/>
  <c r="AQ462" i="6"/>
  <c r="AE462" i="6" s="1"/>
  <c r="AR462" i="6"/>
  <c r="AF462" i="6" s="1"/>
  <c r="AS462" i="6"/>
  <c r="AG462" i="6" s="1"/>
  <c r="AT462" i="6"/>
  <c r="AH462" i="6" s="1"/>
  <c r="AU462" i="6"/>
  <c r="AI462" i="6" s="1"/>
  <c r="AV462" i="6"/>
  <c r="AJ462" i="6" s="1"/>
  <c r="AW462" i="6"/>
  <c r="AK462" i="6" s="1"/>
  <c r="AX462" i="6"/>
  <c r="AL462" i="6" s="1"/>
  <c r="AY462" i="6"/>
  <c r="AM462" i="6" s="1"/>
  <c r="AN463" i="6"/>
  <c r="AB463" i="6" s="1"/>
  <c r="AO463" i="6"/>
  <c r="AC463" i="6" s="1"/>
  <c r="AP463" i="6"/>
  <c r="AD463" i="6" s="1"/>
  <c r="AQ463" i="6"/>
  <c r="AE463" i="6" s="1"/>
  <c r="AR463" i="6"/>
  <c r="AF463" i="6" s="1"/>
  <c r="AS463" i="6"/>
  <c r="AG463" i="6" s="1"/>
  <c r="AT463" i="6"/>
  <c r="AH463" i="6" s="1"/>
  <c r="AU463" i="6"/>
  <c r="AI463" i="6" s="1"/>
  <c r="AV463" i="6"/>
  <c r="AJ463" i="6" s="1"/>
  <c r="AW463" i="6"/>
  <c r="AK463" i="6" s="1"/>
  <c r="AX463" i="6"/>
  <c r="AL463" i="6" s="1"/>
  <c r="AY463" i="6"/>
  <c r="AM463" i="6" s="1"/>
  <c r="AN464" i="6"/>
  <c r="AB464" i="6" s="1"/>
  <c r="AO464" i="6"/>
  <c r="AC464" i="6" s="1"/>
  <c r="AP464" i="6"/>
  <c r="AD464" i="6" s="1"/>
  <c r="AQ464" i="6"/>
  <c r="AE464" i="6" s="1"/>
  <c r="AR464" i="6"/>
  <c r="AF464" i="6" s="1"/>
  <c r="AS464" i="6"/>
  <c r="AG464" i="6" s="1"/>
  <c r="AT464" i="6"/>
  <c r="AH464" i="6" s="1"/>
  <c r="AU464" i="6"/>
  <c r="AI464" i="6" s="1"/>
  <c r="AV464" i="6"/>
  <c r="AJ464" i="6" s="1"/>
  <c r="AW464" i="6"/>
  <c r="AK464" i="6" s="1"/>
  <c r="AX464" i="6"/>
  <c r="AL464" i="6" s="1"/>
  <c r="AY464" i="6"/>
  <c r="AM464" i="6" s="1"/>
  <c r="AN465" i="6"/>
  <c r="AB465" i="6" s="1"/>
  <c r="AO465" i="6"/>
  <c r="AC465" i="6" s="1"/>
  <c r="AP465" i="6"/>
  <c r="AD465" i="6" s="1"/>
  <c r="AQ465" i="6"/>
  <c r="AE465" i="6" s="1"/>
  <c r="AR465" i="6"/>
  <c r="AF465" i="6" s="1"/>
  <c r="AS465" i="6"/>
  <c r="AG465" i="6" s="1"/>
  <c r="AT465" i="6"/>
  <c r="AH465" i="6" s="1"/>
  <c r="AU465" i="6"/>
  <c r="AI465" i="6" s="1"/>
  <c r="AV465" i="6"/>
  <c r="AJ465" i="6" s="1"/>
  <c r="AW465" i="6"/>
  <c r="AK465" i="6" s="1"/>
  <c r="AX465" i="6"/>
  <c r="AL465" i="6" s="1"/>
  <c r="AY465" i="6"/>
  <c r="AM465" i="6" s="1"/>
  <c r="AN466" i="6"/>
  <c r="AB466" i="6" s="1"/>
  <c r="AO466" i="6"/>
  <c r="AC466" i="6" s="1"/>
  <c r="AP466" i="6"/>
  <c r="AD466" i="6" s="1"/>
  <c r="AQ466" i="6"/>
  <c r="AE466" i="6" s="1"/>
  <c r="AR466" i="6"/>
  <c r="AF466" i="6" s="1"/>
  <c r="AS466" i="6"/>
  <c r="AG466" i="6" s="1"/>
  <c r="AT466" i="6"/>
  <c r="AH466" i="6" s="1"/>
  <c r="AU466" i="6"/>
  <c r="AI466" i="6" s="1"/>
  <c r="AV466" i="6"/>
  <c r="AJ466" i="6" s="1"/>
  <c r="AW466" i="6"/>
  <c r="AK466" i="6" s="1"/>
  <c r="AX466" i="6"/>
  <c r="AL466" i="6" s="1"/>
  <c r="AY466" i="6"/>
  <c r="AM466" i="6" s="1"/>
  <c r="AN467" i="6"/>
  <c r="AB467" i="6" s="1"/>
  <c r="AO467" i="6"/>
  <c r="AC467" i="6" s="1"/>
  <c r="AP467" i="6"/>
  <c r="AD467" i="6" s="1"/>
  <c r="AQ467" i="6"/>
  <c r="AE467" i="6" s="1"/>
  <c r="AR467" i="6"/>
  <c r="AF467" i="6" s="1"/>
  <c r="AS467" i="6"/>
  <c r="AG467" i="6" s="1"/>
  <c r="AT467" i="6"/>
  <c r="AH467" i="6" s="1"/>
  <c r="AU467" i="6"/>
  <c r="AI467" i="6" s="1"/>
  <c r="AV467" i="6"/>
  <c r="AJ467" i="6" s="1"/>
  <c r="AW467" i="6"/>
  <c r="AK467" i="6" s="1"/>
  <c r="AX467" i="6"/>
  <c r="AL467" i="6" s="1"/>
  <c r="AY467" i="6"/>
  <c r="AM467" i="6" s="1"/>
  <c r="AN468" i="6"/>
  <c r="AB468" i="6" s="1"/>
  <c r="AO468" i="6"/>
  <c r="AC468" i="6" s="1"/>
  <c r="AP468" i="6"/>
  <c r="AD468" i="6" s="1"/>
  <c r="AQ468" i="6"/>
  <c r="AE468" i="6" s="1"/>
  <c r="AR468" i="6"/>
  <c r="AF468" i="6" s="1"/>
  <c r="AS468" i="6"/>
  <c r="AG468" i="6" s="1"/>
  <c r="AT468" i="6"/>
  <c r="AH468" i="6" s="1"/>
  <c r="AU468" i="6"/>
  <c r="AI468" i="6" s="1"/>
  <c r="AV468" i="6"/>
  <c r="AJ468" i="6" s="1"/>
  <c r="AW468" i="6"/>
  <c r="AK468" i="6" s="1"/>
  <c r="AX468" i="6"/>
  <c r="AL468" i="6" s="1"/>
  <c r="AY468" i="6"/>
  <c r="AM468" i="6" s="1"/>
  <c r="AN469" i="6"/>
  <c r="AB469" i="6" s="1"/>
  <c r="AO469" i="6"/>
  <c r="AC469" i="6" s="1"/>
  <c r="AP469" i="6"/>
  <c r="AD469" i="6" s="1"/>
  <c r="AQ469" i="6"/>
  <c r="AE469" i="6" s="1"/>
  <c r="AR469" i="6"/>
  <c r="AF469" i="6" s="1"/>
  <c r="AS469" i="6"/>
  <c r="AG469" i="6" s="1"/>
  <c r="AT469" i="6"/>
  <c r="AH469" i="6" s="1"/>
  <c r="AU469" i="6"/>
  <c r="AI469" i="6" s="1"/>
  <c r="AV469" i="6"/>
  <c r="AJ469" i="6" s="1"/>
  <c r="AW469" i="6"/>
  <c r="AK469" i="6" s="1"/>
  <c r="AX469" i="6"/>
  <c r="AL469" i="6" s="1"/>
  <c r="AY469" i="6"/>
  <c r="AM469" i="6" s="1"/>
  <c r="AN470" i="6"/>
  <c r="AB470" i="6" s="1"/>
  <c r="AO470" i="6"/>
  <c r="AC470" i="6" s="1"/>
  <c r="AP470" i="6"/>
  <c r="AD470" i="6" s="1"/>
  <c r="AQ470" i="6"/>
  <c r="AE470" i="6" s="1"/>
  <c r="AR470" i="6"/>
  <c r="AF470" i="6" s="1"/>
  <c r="AS470" i="6"/>
  <c r="AG470" i="6" s="1"/>
  <c r="AT470" i="6"/>
  <c r="AH470" i="6" s="1"/>
  <c r="AU470" i="6"/>
  <c r="AI470" i="6" s="1"/>
  <c r="AV470" i="6"/>
  <c r="AJ470" i="6" s="1"/>
  <c r="AW470" i="6"/>
  <c r="AK470" i="6" s="1"/>
  <c r="AX470" i="6"/>
  <c r="AL470" i="6" s="1"/>
  <c r="AY470" i="6"/>
  <c r="AM470" i="6" s="1"/>
  <c r="AN471" i="6"/>
  <c r="AB471" i="6" s="1"/>
  <c r="AO471" i="6"/>
  <c r="AC471" i="6" s="1"/>
  <c r="AP471" i="6"/>
  <c r="AD471" i="6" s="1"/>
  <c r="AQ471" i="6"/>
  <c r="AE471" i="6" s="1"/>
  <c r="AR471" i="6"/>
  <c r="AF471" i="6" s="1"/>
  <c r="AS471" i="6"/>
  <c r="AG471" i="6" s="1"/>
  <c r="AT471" i="6"/>
  <c r="AH471" i="6" s="1"/>
  <c r="AU471" i="6"/>
  <c r="AI471" i="6" s="1"/>
  <c r="AV471" i="6"/>
  <c r="AJ471" i="6" s="1"/>
  <c r="AW471" i="6"/>
  <c r="AK471" i="6" s="1"/>
  <c r="AX471" i="6"/>
  <c r="AL471" i="6" s="1"/>
  <c r="AY471" i="6"/>
  <c r="AM471" i="6" s="1"/>
  <c r="AN472" i="6"/>
  <c r="AB472" i="6" s="1"/>
  <c r="AO472" i="6"/>
  <c r="AC472" i="6" s="1"/>
  <c r="AP472" i="6"/>
  <c r="AD472" i="6" s="1"/>
  <c r="AQ472" i="6"/>
  <c r="AE472" i="6" s="1"/>
  <c r="AR472" i="6"/>
  <c r="AF472" i="6" s="1"/>
  <c r="AS472" i="6"/>
  <c r="AG472" i="6" s="1"/>
  <c r="AT472" i="6"/>
  <c r="AH472" i="6" s="1"/>
  <c r="AU472" i="6"/>
  <c r="AI472" i="6" s="1"/>
  <c r="AV472" i="6"/>
  <c r="AJ472" i="6" s="1"/>
  <c r="AW472" i="6"/>
  <c r="AK472" i="6" s="1"/>
  <c r="AX472" i="6"/>
  <c r="AL472" i="6" s="1"/>
  <c r="AY472" i="6"/>
  <c r="AM472" i="6" s="1"/>
  <c r="AN473" i="6"/>
  <c r="AB473" i="6" s="1"/>
  <c r="AO473" i="6"/>
  <c r="AC473" i="6" s="1"/>
  <c r="AP473" i="6"/>
  <c r="AD473" i="6" s="1"/>
  <c r="AQ473" i="6"/>
  <c r="AE473" i="6" s="1"/>
  <c r="AR473" i="6"/>
  <c r="AF473" i="6" s="1"/>
  <c r="AS473" i="6"/>
  <c r="AG473" i="6" s="1"/>
  <c r="AT473" i="6"/>
  <c r="AH473" i="6" s="1"/>
  <c r="AU473" i="6"/>
  <c r="AI473" i="6" s="1"/>
  <c r="AV473" i="6"/>
  <c r="AJ473" i="6" s="1"/>
  <c r="AW473" i="6"/>
  <c r="AK473" i="6" s="1"/>
  <c r="AX473" i="6"/>
  <c r="AL473" i="6" s="1"/>
  <c r="AY473" i="6"/>
  <c r="AM473" i="6" s="1"/>
  <c r="AN474" i="6"/>
  <c r="AB474" i="6" s="1"/>
  <c r="AO474" i="6"/>
  <c r="AC474" i="6" s="1"/>
  <c r="AP474" i="6"/>
  <c r="AD474" i="6" s="1"/>
  <c r="AQ474" i="6"/>
  <c r="AE474" i="6" s="1"/>
  <c r="AR474" i="6"/>
  <c r="AF474" i="6" s="1"/>
  <c r="AS474" i="6"/>
  <c r="AG474" i="6" s="1"/>
  <c r="AT474" i="6"/>
  <c r="AH474" i="6" s="1"/>
  <c r="AU474" i="6"/>
  <c r="AI474" i="6" s="1"/>
  <c r="AV474" i="6"/>
  <c r="AJ474" i="6" s="1"/>
  <c r="AW474" i="6"/>
  <c r="AK474" i="6" s="1"/>
  <c r="AX474" i="6"/>
  <c r="AL474" i="6" s="1"/>
  <c r="AY474" i="6"/>
  <c r="AM474" i="6" s="1"/>
  <c r="AN475" i="6"/>
  <c r="AB475" i="6" s="1"/>
  <c r="AO475" i="6"/>
  <c r="AC475" i="6" s="1"/>
  <c r="AP475" i="6"/>
  <c r="AD475" i="6" s="1"/>
  <c r="AQ475" i="6"/>
  <c r="AE475" i="6" s="1"/>
  <c r="AR475" i="6"/>
  <c r="AF475" i="6" s="1"/>
  <c r="AS475" i="6"/>
  <c r="AG475" i="6" s="1"/>
  <c r="AT475" i="6"/>
  <c r="AH475" i="6" s="1"/>
  <c r="AU475" i="6"/>
  <c r="AI475" i="6" s="1"/>
  <c r="AV475" i="6"/>
  <c r="AJ475" i="6" s="1"/>
  <c r="AW475" i="6"/>
  <c r="AK475" i="6" s="1"/>
  <c r="AX475" i="6"/>
  <c r="AL475" i="6" s="1"/>
  <c r="AY475" i="6"/>
  <c r="AM475" i="6" s="1"/>
  <c r="AN476" i="6"/>
  <c r="AB476" i="6" s="1"/>
  <c r="AO476" i="6"/>
  <c r="AC476" i="6" s="1"/>
  <c r="AP476" i="6"/>
  <c r="AD476" i="6" s="1"/>
  <c r="AQ476" i="6"/>
  <c r="AE476" i="6" s="1"/>
  <c r="AR476" i="6"/>
  <c r="AF476" i="6" s="1"/>
  <c r="AS476" i="6"/>
  <c r="AG476" i="6" s="1"/>
  <c r="AT476" i="6"/>
  <c r="AH476" i="6" s="1"/>
  <c r="AU476" i="6"/>
  <c r="AI476" i="6" s="1"/>
  <c r="AV476" i="6"/>
  <c r="AJ476" i="6" s="1"/>
  <c r="AW476" i="6"/>
  <c r="AK476" i="6" s="1"/>
  <c r="AX476" i="6"/>
  <c r="AL476" i="6" s="1"/>
  <c r="AY476" i="6"/>
  <c r="AM476" i="6" s="1"/>
  <c r="AN477" i="6"/>
  <c r="AB477" i="6" s="1"/>
  <c r="AO477" i="6"/>
  <c r="AC477" i="6" s="1"/>
  <c r="AP477" i="6"/>
  <c r="AD477" i="6" s="1"/>
  <c r="AQ477" i="6"/>
  <c r="AE477" i="6" s="1"/>
  <c r="AR477" i="6"/>
  <c r="AF477" i="6" s="1"/>
  <c r="AS477" i="6"/>
  <c r="AG477" i="6" s="1"/>
  <c r="AT477" i="6"/>
  <c r="AH477" i="6" s="1"/>
  <c r="AU477" i="6"/>
  <c r="AI477" i="6" s="1"/>
  <c r="AV477" i="6"/>
  <c r="AJ477" i="6" s="1"/>
  <c r="AW477" i="6"/>
  <c r="AK477" i="6" s="1"/>
  <c r="AX477" i="6"/>
  <c r="AL477" i="6" s="1"/>
  <c r="AY477" i="6"/>
  <c r="AM477" i="6" s="1"/>
  <c r="AN478" i="6"/>
  <c r="AB478" i="6" s="1"/>
  <c r="AO478" i="6"/>
  <c r="AC478" i="6" s="1"/>
  <c r="AP478" i="6"/>
  <c r="AD478" i="6" s="1"/>
  <c r="AQ478" i="6"/>
  <c r="AE478" i="6" s="1"/>
  <c r="AR478" i="6"/>
  <c r="AF478" i="6" s="1"/>
  <c r="AS478" i="6"/>
  <c r="AG478" i="6" s="1"/>
  <c r="AT478" i="6"/>
  <c r="AH478" i="6" s="1"/>
  <c r="AU478" i="6"/>
  <c r="AI478" i="6" s="1"/>
  <c r="AV478" i="6"/>
  <c r="AJ478" i="6" s="1"/>
  <c r="AW478" i="6"/>
  <c r="AK478" i="6" s="1"/>
  <c r="AX478" i="6"/>
  <c r="AL478" i="6" s="1"/>
  <c r="AY478" i="6"/>
  <c r="AM478" i="6" s="1"/>
  <c r="AN479" i="6"/>
  <c r="AB479" i="6" s="1"/>
  <c r="AO479" i="6"/>
  <c r="AC479" i="6" s="1"/>
  <c r="AP479" i="6"/>
  <c r="AD479" i="6" s="1"/>
  <c r="AQ479" i="6"/>
  <c r="AE479" i="6" s="1"/>
  <c r="AR479" i="6"/>
  <c r="AF479" i="6" s="1"/>
  <c r="AS479" i="6"/>
  <c r="AG479" i="6" s="1"/>
  <c r="AT479" i="6"/>
  <c r="AH479" i="6" s="1"/>
  <c r="AU479" i="6"/>
  <c r="AI479" i="6" s="1"/>
  <c r="AV479" i="6"/>
  <c r="AJ479" i="6" s="1"/>
  <c r="AW479" i="6"/>
  <c r="AK479" i="6" s="1"/>
  <c r="AX479" i="6"/>
  <c r="AL479" i="6" s="1"/>
  <c r="AY479" i="6"/>
  <c r="AM479" i="6" s="1"/>
  <c r="AN480" i="6"/>
  <c r="AB480" i="6" s="1"/>
  <c r="AO480" i="6"/>
  <c r="AC480" i="6" s="1"/>
  <c r="AP480" i="6"/>
  <c r="AD480" i="6" s="1"/>
  <c r="AQ480" i="6"/>
  <c r="AE480" i="6" s="1"/>
  <c r="AR480" i="6"/>
  <c r="AF480" i="6" s="1"/>
  <c r="AS480" i="6"/>
  <c r="AG480" i="6" s="1"/>
  <c r="AT480" i="6"/>
  <c r="AH480" i="6" s="1"/>
  <c r="AU480" i="6"/>
  <c r="AI480" i="6" s="1"/>
  <c r="AV480" i="6"/>
  <c r="AJ480" i="6" s="1"/>
  <c r="AW480" i="6"/>
  <c r="AK480" i="6" s="1"/>
  <c r="AX480" i="6"/>
  <c r="AL480" i="6" s="1"/>
  <c r="AY480" i="6"/>
  <c r="AM480" i="6" s="1"/>
  <c r="AN481" i="6"/>
  <c r="AB481" i="6" s="1"/>
  <c r="AO481" i="6"/>
  <c r="AC481" i="6" s="1"/>
  <c r="AP481" i="6"/>
  <c r="AD481" i="6" s="1"/>
  <c r="AQ481" i="6"/>
  <c r="AE481" i="6" s="1"/>
  <c r="AR481" i="6"/>
  <c r="AF481" i="6" s="1"/>
  <c r="AS481" i="6"/>
  <c r="AG481" i="6" s="1"/>
  <c r="AT481" i="6"/>
  <c r="AH481" i="6" s="1"/>
  <c r="AU481" i="6"/>
  <c r="AI481" i="6" s="1"/>
  <c r="AV481" i="6"/>
  <c r="AJ481" i="6" s="1"/>
  <c r="AW481" i="6"/>
  <c r="AK481" i="6" s="1"/>
  <c r="AX481" i="6"/>
  <c r="AL481" i="6" s="1"/>
  <c r="AY481" i="6"/>
  <c r="AM481" i="6" s="1"/>
  <c r="AN482" i="6"/>
  <c r="AB482" i="6" s="1"/>
  <c r="AO482" i="6"/>
  <c r="AC482" i="6" s="1"/>
  <c r="AP482" i="6"/>
  <c r="AD482" i="6" s="1"/>
  <c r="AQ482" i="6"/>
  <c r="AE482" i="6" s="1"/>
  <c r="AR482" i="6"/>
  <c r="AF482" i="6" s="1"/>
  <c r="AS482" i="6"/>
  <c r="AG482" i="6" s="1"/>
  <c r="AT482" i="6"/>
  <c r="AH482" i="6" s="1"/>
  <c r="AU482" i="6"/>
  <c r="AI482" i="6" s="1"/>
  <c r="AV482" i="6"/>
  <c r="AJ482" i="6" s="1"/>
  <c r="AW482" i="6"/>
  <c r="AK482" i="6" s="1"/>
  <c r="AX482" i="6"/>
  <c r="AL482" i="6" s="1"/>
  <c r="AY482" i="6"/>
  <c r="AM482" i="6" s="1"/>
  <c r="AN483" i="6"/>
  <c r="AB483" i="6" s="1"/>
  <c r="AO483" i="6"/>
  <c r="AC483" i="6" s="1"/>
  <c r="AP483" i="6"/>
  <c r="AD483" i="6" s="1"/>
  <c r="AQ483" i="6"/>
  <c r="AE483" i="6" s="1"/>
  <c r="AR483" i="6"/>
  <c r="AF483" i="6" s="1"/>
  <c r="AS483" i="6"/>
  <c r="AG483" i="6" s="1"/>
  <c r="AT483" i="6"/>
  <c r="AH483" i="6" s="1"/>
  <c r="AU483" i="6"/>
  <c r="AI483" i="6" s="1"/>
  <c r="AV483" i="6"/>
  <c r="AJ483" i="6" s="1"/>
  <c r="AW483" i="6"/>
  <c r="AK483" i="6" s="1"/>
  <c r="AX483" i="6"/>
  <c r="AL483" i="6" s="1"/>
  <c r="AY483" i="6"/>
  <c r="AM483" i="6" s="1"/>
  <c r="AN484" i="6"/>
  <c r="AB484" i="6" s="1"/>
  <c r="AO484" i="6"/>
  <c r="AC484" i="6" s="1"/>
  <c r="AP484" i="6"/>
  <c r="AD484" i="6" s="1"/>
  <c r="AQ484" i="6"/>
  <c r="AE484" i="6" s="1"/>
  <c r="AR484" i="6"/>
  <c r="AF484" i="6" s="1"/>
  <c r="AS484" i="6"/>
  <c r="AG484" i="6" s="1"/>
  <c r="AT484" i="6"/>
  <c r="AH484" i="6" s="1"/>
  <c r="AU484" i="6"/>
  <c r="AI484" i="6" s="1"/>
  <c r="AV484" i="6"/>
  <c r="AJ484" i="6" s="1"/>
  <c r="AW484" i="6"/>
  <c r="AK484" i="6" s="1"/>
  <c r="AX484" i="6"/>
  <c r="AL484" i="6" s="1"/>
  <c r="AY484" i="6"/>
  <c r="AM484" i="6" s="1"/>
  <c r="AN485" i="6"/>
  <c r="AB485" i="6" s="1"/>
  <c r="AO485" i="6"/>
  <c r="AC485" i="6" s="1"/>
  <c r="AP485" i="6"/>
  <c r="AD485" i="6" s="1"/>
  <c r="AQ485" i="6"/>
  <c r="AE485" i="6" s="1"/>
  <c r="AR485" i="6"/>
  <c r="AF485" i="6" s="1"/>
  <c r="AS485" i="6"/>
  <c r="AG485" i="6" s="1"/>
  <c r="AT485" i="6"/>
  <c r="AH485" i="6" s="1"/>
  <c r="AU485" i="6"/>
  <c r="AI485" i="6" s="1"/>
  <c r="AV485" i="6"/>
  <c r="AJ485" i="6" s="1"/>
  <c r="AW485" i="6"/>
  <c r="AK485" i="6" s="1"/>
  <c r="AX485" i="6"/>
  <c r="AL485" i="6" s="1"/>
  <c r="AY485" i="6"/>
  <c r="AM485" i="6" s="1"/>
  <c r="AN486" i="6"/>
  <c r="AB486" i="6" s="1"/>
  <c r="AO486" i="6"/>
  <c r="AC486" i="6" s="1"/>
  <c r="AP486" i="6"/>
  <c r="AD486" i="6" s="1"/>
  <c r="AQ486" i="6"/>
  <c r="AE486" i="6" s="1"/>
  <c r="AR486" i="6"/>
  <c r="AF486" i="6" s="1"/>
  <c r="AS486" i="6"/>
  <c r="AG486" i="6" s="1"/>
  <c r="AT486" i="6"/>
  <c r="AH486" i="6" s="1"/>
  <c r="AU486" i="6"/>
  <c r="AI486" i="6" s="1"/>
  <c r="AV486" i="6"/>
  <c r="AJ486" i="6" s="1"/>
  <c r="AW486" i="6"/>
  <c r="AK486" i="6" s="1"/>
  <c r="AX486" i="6"/>
  <c r="AL486" i="6" s="1"/>
  <c r="AY486" i="6"/>
  <c r="AM486" i="6" s="1"/>
  <c r="AN487" i="6"/>
  <c r="AB487" i="6" s="1"/>
  <c r="AO487" i="6"/>
  <c r="AC487" i="6" s="1"/>
  <c r="AP487" i="6"/>
  <c r="AD487" i="6" s="1"/>
  <c r="AQ487" i="6"/>
  <c r="AE487" i="6" s="1"/>
  <c r="AR487" i="6"/>
  <c r="AF487" i="6" s="1"/>
  <c r="AS487" i="6"/>
  <c r="AG487" i="6" s="1"/>
  <c r="AT487" i="6"/>
  <c r="AH487" i="6" s="1"/>
  <c r="AU487" i="6"/>
  <c r="AI487" i="6" s="1"/>
  <c r="AV487" i="6"/>
  <c r="AJ487" i="6" s="1"/>
  <c r="AW487" i="6"/>
  <c r="AK487" i="6" s="1"/>
  <c r="AX487" i="6"/>
  <c r="AL487" i="6" s="1"/>
  <c r="AY487" i="6"/>
  <c r="AM487" i="6" s="1"/>
  <c r="AN488" i="6"/>
  <c r="AB488" i="6" s="1"/>
  <c r="AO488" i="6"/>
  <c r="AC488" i="6" s="1"/>
  <c r="AP488" i="6"/>
  <c r="AD488" i="6" s="1"/>
  <c r="AQ488" i="6"/>
  <c r="AE488" i="6" s="1"/>
  <c r="AR488" i="6"/>
  <c r="AF488" i="6" s="1"/>
  <c r="AS488" i="6"/>
  <c r="AG488" i="6" s="1"/>
  <c r="AT488" i="6"/>
  <c r="AH488" i="6" s="1"/>
  <c r="AU488" i="6"/>
  <c r="AI488" i="6" s="1"/>
  <c r="AV488" i="6"/>
  <c r="AJ488" i="6" s="1"/>
  <c r="AW488" i="6"/>
  <c r="AK488" i="6" s="1"/>
  <c r="AX488" i="6"/>
  <c r="AL488" i="6" s="1"/>
  <c r="AY488" i="6"/>
  <c r="AM488" i="6" s="1"/>
  <c r="AN489" i="6"/>
  <c r="AB489" i="6" s="1"/>
  <c r="AO489" i="6"/>
  <c r="AC489" i="6" s="1"/>
  <c r="AP489" i="6"/>
  <c r="AD489" i="6" s="1"/>
  <c r="AQ489" i="6"/>
  <c r="AE489" i="6" s="1"/>
  <c r="AR489" i="6"/>
  <c r="AF489" i="6" s="1"/>
  <c r="AS489" i="6"/>
  <c r="AG489" i="6" s="1"/>
  <c r="AT489" i="6"/>
  <c r="AH489" i="6" s="1"/>
  <c r="AU489" i="6"/>
  <c r="AI489" i="6" s="1"/>
  <c r="AV489" i="6"/>
  <c r="AJ489" i="6" s="1"/>
  <c r="AW489" i="6"/>
  <c r="AK489" i="6" s="1"/>
  <c r="AX489" i="6"/>
  <c r="AL489" i="6" s="1"/>
  <c r="AY489" i="6"/>
  <c r="AM489" i="6" s="1"/>
  <c r="AN490" i="6"/>
  <c r="AB490" i="6" s="1"/>
  <c r="AO490" i="6"/>
  <c r="AC490" i="6" s="1"/>
  <c r="AP490" i="6"/>
  <c r="AD490" i="6" s="1"/>
  <c r="AQ490" i="6"/>
  <c r="AE490" i="6" s="1"/>
  <c r="AR490" i="6"/>
  <c r="AF490" i="6" s="1"/>
  <c r="AS490" i="6"/>
  <c r="AG490" i="6" s="1"/>
  <c r="AT490" i="6"/>
  <c r="AH490" i="6" s="1"/>
  <c r="AU490" i="6"/>
  <c r="AI490" i="6" s="1"/>
  <c r="AV490" i="6"/>
  <c r="AJ490" i="6" s="1"/>
  <c r="AW490" i="6"/>
  <c r="AK490" i="6" s="1"/>
  <c r="AX490" i="6"/>
  <c r="AL490" i="6" s="1"/>
  <c r="AY490" i="6"/>
  <c r="AM490" i="6" s="1"/>
  <c r="AN491" i="6"/>
  <c r="AB491" i="6" s="1"/>
  <c r="AO491" i="6"/>
  <c r="AC491" i="6" s="1"/>
  <c r="AP491" i="6"/>
  <c r="AD491" i="6" s="1"/>
  <c r="AQ491" i="6"/>
  <c r="AE491" i="6" s="1"/>
  <c r="AR491" i="6"/>
  <c r="AF491" i="6" s="1"/>
  <c r="AS491" i="6"/>
  <c r="AG491" i="6" s="1"/>
  <c r="AT491" i="6"/>
  <c r="AH491" i="6" s="1"/>
  <c r="AU491" i="6"/>
  <c r="AI491" i="6" s="1"/>
  <c r="AV491" i="6"/>
  <c r="AJ491" i="6" s="1"/>
  <c r="AW491" i="6"/>
  <c r="AK491" i="6" s="1"/>
  <c r="AX491" i="6"/>
  <c r="AL491" i="6" s="1"/>
  <c r="AY491" i="6"/>
  <c r="AM491" i="6" s="1"/>
  <c r="AN492" i="6"/>
  <c r="AB492" i="6" s="1"/>
  <c r="AO492" i="6"/>
  <c r="AC492" i="6" s="1"/>
  <c r="AP492" i="6"/>
  <c r="AD492" i="6" s="1"/>
  <c r="AQ492" i="6"/>
  <c r="AE492" i="6" s="1"/>
  <c r="AR492" i="6"/>
  <c r="AF492" i="6" s="1"/>
  <c r="AS492" i="6"/>
  <c r="AG492" i="6" s="1"/>
  <c r="AT492" i="6"/>
  <c r="AH492" i="6" s="1"/>
  <c r="AU492" i="6"/>
  <c r="AI492" i="6" s="1"/>
  <c r="AV492" i="6"/>
  <c r="AJ492" i="6" s="1"/>
  <c r="AW492" i="6"/>
  <c r="AK492" i="6" s="1"/>
  <c r="AX492" i="6"/>
  <c r="AL492" i="6" s="1"/>
  <c r="AY492" i="6"/>
  <c r="AM492" i="6" s="1"/>
  <c r="AN493" i="6"/>
  <c r="AB493" i="6" s="1"/>
  <c r="AO493" i="6"/>
  <c r="AC493" i="6" s="1"/>
  <c r="AP493" i="6"/>
  <c r="AD493" i="6" s="1"/>
  <c r="AQ493" i="6"/>
  <c r="AE493" i="6" s="1"/>
  <c r="AR493" i="6"/>
  <c r="AF493" i="6" s="1"/>
  <c r="AS493" i="6"/>
  <c r="AG493" i="6" s="1"/>
  <c r="AT493" i="6"/>
  <c r="AH493" i="6" s="1"/>
  <c r="AU493" i="6"/>
  <c r="AI493" i="6" s="1"/>
  <c r="AV493" i="6"/>
  <c r="AJ493" i="6" s="1"/>
  <c r="AW493" i="6"/>
  <c r="AK493" i="6" s="1"/>
  <c r="AX493" i="6"/>
  <c r="AL493" i="6" s="1"/>
  <c r="AY493" i="6"/>
  <c r="AM493" i="6" s="1"/>
  <c r="AN494" i="6"/>
  <c r="AB494" i="6" s="1"/>
  <c r="AO494" i="6"/>
  <c r="AC494" i="6" s="1"/>
  <c r="AP494" i="6"/>
  <c r="AD494" i="6" s="1"/>
  <c r="AQ494" i="6"/>
  <c r="AE494" i="6" s="1"/>
  <c r="AR494" i="6"/>
  <c r="AF494" i="6" s="1"/>
  <c r="AS494" i="6"/>
  <c r="AG494" i="6" s="1"/>
  <c r="AT494" i="6"/>
  <c r="AH494" i="6" s="1"/>
  <c r="AU494" i="6"/>
  <c r="AI494" i="6" s="1"/>
  <c r="AV494" i="6"/>
  <c r="AJ494" i="6" s="1"/>
  <c r="AW494" i="6"/>
  <c r="AK494" i="6" s="1"/>
  <c r="AX494" i="6"/>
  <c r="AL494" i="6" s="1"/>
  <c r="AY494" i="6"/>
  <c r="AM494" i="6" s="1"/>
  <c r="AN495" i="6"/>
  <c r="AB495" i="6" s="1"/>
  <c r="AO495" i="6"/>
  <c r="AC495" i="6" s="1"/>
  <c r="AP495" i="6"/>
  <c r="AD495" i="6" s="1"/>
  <c r="AQ495" i="6"/>
  <c r="AE495" i="6" s="1"/>
  <c r="AR495" i="6"/>
  <c r="AF495" i="6" s="1"/>
  <c r="AS495" i="6"/>
  <c r="AG495" i="6" s="1"/>
  <c r="AT495" i="6"/>
  <c r="AH495" i="6" s="1"/>
  <c r="AU495" i="6"/>
  <c r="AI495" i="6" s="1"/>
  <c r="AV495" i="6"/>
  <c r="AJ495" i="6" s="1"/>
  <c r="AW495" i="6"/>
  <c r="AK495" i="6" s="1"/>
  <c r="AX495" i="6"/>
  <c r="AL495" i="6" s="1"/>
  <c r="AY495" i="6"/>
  <c r="AM495" i="6" s="1"/>
  <c r="AN496" i="6"/>
  <c r="AB496" i="6" s="1"/>
  <c r="AO496" i="6"/>
  <c r="AC496" i="6" s="1"/>
  <c r="AP496" i="6"/>
  <c r="AD496" i="6" s="1"/>
  <c r="AQ496" i="6"/>
  <c r="AE496" i="6" s="1"/>
  <c r="AR496" i="6"/>
  <c r="AF496" i="6" s="1"/>
  <c r="AS496" i="6"/>
  <c r="AG496" i="6" s="1"/>
  <c r="AT496" i="6"/>
  <c r="AH496" i="6" s="1"/>
  <c r="AU496" i="6"/>
  <c r="AI496" i="6" s="1"/>
  <c r="AV496" i="6"/>
  <c r="AJ496" i="6" s="1"/>
  <c r="AW496" i="6"/>
  <c r="AK496" i="6" s="1"/>
  <c r="AX496" i="6"/>
  <c r="AL496" i="6" s="1"/>
  <c r="AY496" i="6"/>
  <c r="AM496" i="6" s="1"/>
  <c r="AN497" i="6"/>
  <c r="AB497" i="6" s="1"/>
  <c r="AO497" i="6"/>
  <c r="AC497" i="6" s="1"/>
  <c r="AP497" i="6"/>
  <c r="AD497" i="6" s="1"/>
  <c r="AQ497" i="6"/>
  <c r="AE497" i="6" s="1"/>
  <c r="AR497" i="6"/>
  <c r="AF497" i="6" s="1"/>
  <c r="AS497" i="6"/>
  <c r="AG497" i="6" s="1"/>
  <c r="AT497" i="6"/>
  <c r="AH497" i="6" s="1"/>
  <c r="AU497" i="6"/>
  <c r="AI497" i="6" s="1"/>
  <c r="AV497" i="6"/>
  <c r="AJ497" i="6" s="1"/>
  <c r="AW497" i="6"/>
  <c r="AK497" i="6" s="1"/>
  <c r="AX497" i="6"/>
  <c r="AL497" i="6" s="1"/>
  <c r="AY497" i="6"/>
  <c r="AM497" i="6" s="1"/>
  <c r="AN498" i="6"/>
  <c r="AB498" i="6" s="1"/>
  <c r="AO498" i="6"/>
  <c r="AC498" i="6" s="1"/>
  <c r="AP498" i="6"/>
  <c r="AD498" i="6" s="1"/>
  <c r="AQ498" i="6"/>
  <c r="AE498" i="6" s="1"/>
  <c r="AR498" i="6"/>
  <c r="AF498" i="6" s="1"/>
  <c r="AS498" i="6"/>
  <c r="AG498" i="6" s="1"/>
  <c r="AT498" i="6"/>
  <c r="AH498" i="6" s="1"/>
  <c r="AU498" i="6"/>
  <c r="AI498" i="6" s="1"/>
  <c r="AV498" i="6"/>
  <c r="AJ498" i="6" s="1"/>
  <c r="AW498" i="6"/>
  <c r="AK498" i="6" s="1"/>
  <c r="AX498" i="6"/>
  <c r="AL498" i="6" s="1"/>
  <c r="AY498" i="6"/>
  <c r="AM498" i="6" s="1"/>
  <c r="AN499" i="6"/>
  <c r="AB499" i="6" s="1"/>
  <c r="AO499" i="6"/>
  <c r="AC499" i="6" s="1"/>
  <c r="AP499" i="6"/>
  <c r="AD499" i="6" s="1"/>
  <c r="AQ499" i="6"/>
  <c r="AE499" i="6" s="1"/>
  <c r="AR499" i="6"/>
  <c r="AF499" i="6" s="1"/>
  <c r="AS499" i="6"/>
  <c r="AG499" i="6" s="1"/>
  <c r="AT499" i="6"/>
  <c r="AH499" i="6" s="1"/>
  <c r="AU499" i="6"/>
  <c r="AI499" i="6" s="1"/>
  <c r="AV499" i="6"/>
  <c r="AJ499" i="6" s="1"/>
  <c r="AW499" i="6"/>
  <c r="AK499" i="6" s="1"/>
  <c r="AX499" i="6"/>
  <c r="AL499" i="6" s="1"/>
  <c r="AY499" i="6"/>
  <c r="AM499" i="6" s="1"/>
  <c r="AN500" i="6"/>
  <c r="AB500" i="6" s="1"/>
  <c r="AO500" i="6"/>
  <c r="AC500" i="6" s="1"/>
  <c r="AP500" i="6"/>
  <c r="AD500" i="6" s="1"/>
  <c r="AQ500" i="6"/>
  <c r="AE500" i="6" s="1"/>
  <c r="AR500" i="6"/>
  <c r="AF500" i="6" s="1"/>
  <c r="AS500" i="6"/>
  <c r="AG500" i="6" s="1"/>
  <c r="AT500" i="6"/>
  <c r="AH500" i="6" s="1"/>
  <c r="AU500" i="6"/>
  <c r="AI500" i="6" s="1"/>
  <c r="AV500" i="6"/>
  <c r="AJ500" i="6" s="1"/>
  <c r="AW500" i="6"/>
  <c r="AK500" i="6" s="1"/>
  <c r="AX500" i="6"/>
  <c r="AL500" i="6" s="1"/>
  <c r="AY500" i="6"/>
  <c r="AM500" i="6" s="1"/>
  <c r="AN501" i="6"/>
  <c r="AB501" i="6" s="1"/>
  <c r="AO501" i="6"/>
  <c r="AC501" i="6" s="1"/>
  <c r="AP501" i="6"/>
  <c r="AD501" i="6" s="1"/>
  <c r="AQ501" i="6"/>
  <c r="AE501" i="6" s="1"/>
  <c r="AR501" i="6"/>
  <c r="AF501" i="6" s="1"/>
  <c r="AS501" i="6"/>
  <c r="AG501" i="6" s="1"/>
  <c r="AT501" i="6"/>
  <c r="AH501" i="6" s="1"/>
  <c r="AU501" i="6"/>
  <c r="AI501" i="6" s="1"/>
  <c r="AV501" i="6"/>
  <c r="AJ501" i="6" s="1"/>
  <c r="AW501" i="6"/>
  <c r="AK501" i="6" s="1"/>
  <c r="AX501" i="6"/>
  <c r="AL501" i="6" s="1"/>
  <c r="AY501" i="6"/>
  <c r="AM501" i="6" s="1"/>
  <c r="AN502" i="6"/>
  <c r="AB502" i="6" s="1"/>
  <c r="AO502" i="6"/>
  <c r="AC502" i="6" s="1"/>
  <c r="AP502" i="6"/>
  <c r="AD502" i="6" s="1"/>
  <c r="AQ502" i="6"/>
  <c r="AE502" i="6" s="1"/>
  <c r="AR502" i="6"/>
  <c r="AF502" i="6" s="1"/>
  <c r="AS502" i="6"/>
  <c r="AG502" i="6" s="1"/>
  <c r="AT502" i="6"/>
  <c r="AH502" i="6" s="1"/>
  <c r="AU502" i="6"/>
  <c r="AI502" i="6" s="1"/>
  <c r="AV502" i="6"/>
  <c r="AJ502" i="6" s="1"/>
  <c r="AW502" i="6"/>
  <c r="AK502" i="6" s="1"/>
  <c r="AX502" i="6"/>
  <c r="AL502" i="6" s="1"/>
  <c r="AY502" i="6"/>
  <c r="AM502" i="6" s="1"/>
  <c r="AN503" i="6"/>
  <c r="AB503" i="6" s="1"/>
  <c r="AO503" i="6"/>
  <c r="AC503" i="6" s="1"/>
  <c r="AP503" i="6"/>
  <c r="AD503" i="6" s="1"/>
  <c r="AQ503" i="6"/>
  <c r="AE503" i="6" s="1"/>
  <c r="AR503" i="6"/>
  <c r="AF503" i="6" s="1"/>
  <c r="AS503" i="6"/>
  <c r="AG503" i="6" s="1"/>
  <c r="AT503" i="6"/>
  <c r="AH503" i="6" s="1"/>
  <c r="AU503" i="6"/>
  <c r="AI503" i="6" s="1"/>
  <c r="AV503" i="6"/>
  <c r="AJ503" i="6" s="1"/>
  <c r="AW503" i="6"/>
  <c r="AK503" i="6" s="1"/>
  <c r="AX503" i="6"/>
  <c r="AL503" i="6" s="1"/>
  <c r="AY503" i="6"/>
  <c r="AM503" i="6" s="1"/>
  <c r="AN504" i="6"/>
  <c r="AB504" i="6" s="1"/>
  <c r="AO504" i="6"/>
  <c r="AC504" i="6" s="1"/>
  <c r="AP504" i="6"/>
  <c r="AD504" i="6" s="1"/>
  <c r="AQ504" i="6"/>
  <c r="AE504" i="6" s="1"/>
  <c r="AR504" i="6"/>
  <c r="AF504" i="6" s="1"/>
  <c r="AS504" i="6"/>
  <c r="AG504" i="6" s="1"/>
  <c r="AT504" i="6"/>
  <c r="AH504" i="6" s="1"/>
  <c r="AU504" i="6"/>
  <c r="AI504" i="6" s="1"/>
  <c r="AV504" i="6"/>
  <c r="AJ504" i="6" s="1"/>
  <c r="AW504" i="6"/>
  <c r="AK504" i="6" s="1"/>
  <c r="AX504" i="6"/>
  <c r="AL504" i="6" s="1"/>
  <c r="AY504" i="6"/>
  <c r="AM504" i="6" s="1"/>
  <c r="AN505" i="6"/>
  <c r="AB505" i="6" s="1"/>
  <c r="AO505" i="6"/>
  <c r="AC505" i="6" s="1"/>
  <c r="AP505" i="6"/>
  <c r="AD505" i="6" s="1"/>
  <c r="AQ505" i="6"/>
  <c r="AE505" i="6" s="1"/>
  <c r="AR505" i="6"/>
  <c r="AF505" i="6" s="1"/>
  <c r="AS505" i="6"/>
  <c r="AG505" i="6" s="1"/>
  <c r="AT505" i="6"/>
  <c r="AH505" i="6" s="1"/>
  <c r="AU505" i="6"/>
  <c r="AI505" i="6" s="1"/>
  <c r="AV505" i="6"/>
  <c r="AJ505" i="6" s="1"/>
  <c r="AW505" i="6"/>
  <c r="AK505" i="6" s="1"/>
  <c r="AX505" i="6"/>
  <c r="AL505" i="6" s="1"/>
  <c r="AY505" i="6"/>
  <c r="AM505" i="6" s="1"/>
  <c r="AN506" i="6"/>
  <c r="AB506" i="6" s="1"/>
  <c r="AO506" i="6"/>
  <c r="AC506" i="6" s="1"/>
  <c r="AP506" i="6"/>
  <c r="AD506" i="6" s="1"/>
  <c r="AQ506" i="6"/>
  <c r="AE506" i="6" s="1"/>
  <c r="AR506" i="6"/>
  <c r="AF506" i="6" s="1"/>
  <c r="AS506" i="6"/>
  <c r="AG506" i="6" s="1"/>
  <c r="AT506" i="6"/>
  <c r="AH506" i="6" s="1"/>
  <c r="AU506" i="6"/>
  <c r="AI506" i="6" s="1"/>
  <c r="AV506" i="6"/>
  <c r="AJ506" i="6" s="1"/>
  <c r="AW506" i="6"/>
  <c r="AK506" i="6" s="1"/>
  <c r="AX506" i="6"/>
  <c r="AL506" i="6" s="1"/>
  <c r="AY506" i="6"/>
  <c r="AM506" i="6" s="1"/>
  <c r="AN507" i="6"/>
  <c r="AB507" i="6" s="1"/>
  <c r="AO507" i="6"/>
  <c r="AC507" i="6" s="1"/>
  <c r="AP507" i="6"/>
  <c r="AD507" i="6" s="1"/>
  <c r="AQ507" i="6"/>
  <c r="AE507" i="6" s="1"/>
  <c r="AR507" i="6"/>
  <c r="AF507" i="6" s="1"/>
  <c r="AS507" i="6"/>
  <c r="AG507" i="6" s="1"/>
  <c r="AT507" i="6"/>
  <c r="AH507" i="6" s="1"/>
  <c r="AU507" i="6"/>
  <c r="AI507" i="6" s="1"/>
  <c r="AV507" i="6"/>
  <c r="AJ507" i="6" s="1"/>
  <c r="AW507" i="6"/>
  <c r="AK507" i="6" s="1"/>
  <c r="AX507" i="6"/>
  <c r="AL507" i="6" s="1"/>
  <c r="AY507" i="6"/>
  <c r="AM507" i="6" s="1"/>
  <c r="AN508" i="6"/>
  <c r="AB508" i="6" s="1"/>
  <c r="AO508" i="6"/>
  <c r="AC508" i="6" s="1"/>
  <c r="AP508" i="6"/>
  <c r="AD508" i="6" s="1"/>
  <c r="AQ508" i="6"/>
  <c r="AE508" i="6" s="1"/>
  <c r="AR508" i="6"/>
  <c r="AF508" i="6" s="1"/>
  <c r="AS508" i="6"/>
  <c r="AG508" i="6" s="1"/>
  <c r="AT508" i="6"/>
  <c r="AH508" i="6" s="1"/>
  <c r="AU508" i="6"/>
  <c r="AI508" i="6" s="1"/>
  <c r="AV508" i="6"/>
  <c r="AJ508" i="6" s="1"/>
  <c r="AW508" i="6"/>
  <c r="AK508" i="6" s="1"/>
  <c r="AX508" i="6"/>
  <c r="AL508" i="6" s="1"/>
  <c r="AY508" i="6"/>
  <c r="AM508" i="6" s="1"/>
  <c r="AN509" i="6"/>
  <c r="AB509" i="6" s="1"/>
  <c r="AO509" i="6"/>
  <c r="AC509" i="6" s="1"/>
  <c r="AP509" i="6"/>
  <c r="AD509" i="6" s="1"/>
  <c r="AQ509" i="6"/>
  <c r="AE509" i="6" s="1"/>
  <c r="AR509" i="6"/>
  <c r="AF509" i="6" s="1"/>
  <c r="AS509" i="6"/>
  <c r="AG509" i="6" s="1"/>
  <c r="AT509" i="6"/>
  <c r="AH509" i="6" s="1"/>
  <c r="AU509" i="6"/>
  <c r="AI509" i="6" s="1"/>
  <c r="AV509" i="6"/>
  <c r="AJ509" i="6" s="1"/>
  <c r="AW509" i="6"/>
  <c r="AK509" i="6" s="1"/>
  <c r="AX509" i="6"/>
  <c r="AL509" i="6" s="1"/>
  <c r="AY509" i="6"/>
  <c r="AM509" i="6" s="1"/>
  <c r="AN510" i="6"/>
  <c r="AB510" i="6" s="1"/>
  <c r="AO510" i="6"/>
  <c r="AC510" i="6" s="1"/>
  <c r="AP510" i="6"/>
  <c r="AD510" i="6" s="1"/>
  <c r="AQ510" i="6"/>
  <c r="AE510" i="6" s="1"/>
  <c r="AR510" i="6"/>
  <c r="AF510" i="6" s="1"/>
  <c r="AS510" i="6"/>
  <c r="AG510" i="6" s="1"/>
  <c r="AT510" i="6"/>
  <c r="AH510" i="6" s="1"/>
  <c r="AU510" i="6"/>
  <c r="AI510" i="6" s="1"/>
  <c r="AV510" i="6"/>
  <c r="AJ510" i="6" s="1"/>
  <c r="AW510" i="6"/>
  <c r="AK510" i="6" s="1"/>
  <c r="AX510" i="6"/>
  <c r="AL510" i="6" s="1"/>
  <c r="AY510" i="6"/>
  <c r="AM510" i="6" s="1"/>
  <c r="AN511" i="6"/>
  <c r="AB511" i="6" s="1"/>
  <c r="AO511" i="6"/>
  <c r="AC511" i="6" s="1"/>
  <c r="AP511" i="6"/>
  <c r="AD511" i="6" s="1"/>
  <c r="AQ511" i="6"/>
  <c r="AE511" i="6" s="1"/>
  <c r="AR511" i="6"/>
  <c r="AF511" i="6" s="1"/>
  <c r="AS511" i="6"/>
  <c r="AG511" i="6" s="1"/>
  <c r="AT511" i="6"/>
  <c r="AH511" i="6" s="1"/>
  <c r="AU511" i="6"/>
  <c r="AI511" i="6" s="1"/>
  <c r="AV511" i="6"/>
  <c r="AJ511" i="6" s="1"/>
  <c r="AW511" i="6"/>
  <c r="AK511" i="6" s="1"/>
  <c r="AX511" i="6"/>
  <c r="AL511" i="6" s="1"/>
  <c r="AY511" i="6"/>
  <c r="AM511" i="6" s="1"/>
  <c r="AN512" i="6"/>
  <c r="AB512" i="6" s="1"/>
  <c r="AO512" i="6"/>
  <c r="AC512" i="6" s="1"/>
  <c r="AP512" i="6"/>
  <c r="AD512" i="6" s="1"/>
  <c r="AQ512" i="6"/>
  <c r="AE512" i="6" s="1"/>
  <c r="AR512" i="6"/>
  <c r="AF512" i="6" s="1"/>
  <c r="AS512" i="6"/>
  <c r="AG512" i="6" s="1"/>
  <c r="AT512" i="6"/>
  <c r="AH512" i="6" s="1"/>
  <c r="AU512" i="6"/>
  <c r="AI512" i="6" s="1"/>
  <c r="AV512" i="6"/>
  <c r="AJ512" i="6" s="1"/>
  <c r="AW512" i="6"/>
  <c r="AK512" i="6" s="1"/>
  <c r="AX512" i="6"/>
  <c r="AL512" i="6" s="1"/>
  <c r="AY512" i="6"/>
  <c r="AM512" i="6" s="1"/>
  <c r="AN513" i="6"/>
  <c r="AB513" i="6" s="1"/>
  <c r="AO513" i="6"/>
  <c r="AC513" i="6" s="1"/>
  <c r="AP513" i="6"/>
  <c r="AD513" i="6" s="1"/>
  <c r="AQ513" i="6"/>
  <c r="AE513" i="6" s="1"/>
  <c r="AR513" i="6"/>
  <c r="AF513" i="6" s="1"/>
  <c r="AS513" i="6"/>
  <c r="AG513" i="6" s="1"/>
  <c r="AT513" i="6"/>
  <c r="AH513" i="6" s="1"/>
  <c r="AU513" i="6"/>
  <c r="AI513" i="6" s="1"/>
  <c r="AV513" i="6"/>
  <c r="AJ513" i="6" s="1"/>
  <c r="AW513" i="6"/>
  <c r="AK513" i="6" s="1"/>
  <c r="AX513" i="6"/>
  <c r="AL513" i="6" s="1"/>
  <c r="AY513" i="6"/>
  <c r="AM513" i="6" s="1"/>
  <c r="AN514" i="6"/>
  <c r="AB514" i="6" s="1"/>
  <c r="AO514" i="6"/>
  <c r="AC514" i="6" s="1"/>
  <c r="AP514" i="6"/>
  <c r="AD514" i="6" s="1"/>
  <c r="AQ514" i="6"/>
  <c r="AE514" i="6" s="1"/>
  <c r="AR514" i="6"/>
  <c r="AF514" i="6" s="1"/>
  <c r="AS514" i="6"/>
  <c r="AG514" i="6" s="1"/>
  <c r="AT514" i="6"/>
  <c r="AH514" i="6" s="1"/>
  <c r="AU514" i="6"/>
  <c r="AI514" i="6" s="1"/>
  <c r="AV514" i="6"/>
  <c r="AJ514" i="6" s="1"/>
  <c r="AW514" i="6"/>
  <c r="AK514" i="6" s="1"/>
  <c r="AX514" i="6"/>
  <c r="AL514" i="6" s="1"/>
  <c r="AY514" i="6"/>
  <c r="AM514" i="6" s="1"/>
  <c r="AN515" i="6"/>
  <c r="AB515" i="6" s="1"/>
  <c r="AO515" i="6"/>
  <c r="AC515" i="6" s="1"/>
  <c r="AP515" i="6"/>
  <c r="AD515" i="6" s="1"/>
  <c r="AQ515" i="6"/>
  <c r="AE515" i="6" s="1"/>
  <c r="AR515" i="6"/>
  <c r="AF515" i="6" s="1"/>
  <c r="AS515" i="6"/>
  <c r="AG515" i="6" s="1"/>
  <c r="AT515" i="6"/>
  <c r="AH515" i="6" s="1"/>
  <c r="AU515" i="6"/>
  <c r="AI515" i="6" s="1"/>
  <c r="AV515" i="6"/>
  <c r="AJ515" i="6" s="1"/>
  <c r="AW515" i="6"/>
  <c r="AK515" i="6" s="1"/>
  <c r="AX515" i="6"/>
  <c r="AL515" i="6" s="1"/>
  <c r="AY515" i="6"/>
  <c r="AM515" i="6" s="1"/>
  <c r="AN516" i="6"/>
  <c r="AB516" i="6" s="1"/>
  <c r="AO516" i="6"/>
  <c r="AC516" i="6" s="1"/>
  <c r="AP516" i="6"/>
  <c r="AD516" i="6" s="1"/>
  <c r="AQ516" i="6"/>
  <c r="AE516" i="6" s="1"/>
  <c r="AR516" i="6"/>
  <c r="AF516" i="6" s="1"/>
  <c r="AS516" i="6"/>
  <c r="AG516" i="6" s="1"/>
  <c r="AT516" i="6"/>
  <c r="AH516" i="6" s="1"/>
  <c r="AU516" i="6"/>
  <c r="AI516" i="6" s="1"/>
  <c r="AV516" i="6"/>
  <c r="AJ516" i="6" s="1"/>
  <c r="AW516" i="6"/>
  <c r="AK516" i="6" s="1"/>
  <c r="AX516" i="6"/>
  <c r="AL516" i="6" s="1"/>
  <c r="AY516" i="6"/>
  <c r="AM516" i="6" s="1"/>
  <c r="AN517" i="6"/>
  <c r="AB517" i="6" s="1"/>
  <c r="AO517" i="6"/>
  <c r="AC517" i="6" s="1"/>
  <c r="AP517" i="6"/>
  <c r="AD517" i="6" s="1"/>
  <c r="AQ517" i="6"/>
  <c r="AE517" i="6" s="1"/>
  <c r="AR517" i="6"/>
  <c r="AF517" i="6" s="1"/>
  <c r="AS517" i="6"/>
  <c r="AG517" i="6" s="1"/>
  <c r="AT517" i="6"/>
  <c r="AH517" i="6" s="1"/>
  <c r="AU517" i="6"/>
  <c r="AI517" i="6" s="1"/>
  <c r="AV517" i="6"/>
  <c r="AJ517" i="6" s="1"/>
  <c r="AW517" i="6"/>
  <c r="AK517" i="6" s="1"/>
  <c r="AX517" i="6"/>
  <c r="AL517" i="6" s="1"/>
  <c r="AY517" i="6"/>
  <c r="AM517" i="6" s="1"/>
  <c r="AN518" i="6"/>
  <c r="AB518" i="6" s="1"/>
  <c r="AO518" i="6"/>
  <c r="AC518" i="6" s="1"/>
  <c r="AP518" i="6"/>
  <c r="AD518" i="6" s="1"/>
  <c r="AQ518" i="6"/>
  <c r="AE518" i="6" s="1"/>
  <c r="AR518" i="6"/>
  <c r="AF518" i="6" s="1"/>
  <c r="AS518" i="6"/>
  <c r="AG518" i="6" s="1"/>
  <c r="AT518" i="6"/>
  <c r="AH518" i="6" s="1"/>
  <c r="AU518" i="6"/>
  <c r="AI518" i="6" s="1"/>
  <c r="AV518" i="6"/>
  <c r="AJ518" i="6" s="1"/>
  <c r="AW518" i="6"/>
  <c r="AK518" i="6" s="1"/>
  <c r="AX518" i="6"/>
  <c r="AL518" i="6" s="1"/>
  <c r="AY518" i="6"/>
  <c r="AM518" i="6" s="1"/>
  <c r="AN519" i="6"/>
  <c r="AB519" i="6" s="1"/>
  <c r="AO519" i="6"/>
  <c r="AC519" i="6" s="1"/>
  <c r="AP519" i="6"/>
  <c r="AD519" i="6" s="1"/>
  <c r="AQ519" i="6"/>
  <c r="AE519" i="6" s="1"/>
  <c r="AR519" i="6"/>
  <c r="AF519" i="6" s="1"/>
  <c r="AS519" i="6"/>
  <c r="AG519" i="6" s="1"/>
  <c r="AT519" i="6"/>
  <c r="AH519" i="6" s="1"/>
  <c r="AU519" i="6"/>
  <c r="AI519" i="6" s="1"/>
  <c r="AV519" i="6"/>
  <c r="AJ519" i="6" s="1"/>
  <c r="AW519" i="6"/>
  <c r="AK519" i="6" s="1"/>
  <c r="AX519" i="6"/>
  <c r="AL519" i="6" s="1"/>
  <c r="AY519" i="6"/>
  <c r="AM519" i="6" s="1"/>
  <c r="AN520" i="6"/>
  <c r="AB520" i="6" s="1"/>
  <c r="AO520" i="6"/>
  <c r="AC520" i="6" s="1"/>
  <c r="AP520" i="6"/>
  <c r="AD520" i="6" s="1"/>
  <c r="AQ520" i="6"/>
  <c r="AE520" i="6" s="1"/>
  <c r="AR520" i="6"/>
  <c r="AF520" i="6" s="1"/>
  <c r="AS520" i="6"/>
  <c r="AG520" i="6" s="1"/>
  <c r="AT520" i="6"/>
  <c r="AH520" i="6" s="1"/>
  <c r="AU520" i="6"/>
  <c r="AI520" i="6" s="1"/>
  <c r="AV520" i="6"/>
  <c r="AJ520" i="6" s="1"/>
  <c r="AW520" i="6"/>
  <c r="AK520" i="6" s="1"/>
  <c r="AX520" i="6"/>
  <c r="AL520" i="6" s="1"/>
  <c r="AY520" i="6"/>
  <c r="AM520" i="6" s="1"/>
  <c r="AN521" i="6"/>
  <c r="AB521" i="6" s="1"/>
  <c r="AO521" i="6"/>
  <c r="AC521" i="6" s="1"/>
  <c r="AP521" i="6"/>
  <c r="AD521" i="6" s="1"/>
  <c r="AQ521" i="6"/>
  <c r="AE521" i="6" s="1"/>
  <c r="AR521" i="6"/>
  <c r="AF521" i="6" s="1"/>
  <c r="AS521" i="6"/>
  <c r="AG521" i="6" s="1"/>
  <c r="AT521" i="6"/>
  <c r="AH521" i="6" s="1"/>
  <c r="AU521" i="6"/>
  <c r="AI521" i="6" s="1"/>
  <c r="AV521" i="6"/>
  <c r="AJ521" i="6" s="1"/>
  <c r="AW521" i="6"/>
  <c r="AK521" i="6" s="1"/>
  <c r="AX521" i="6"/>
  <c r="AL521" i="6" s="1"/>
  <c r="AY521" i="6"/>
  <c r="AM521" i="6" s="1"/>
  <c r="AN522" i="6"/>
  <c r="AB522" i="6" s="1"/>
  <c r="AO522" i="6"/>
  <c r="AC522" i="6" s="1"/>
  <c r="AP522" i="6"/>
  <c r="AD522" i="6" s="1"/>
  <c r="AQ522" i="6"/>
  <c r="AE522" i="6" s="1"/>
  <c r="AR522" i="6"/>
  <c r="AF522" i="6" s="1"/>
  <c r="AS522" i="6"/>
  <c r="AG522" i="6" s="1"/>
  <c r="AT522" i="6"/>
  <c r="AH522" i="6" s="1"/>
  <c r="AU522" i="6"/>
  <c r="AI522" i="6" s="1"/>
  <c r="AV522" i="6"/>
  <c r="AJ522" i="6" s="1"/>
  <c r="AW522" i="6"/>
  <c r="AK522" i="6" s="1"/>
  <c r="AX522" i="6"/>
  <c r="AL522" i="6" s="1"/>
  <c r="AY522" i="6"/>
  <c r="AM522" i="6" s="1"/>
  <c r="AN523" i="6"/>
  <c r="AB523" i="6" s="1"/>
  <c r="AO523" i="6"/>
  <c r="AC523" i="6" s="1"/>
  <c r="AP523" i="6"/>
  <c r="AD523" i="6" s="1"/>
  <c r="AQ523" i="6"/>
  <c r="AE523" i="6" s="1"/>
  <c r="AR523" i="6"/>
  <c r="AF523" i="6" s="1"/>
  <c r="AS523" i="6"/>
  <c r="AG523" i="6" s="1"/>
  <c r="AT523" i="6"/>
  <c r="AH523" i="6" s="1"/>
  <c r="AU523" i="6"/>
  <c r="AI523" i="6" s="1"/>
  <c r="AV523" i="6"/>
  <c r="AJ523" i="6" s="1"/>
  <c r="AW523" i="6"/>
  <c r="AK523" i="6" s="1"/>
  <c r="AX523" i="6"/>
  <c r="AL523" i="6" s="1"/>
  <c r="AY523" i="6"/>
  <c r="AM523" i="6" s="1"/>
  <c r="AN524" i="6"/>
  <c r="AB524" i="6" s="1"/>
  <c r="AO524" i="6"/>
  <c r="AC524" i="6" s="1"/>
  <c r="AP524" i="6"/>
  <c r="AD524" i="6" s="1"/>
  <c r="AQ524" i="6"/>
  <c r="AE524" i="6" s="1"/>
  <c r="AR524" i="6"/>
  <c r="AF524" i="6" s="1"/>
  <c r="AS524" i="6"/>
  <c r="AG524" i="6" s="1"/>
  <c r="AT524" i="6"/>
  <c r="AH524" i="6" s="1"/>
  <c r="AU524" i="6"/>
  <c r="AI524" i="6" s="1"/>
  <c r="AV524" i="6"/>
  <c r="AJ524" i="6" s="1"/>
  <c r="AW524" i="6"/>
  <c r="AK524" i="6" s="1"/>
  <c r="AX524" i="6"/>
  <c r="AL524" i="6" s="1"/>
  <c r="AY524" i="6"/>
  <c r="AM524" i="6" s="1"/>
  <c r="AN525" i="6"/>
  <c r="AB525" i="6" s="1"/>
  <c r="AO525" i="6"/>
  <c r="AC525" i="6" s="1"/>
  <c r="AP525" i="6"/>
  <c r="AD525" i="6" s="1"/>
  <c r="AQ525" i="6"/>
  <c r="AE525" i="6" s="1"/>
  <c r="AR525" i="6"/>
  <c r="AF525" i="6" s="1"/>
  <c r="AS525" i="6"/>
  <c r="AG525" i="6" s="1"/>
  <c r="AT525" i="6"/>
  <c r="AH525" i="6" s="1"/>
  <c r="AU525" i="6"/>
  <c r="AI525" i="6" s="1"/>
  <c r="AV525" i="6"/>
  <c r="AJ525" i="6" s="1"/>
  <c r="AW525" i="6"/>
  <c r="AK525" i="6" s="1"/>
  <c r="AX525" i="6"/>
  <c r="AL525" i="6" s="1"/>
  <c r="AY525" i="6"/>
  <c r="AM525" i="6" s="1"/>
  <c r="AN526" i="6"/>
  <c r="AB526" i="6" s="1"/>
  <c r="AO526" i="6"/>
  <c r="AC526" i="6" s="1"/>
  <c r="AP526" i="6"/>
  <c r="AD526" i="6" s="1"/>
  <c r="AQ526" i="6"/>
  <c r="AE526" i="6" s="1"/>
  <c r="AR526" i="6"/>
  <c r="AF526" i="6" s="1"/>
  <c r="AS526" i="6"/>
  <c r="AG526" i="6" s="1"/>
  <c r="AT526" i="6"/>
  <c r="AH526" i="6" s="1"/>
  <c r="AU526" i="6"/>
  <c r="AI526" i="6" s="1"/>
  <c r="AV526" i="6"/>
  <c r="AJ526" i="6" s="1"/>
  <c r="AW526" i="6"/>
  <c r="AK526" i="6" s="1"/>
  <c r="AX526" i="6"/>
  <c r="AL526" i="6" s="1"/>
  <c r="AY526" i="6"/>
  <c r="AM526" i="6" s="1"/>
  <c r="AN527" i="6"/>
  <c r="AB527" i="6" s="1"/>
  <c r="AO527" i="6"/>
  <c r="AC527" i="6" s="1"/>
  <c r="AP527" i="6"/>
  <c r="AD527" i="6" s="1"/>
  <c r="AQ527" i="6"/>
  <c r="AE527" i="6" s="1"/>
  <c r="AR527" i="6"/>
  <c r="AF527" i="6" s="1"/>
  <c r="AS527" i="6"/>
  <c r="AG527" i="6" s="1"/>
  <c r="AT527" i="6"/>
  <c r="AH527" i="6" s="1"/>
  <c r="AU527" i="6"/>
  <c r="AI527" i="6" s="1"/>
  <c r="AV527" i="6"/>
  <c r="AJ527" i="6" s="1"/>
  <c r="AW527" i="6"/>
  <c r="AK527" i="6" s="1"/>
  <c r="AX527" i="6"/>
  <c r="AL527" i="6" s="1"/>
  <c r="AY527" i="6"/>
  <c r="AM527" i="6" s="1"/>
  <c r="AN528" i="6"/>
  <c r="AB528" i="6" s="1"/>
  <c r="AO528" i="6"/>
  <c r="AC528" i="6" s="1"/>
  <c r="AP528" i="6"/>
  <c r="AD528" i="6" s="1"/>
  <c r="AQ528" i="6"/>
  <c r="AE528" i="6" s="1"/>
  <c r="AR528" i="6"/>
  <c r="AF528" i="6" s="1"/>
  <c r="AS528" i="6"/>
  <c r="AG528" i="6" s="1"/>
  <c r="AT528" i="6"/>
  <c r="AH528" i="6" s="1"/>
  <c r="AU528" i="6"/>
  <c r="AI528" i="6" s="1"/>
  <c r="AV528" i="6"/>
  <c r="AJ528" i="6" s="1"/>
  <c r="AW528" i="6"/>
  <c r="AK528" i="6" s="1"/>
  <c r="AX528" i="6"/>
  <c r="AL528" i="6" s="1"/>
  <c r="AY528" i="6"/>
  <c r="AM528" i="6" s="1"/>
  <c r="AN529" i="6"/>
  <c r="AB529" i="6" s="1"/>
  <c r="AO529" i="6"/>
  <c r="AC529" i="6" s="1"/>
  <c r="AP529" i="6"/>
  <c r="AD529" i="6" s="1"/>
  <c r="AQ529" i="6"/>
  <c r="AE529" i="6" s="1"/>
  <c r="AR529" i="6"/>
  <c r="AF529" i="6" s="1"/>
  <c r="AS529" i="6"/>
  <c r="AG529" i="6" s="1"/>
  <c r="AT529" i="6"/>
  <c r="AH529" i="6" s="1"/>
  <c r="AU529" i="6"/>
  <c r="AI529" i="6" s="1"/>
  <c r="AV529" i="6"/>
  <c r="AJ529" i="6" s="1"/>
  <c r="AW529" i="6"/>
  <c r="AK529" i="6" s="1"/>
  <c r="AX529" i="6"/>
  <c r="AL529" i="6" s="1"/>
  <c r="AY529" i="6"/>
  <c r="AM529" i="6" s="1"/>
  <c r="AN530" i="6"/>
  <c r="AB530" i="6" s="1"/>
  <c r="AO530" i="6"/>
  <c r="AC530" i="6" s="1"/>
  <c r="AP530" i="6"/>
  <c r="AD530" i="6" s="1"/>
  <c r="AQ530" i="6"/>
  <c r="AE530" i="6" s="1"/>
  <c r="AR530" i="6"/>
  <c r="AF530" i="6" s="1"/>
  <c r="AS530" i="6"/>
  <c r="AG530" i="6" s="1"/>
  <c r="AT530" i="6"/>
  <c r="AH530" i="6" s="1"/>
  <c r="AU530" i="6"/>
  <c r="AI530" i="6" s="1"/>
  <c r="AV530" i="6"/>
  <c r="AJ530" i="6" s="1"/>
  <c r="AW530" i="6"/>
  <c r="AK530" i="6" s="1"/>
  <c r="AX530" i="6"/>
  <c r="AL530" i="6" s="1"/>
  <c r="AY530" i="6"/>
  <c r="AM530" i="6" s="1"/>
  <c r="AN531" i="6"/>
  <c r="AB531" i="6" s="1"/>
  <c r="AO531" i="6"/>
  <c r="AC531" i="6" s="1"/>
  <c r="AP531" i="6"/>
  <c r="AD531" i="6" s="1"/>
  <c r="AQ531" i="6"/>
  <c r="AE531" i="6" s="1"/>
  <c r="AR531" i="6"/>
  <c r="AF531" i="6" s="1"/>
  <c r="AS531" i="6"/>
  <c r="AG531" i="6" s="1"/>
  <c r="AT531" i="6"/>
  <c r="AH531" i="6" s="1"/>
  <c r="AU531" i="6"/>
  <c r="AI531" i="6" s="1"/>
  <c r="AV531" i="6"/>
  <c r="AJ531" i="6" s="1"/>
  <c r="AW531" i="6"/>
  <c r="AK531" i="6" s="1"/>
  <c r="AX531" i="6"/>
  <c r="AL531" i="6" s="1"/>
  <c r="AY531" i="6"/>
  <c r="AM531" i="6" s="1"/>
  <c r="AN532" i="6"/>
  <c r="AB532" i="6" s="1"/>
  <c r="AO532" i="6"/>
  <c r="AC532" i="6" s="1"/>
  <c r="AP532" i="6"/>
  <c r="AD532" i="6" s="1"/>
  <c r="AQ532" i="6"/>
  <c r="AE532" i="6" s="1"/>
  <c r="AR532" i="6"/>
  <c r="AF532" i="6" s="1"/>
  <c r="AS532" i="6"/>
  <c r="AG532" i="6" s="1"/>
  <c r="AT532" i="6"/>
  <c r="AH532" i="6" s="1"/>
  <c r="AU532" i="6"/>
  <c r="AI532" i="6" s="1"/>
  <c r="AV532" i="6"/>
  <c r="AJ532" i="6" s="1"/>
  <c r="AW532" i="6"/>
  <c r="AK532" i="6" s="1"/>
  <c r="AX532" i="6"/>
  <c r="AL532" i="6" s="1"/>
  <c r="AY532" i="6"/>
  <c r="AM532" i="6" s="1"/>
  <c r="AN533" i="6"/>
  <c r="AB533" i="6" s="1"/>
  <c r="AO533" i="6"/>
  <c r="AC533" i="6" s="1"/>
  <c r="AP533" i="6"/>
  <c r="AD533" i="6" s="1"/>
  <c r="AQ533" i="6"/>
  <c r="AE533" i="6" s="1"/>
  <c r="AR533" i="6"/>
  <c r="AF533" i="6" s="1"/>
  <c r="AS533" i="6"/>
  <c r="AG533" i="6" s="1"/>
  <c r="AT533" i="6"/>
  <c r="AH533" i="6" s="1"/>
  <c r="AU533" i="6"/>
  <c r="AI533" i="6" s="1"/>
  <c r="AV533" i="6"/>
  <c r="AJ533" i="6" s="1"/>
  <c r="AW533" i="6"/>
  <c r="AK533" i="6" s="1"/>
  <c r="AX533" i="6"/>
  <c r="AL533" i="6" s="1"/>
  <c r="AY533" i="6"/>
  <c r="AM533" i="6" s="1"/>
  <c r="AN534" i="6"/>
  <c r="AB534" i="6" s="1"/>
  <c r="AO534" i="6"/>
  <c r="AC534" i="6" s="1"/>
  <c r="AP534" i="6"/>
  <c r="AD534" i="6" s="1"/>
  <c r="AQ534" i="6"/>
  <c r="AE534" i="6" s="1"/>
  <c r="AR534" i="6"/>
  <c r="AF534" i="6" s="1"/>
  <c r="AS534" i="6"/>
  <c r="AG534" i="6" s="1"/>
  <c r="AT534" i="6"/>
  <c r="AH534" i="6" s="1"/>
  <c r="AU534" i="6"/>
  <c r="AI534" i="6" s="1"/>
  <c r="AV534" i="6"/>
  <c r="AJ534" i="6" s="1"/>
  <c r="AW534" i="6"/>
  <c r="AK534" i="6" s="1"/>
  <c r="AX534" i="6"/>
  <c r="AL534" i="6" s="1"/>
  <c r="AY534" i="6"/>
  <c r="AM534" i="6" s="1"/>
  <c r="AN535" i="6"/>
  <c r="AB535" i="6" s="1"/>
  <c r="AO535" i="6"/>
  <c r="AC535" i="6" s="1"/>
  <c r="AP535" i="6"/>
  <c r="AD535" i="6" s="1"/>
  <c r="AQ535" i="6"/>
  <c r="AE535" i="6" s="1"/>
  <c r="AR535" i="6"/>
  <c r="AF535" i="6" s="1"/>
  <c r="AS535" i="6"/>
  <c r="AG535" i="6" s="1"/>
  <c r="AT535" i="6"/>
  <c r="AH535" i="6" s="1"/>
  <c r="AU535" i="6"/>
  <c r="AI535" i="6" s="1"/>
  <c r="AV535" i="6"/>
  <c r="AJ535" i="6" s="1"/>
  <c r="AW535" i="6"/>
  <c r="AK535" i="6" s="1"/>
  <c r="AX535" i="6"/>
  <c r="AL535" i="6" s="1"/>
  <c r="AY535" i="6"/>
  <c r="AM535" i="6" s="1"/>
  <c r="AN536" i="6"/>
  <c r="AB536" i="6" s="1"/>
  <c r="AO536" i="6"/>
  <c r="AC536" i="6" s="1"/>
  <c r="AP536" i="6"/>
  <c r="AD536" i="6" s="1"/>
  <c r="AQ536" i="6"/>
  <c r="AE536" i="6" s="1"/>
  <c r="AR536" i="6"/>
  <c r="AF536" i="6" s="1"/>
  <c r="AS536" i="6"/>
  <c r="AG536" i="6" s="1"/>
  <c r="AT536" i="6"/>
  <c r="AH536" i="6" s="1"/>
  <c r="AU536" i="6"/>
  <c r="AI536" i="6" s="1"/>
  <c r="AV536" i="6"/>
  <c r="AJ536" i="6" s="1"/>
  <c r="AW536" i="6"/>
  <c r="AK536" i="6" s="1"/>
  <c r="AX536" i="6"/>
  <c r="AL536" i="6" s="1"/>
  <c r="AY536" i="6"/>
  <c r="AM536" i="6" s="1"/>
  <c r="AN537" i="6"/>
  <c r="AB537" i="6" s="1"/>
  <c r="AO537" i="6"/>
  <c r="AC537" i="6" s="1"/>
  <c r="AP537" i="6"/>
  <c r="AD537" i="6" s="1"/>
  <c r="AQ537" i="6"/>
  <c r="AE537" i="6" s="1"/>
  <c r="AR537" i="6"/>
  <c r="AF537" i="6" s="1"/>
  <c r="AS537" i="6"/>
  <c r="AG537" i="6" s="1"/>
  <c r="AT537" i="6"/>
  <c r="AH537" i="6" s="1"/>
  <c r="AU537" i="6"/>
  <c r="AI537" i="6" s="1"/>
  <c r="AV537" i="6"/>
  <c r="AJ537" i="6" s="1"/>
  <c r="AW537" i="6"/>
  <c r="AK537" i="6" s="1"/>
  <c r="AX537" i="6"/>
  <c r="AL537" i="6" s="1"/>
  <c r="AY537" i="6"/>
  <c r="AM537" i="6" s="1"/>
  <c r="AN538" i="6"/>
  <c r="AB538" i="6" s="1"/>
  <c r="AO538" i="6"/>
  <c r="AC538" i="6" s="1"/>
  <c r="AP538" i="6"/>
  <c r="AD538" i="6" s="1"/>
  <c r="AQ538" i="6"/>
  <c r="AE538" i="6" s="1"/>
  <c r="AR538" i="6"/>
  <c r="AF538" i="6" s="1"/>
  <c r="AS538" i="6"/>
  <c r="AG538" i="6" s="1"/>
  <c r="AT538" i="6"/>
  <c r="AH538" i="6" s="1"/>
  <c r="AU538" i="6"/>
  <c r="AI538" i="6" s="1"/>
  <c r="AV538" i="6"/>
  <c r="AJ538" i="6" s="1"/>
  <c r="AW538" i="6"/>
  <c r="AK538" i="6" s="1"/>
  <c r="AX538" i="6"/>
  <c r="AL538" i="6" s="1"/>
  <c r="AY538" i="6"/>
  <c r="AM538" i="6" s="1"/>
  <c r="AN539" i="6"/>
  <c r="AB539" i="6" s="1"/>
  <c r="AO539" i="6"/>
  <c r="AC539" i="6" s="1"/>
  <c r="AP539" i="6"/>
  <c r="AD539" i="6" s="1"/>
  <c r="AQ539" i="6"/>
  <c r="AE539" i="6" s="1"/>
  <c r="AR539" i="6"/>
  <c r="AF539" i="6" s="1"/>
  <c r="AS539" i="6"/>
  <c r="AG539" i="6" s="1"/>
  <c r="AT539" i="6"/>
  <c r="AH539" i="6" s="1"/>
  <c r="AU539" i="6"/>
  <c r="AI539" i="6" s="1"/>
  <c r="AV539" i="6"/>
  <c r="AJ539" i="6" s="1"/>
  <c r="AW539" i="6"/>
  <c r="AK539" i="6" s="1"/>
  <c r="AX539" i="6"/>
  <c r="AL539" i="6" s="1"/>
  <c r="AY539" i="6"/>
  <c r="AM539" i="6" s="1"/>
  <c r="AN540" i="6"/>
  <c r="AB540" i="6" s="1"/>
  <c r="AO540" i="6"/>
  <c r="AC540" i="6" s="1"/>
  <c r="AP540" i="6"/>
  <c r="AD540" i="6" s="1"/>
  <c r="AQ540" i="6"/>
  <c r="AE540" i="6" s="1"/>
  <c r="AR540" i="6"/>
  <c r="AF540" i="6" s="1"/>
  <c r="AS540" i="6"/>
  <c r="AG540" i="6" s="1"/>
  <c r="AT540" i="6"/>
  <c r="AH540" i="6" s="1"/>
  <c r="AU540" i="6"/>
  <c r="AI540" i="6" s="1"/>
  <c r="AV540" i="6"/>
  <c r="AJ540" i="6" s="1"/>
  <c r="AW540" i="6"/>
  <c r="AK540" i="6" s="1"/>
  <c r="AX540" i="6"/>
  <c r="AL540" i="6" s="1"/>
  <c r="AY540" i="6"/>
  <c r="AM540" i="6" s="1"/>
  <c r="AN541" i="6"/>
  <c r="AB541" i="6" s="1"/>
  <c r="AO541" i="6"/>
  <c r="AC541" i="6" s="1"/>
  <c r="AP541" i="6"/>
  <c r="AD541" i="6" s="1"/>
  <c r="AQ541" i="6"/>
  <c r="AE541" i="6" s="1"/>
  <c r="AR541" i="6"/>
  <c r="AF541" i="6" s="1"/>
  <c r="AS541" i="6"/>
  <c r="AG541" i="6" s="1"/>
  <c r="AT541" i="6"/>
  <c r="AH541" i="6" s="1"/>
  <c r="AU541" i="6"/>
  <c r="AI541" i="6" s="1"/>
  <c r="AV541" i="6"/>
  <c r="AJ541" i="6" s="1"/>
  <c r="AW541" i="6"/>
  <c r="AK541" i="6" s="1"/>
  <c r="AX541" i="6"/>
  <c r="AL541" i="6" s="1"/>
  <c r="AY541" i="6"/>
  <c r="AM541" i="6" s="1"/>
  <c r="AN542" i="6"/>
  <c r="AB542" i="6" s="1"/>
  <c r="AO542" i="6"/>
  <c r="AC542" i="6" s="1"/>
  <c r="AP542" i="6"/>
  <c r="AD542" i="6" s="1"/>
  <c r="AQ542" i="6"/>
  <c r="AE542" i="6" s="1"/>
  <c r="AR542" i="6"/>
  <c r="AF542" i="6" s="1"/>
  <c r="AS542" i="6"/>
  <c r="AG542" i="6" s="1"/>
  <c r="AT542" i="6"/>
  <c r="AH542" i="6" s="1"/>
  <c r="AU542" i="6"/>
  <c r="AI542" i="6" s="1"/>
  <c r="AV542" i="6"/>
  <c r="AJ542" i="6" s="1"/>
  <c r="AW542" i="6"/>
  <c r="AK542" i="6" s="1"/>
  <c r="AX542" i="6"/>
  <c r="AL542" i="6" s="1"/>
  <c r="AY542" i="6"/>
  <c r="AM542" i="6" s="1"/>
  <c r="AN543" i="6"/>
  <c r="AB543" i="6" s="1"/>
  <c r="AO543" i="6"/>
  <c r="AC543" i="6" s="1"/>
  <c r="AP543" i="6"/>
  <c r="AD543" i="6" s="1"/>
  <c r="AQ543" i="6"/>
  <c r="AE543" i="6" s="1"/>
  <c r="AR543" i="6"/>
  <c r="AF543" i="6" s="1"/>
  <c r="AS543" i="6"/>
  <c r="AG543" i="6" s="1"/>
  <c r="AT543" i="6"/>
  <c r="AH543" i="6" s="1"/>
  <c r="AU543" i="6"/>
  <c r="AI543" i="6" s="1"/>
  <c r="AV543" i="6"/>
  <c r="AJ543" i="6" s="1"/>
  <c r="AW543" i="6"/>
  <c r="AK543" i="6" s="1"/>
  <c r="AX543" i="6"/>
  <c r="AL543" i="6" s="1"/>
  <c r="AY543" i="6"/>
  <c r="AM543" i="6" s="1"/>
  <c r="AN544" i="6"/>
  <c r="AB544" i="6" s="1"/>
  <c r="AO544" i="6"/>
  <c r="AC544" i="6" s="1"/>
  <c r="AP544" i="6"/>
  <c r="AD544" i="6" s="1"/>
  <c r="AQ544" i="6"/>
  <c r="AE544" i="6" s="1"/>
  <c r="AR544" i="6"/>
  <c r="AF544" i="6" s="1"/>
  <c r="AS544" i="6"/>
  <c r="AG544" i="6" s="1"/>
  <c r="AT544" i="6"/>
  <c r="AH544" i="6" s="1"/>
  <c r="AU544" i="6"/>
  <c r="AI544" i="6" s="1"/>
  <c r="AV544" i="6"/>
  <c r="AJ544" i="6" s="1"/>
  <c r="AW544" i="6"/>
  <c r="AK544" i="6" s="1"/>
  <c r="AX544" i="6"/>
  <c r="AL544" i="6" s="1"/>
  <c r="AY544" i="6"/>
  <c r="AM544" i="6" s="1"/>
  <c r="AN545" i="6"/>
  <c r="AB545" i="6" s="1"/>
  <c r="AO545" i="6"/>
  <c r="AC545" i="6" s="1"/>
  <c r="AP545" i="6"/>
  <c r="AD545" i="6" s="1"/>
  <c r="AQ545" i="6"/>
  <c r="AE545" i="6" s="1"/>
  <c r="AR545" i="6"/>
  <c r="AF545" i="6" s="1"/>
  <c r="AS545" i="6"/>
  <c r="AG545" i="6" s="1"/>
  <c r="AT545" i="6"/>
  <c r="AH545" i="6" s="1"/>
  <c r="AU545" i="6"/>
  <c r="AI545" i="6" s="1"/>
  <c r="AV545" i="6"/>
  <c r="AJ545" i="6" s="1"/>
  <c r="AW545" i="6"/>
  <c r="AK545" i="6" s="1"/>
  <c r="AX545" i="6"/>
  <c r="AL545" i="6" s="1"/>
  <c r="AY545" i="6"/>
  <c r="AM545" i="6" s="1"/>
  <c r="AN546" i="6"/>
  <c r="AB546" i="6" s="1"/>
  <c r="AO546" i="6"/>
  <c r="AC546" i="6" s="1"/>
  <c r="AP546" i="6"/>
  <c r="AD546" i="6" s="1"/>
  <c r="AQ546" i="6"/>
  <c r="AE546" i="6" s="1"/>
  <c r="AR546" i="6"/>
  <c r="AF546" i="6" s="1"/>
  <c r="AS546" i="6"/>
  <c r="AG546" i="6" s="1"/>
  <c r="AT546" i="6"/>
  <c r="AH546" i="6" s="1"/>
  <c r="AU546" i="6"/>
  <c r="AI546" i="6" s="1"/>
  <c r="AV546" i="6"/>
  <c r="AJ546" i="6" s="1"/>
  <c r="AW546" i="6"/>
  <c r="AK546" i="6" s="1"/>
  <c r="AX546" i="6"/>
  <c r="AL546" i="6" s="1"/>
  <c r="AY546" i="6"/>
  <c r="AM546" i="6" s="1"/>
  <c r="AN547" i="6"/>
  <c r="AB547" i="6" s="1"/>
  <c r="AO547" i="6"/>
  <c r="AC547" i="6" s="1"/>
  <c r="AP547" i="6"/>
  <c r="AD547" i="6" s="1"/>
  <c r="AQ547" i="6"/>
  <c r="AE547" i="6" s="1"/>
  <c r="AR547" i="6"/>
  <c r="AF547" i="6" s="1"/>
  <c r="AS547" i="6"/>
  <c r="AG547" i="6" s="1"/>
  <c r="AT547" i="6"/>
  <c r="AH547" i="6" s="1"/>
  <c r="AU547" i="6"/>
  <c r="AI547" i="6" s="1"/>
  <c r="AV547" i="6"/>
  <c r="AJ547" i="6" s="1"/>
  <c r="AW547" i="6"/>
  <c r="AK547" i="6" s="1"/>
  <c r="AX547" i="6"/>
  <c r="AL547" i="6" s="1"/>
  <c r="AY547" i="6"/>
  <c r="AM547" i="6" s="1"/>
  <c r="AN548" i="6"/>
  <c r="AB548" i="6" s="1"/>
  <c r="AO548" i="6"/>
  <c r="AC548" i="6" s="1"/>
  <c r="AP548" i="6"/>
  <c r="AD548" i="6" s="1"/>
  <c r="AQ548" i="6"/>
  <c r="AE548" i="6" s="1"/>
  <c r="AR548" i="6"/>
  <c r="AF548" i="6" s="1"/>
  <c r="AS548" i="6"/>
  <c r="AG548" i="6" s="1"/>
  <c r="AT548" i="6"/>
  <c r="AH548" i="6" s="1"/>
  <c r="AU548" i="6"/>
  <c r="AI548" i="6" s="1"/>
  <c r="AV548" i="6"/>
  <c r="AJ548" i="6" s="1"/>
  <c r="AW548" i="6"/>
  <c r="AK548" i="6" s="1"/>
  <c r="AX548" i="6"/>
  <c r="AL548" i="6" s="1"/>
  <c r="AY548" i="6"/>
  <c r="AM548" i="6" s="1"/>
  <c r="AN549" i="6"/>
  <c r="AB549" i="6" s="1"/>
  <c r="AO549" i="6"/>
  <c r="AC549" i="6" s="1"/>
  <c r="AP549" i="6"/>
  <c r="AD549" i="6" s="1"/>
  <c r="AQ549" i="6"/>
  <c r="AE549" i="6" s="1"/>
  <c r="AR549" i="6"/>
  <c r="AF549" i="6" s="1"/>
  <c r="AS549" i="6"/>
  <c r="AG549" i="6" s="1"/>
  <c r="AT549" i="6"/>
  <c r="AH549" i="6" s="1"/>
  <c r="AU549" i="6"/>
  <c r="AI549" i="6" s="1"/>
  <c r="AV549" i="6"/>
  <c r="AJ549" i="6" s="1"/>
  <c r="AW549" i="6"/>
  <c r="AK549" i="6" s="1"/>
  <c r="AX549" i="6"/>
  <c r="AL549" i="6" s="1"/>
  <c r="AY549" i="6"/>
  <c r="AM549" i="6" s="1"/>
  <c r="AN550" i="6"/>
  <c r="AB550" i="6" s="1"/>
  <c r="AO550" i="6"/>
  <c r="AC550" i="6" s="1"/>
  <c r="AP550" i="6"/>
  <c r="AD550" i="6" s="1"/>
  <c r="AQ550" i="6"/>
  <c r="AE550" i="6" s="1"/>
  <c r="AR550" i="6"/>
  <c r="AF550" i="6" s="1"/>
  <c r="AS550" i="6"/>
  <c r="AG550" i="6" s="1"/>
  <c r="AT550" i="6"/>
  <c r="AH550" i="6" s="1"/>
  <c r="AU550" i="6"/>
  <c r="AI550" i="6" s="1"/>
  <c r="AV550" i="6"/>
  <c r="AJ550" i="6" s="1"/>
  <c r="AW550" i="6"/>
  <c r="AK550" i="6" s="1"/>
  <c r="AX550" i="6"/>
  <c r="AL550" i="6" s="1"/>
  <c r="AY550" i="6"/>
  <c r="AM550" i="6" s="1"/>
  <c r="AN551" i="6"/>
  <c r="AB551" i="6" s="1"/>
  <c r="AO551" i="6"/>
  <c r="AC551" i="6" s="1"/>
  <c r="AP551" i="6"/>
  <c r="AD551" i="6" s="1"/>
  <c r="AQ551" i="6"/>
  <c r="AE551" i="6" s="1"/>
  <c r="AR551" i="6"/>
  <c r="AF551" i="6" s="1"/>
  <c r="AS551" i="6"/>
  <c r="AG551" i="6" s="1"/>
  <c r="AT551" i="6"/>
  <c r="AH551" i="6" s="1"/>
  <c r="AU551" i="6"/>
  <c r="AI551" i="6" s="1"/>
  <c r="AV551" i="6"/>
  <c r="AJ551" i="6" s="1"/>
  <c r="AW551" i="6"/>
  <c r="AK551" i="6" s="1"/>
  <c r="AX551" i="6"/>
  <c r="AL551" i="6" s="1"/>
  <c r="AY551" i="6"/>
  <c r="AM551" i="6" s="1"/>
  <c r="AN552" i="6"/>
  <c r="AB552" i="6" s="1"/>
  <c r="AO552" i="6"/>
  <c r="AC552" i="6" s="1"/>
  <c r="AP552" i="6"/>
  <c r="AD552" i="6" s="1"/>
  <c r="AQ552" i="6"/>
  <c r="AE552" i="6" s="1"/>
  <c r="AR552" i="6"/>
  <c r="AF552" i="6" s="1"/>
  <c r="AS552" i="6"/>
  <c r="AG552" i="6" s="1"/>
  <c r="AT552" i="6"/>
  <c r="AH552" i="6" s="1"/>
  <c r="AU552" i="6"/>
  <c r="AI552" i="6" s="1"/>
  <c r="AV552" i="6"/>
  <c r="AJ552" i="6" s="1"/>
  <c r="AW552" i="6"/>
  <c r="AK552" i="6" s="1"/>
  <c r="AX552" i="6"/>
  <c r="AL552" i="6" s="1"/>
  <c r="AY552" i="6"/>
  <c r="AM552" i="6" s="1"/>
  <c r="AN553" i="6"/>
  <c r="AB553" i="6" s="1"/>
  <c r="AO553" i="6"/>
  <c r="AC553" i="6" s="1"/>
  <c r="AP553" i="6"/>
  <c r="AD553" i="6" s="1"/>
  <c r="AQ553" i="6"/>
  <c r="AE553" i="6" s="1"/>
  <c r="AR553" i="6"/>
  <c r="AF553" i="6" s="1"/>
  <c r="AS553" i="6"/>
  <c r="AG553" i="6" s="1"/>
  <c r="AT553" i="6"/>
  <c r="AH553" i="6" s="1"/>
  <c r="AU553" i="6"/>
  <c r="AI553" i="6" s="1"/>
  <c r="AV553" i="6"/>
  <c r="AJ553" i="6" s="1"/>
  <c r="AW553" i="6"/>
  <c r="AK553" i="6" s="1"/>
  <c r="AX553" i="6"/>
  <c r="AL553" i="6" s="1"/>
  <c r="AY553" i="6"/>
  <c r="AM553" i="6" s="1"/>
  <c r="AN554" i="6"/>
  <c r="AB554" i="6" s="1"/>
  <c r="AO554" i="6"/>
  <c r="AC554" i="6" s="1"/>
  <c r="AP554" i="6"/>
  <c r="AD554" i="6" s="1"/>
  <c r="AQ554" i="6"/>
  <c r="AE554" i="6" s="1"/>
  <c r="AR554" i="6"/>
  <c r="AF554" i="6" s="1"/>
  <c r="AS554" i="6"/>
  <c r="AG554" i="6" s="1"/>
  <c r="AT554" i="6"/>
  <c r="AH554" i="6" s="1"/>
  <c r="AU554" i="6"/>
  <c r="AI554" i="6" s="1"/>
  <c r="AV554" i="6"/>
  <c r="AJ554" i="6" s="1"/>
  <c r="AW554" i="6"/>
  <c r="AK554" i="6" s="1"/>
  <c r="AX554" i="6"/>
  <c r="AL554" i="6" s="1"/>
  <c r="AY554" i="6"/>
  <c r="AM554" i="6" s="1"/>
  <c r="AN555" i="6"/>
  <c r="AB555" i="6" s="1"/>
  <c r="AO555" i="6"/>
  <c r="AC555" i="6" s="1"/>
  <c r="AP555" i="6"/>
  <c r="AD555" i="6" s="1"/>
  <c r="AQ555" i="6"/>
  <c r="AE555" i="6" s="1"/>
  <c r="AR555" i="6"/>
  <c r="AF555" i="6" s="1"/>
  <c r="AS555" i="6"/>
  <c r="AG555" i="6" s="1"/>
  <c r="AT555" i="6"/>
  <c r="AH555" i="6" s="1"/>
  <c r="AU555" i="6"/>
  <c r="AI555" i="6" s="1"/>
  <c r="AV555" i="6"/>
  <c r="AJ555" i="6" s="1"/>
  <c r="AW555" i="6"/>
  <c r="AK555" i="6" s="1"/>
  <c r="AX555" i="6"/>
  <c r="AL555" i="6" s="1"/>
  <c r="AY555" i="6"/>
  <c r="AM555" i="6" s="1"/>
  <c r="AN556" i="6"/>
  <c r="AB556" i="6" s="1"/>
  <c r="AO556" i="6"/>
  <c r="AC556" i="6" s="1"/>
  <c r="AP556" i="6"/>
  <c r="AD556" i="6" s="1"/>
  <c r="AQ556" i="6"/>
  <c r="AE556" i="6" s="1"/>
  <c r="AR556" i="6"/>
  <c r="AF556" i="6" s="1"/>
  <c r="AS556" i="6"/>
  <c r="AG556" i="6" s="1"/>
  <c r="AT556" i="6"/>
  <c r="AH556" i="6" s="1"/>
  <c r="AU556" i="6"/>
  <c r="AI556" i="6" s="1"/>
  <c r="AV556" i="6"/>
  <c r="AJ556" i="6" s="1"/>
  <c r="AW556" i="6"/>
  <c r="AK556" i="6" s="1"/>
  <c r="AX556" i="6"/>
  <c r="AL556" i="6" s="1"/>
  <c r="AY556" i="6"/>
  <c r="AM556" i="6" s="1"/>
  <c r="AN557" i="6"/>
  <c r="AB557" i="6" s="1"/>
  <c r="AO557" i="6"/>
  <c r="AC557" i="6" s="1"/>
  <c r="AP557" i="6"/>
  <c r="AD557" i="6" s="1"/>
  <c r="AQ557" i="6"/>
  <c r="AE557" i="6" s="1"/>
  <c r="AR557" i="6"/>
  <c r="AF557" i="6" s="1"/>
  <c r="AS557" i="6"/>
  <c r="AG557" i="6" s="1"/>
  <c r="AT557" i="6"/>
  <c r="AH557" i="6" s="1"/>
  <c r="AU557" i="6"/>
  <c r="AI557" i="6" s="1"/>
  <c r="AV557" i="6"/>
  <c r="AJ557" i="6" s="1"/>
  <c r="AW557" i="6"/>
  <c r="AK557" i="6" s="1"/>
  <c r="AX557" i="6"/>
  <c r="AL557" i="6" s="1"/>
  <c r="AY557" i="6"/>
  <c r="AM557" i="6" s="1"/>
  <c r="AN558" i="6"/>
  <c r="AB558" i="6" s="1"/>
  <c r="AO558" i="6"/>
  <c r="AC558" i="6" s="1"/>
  <c r="AP558" i="6"/>
  <c r="AD558" i="6" s="1"/>
  <c r="AQ558" i="6"/>
  <c r="AE558" i="6" s="1"/>
  <c r="AR558" i="6"/>
  <c r="AF558" i="6" s="1"/>
  <c r="AS558" i="6"/>
  <c r="AG558" i="6" s="1"/>
  <c r="AT558" i="6"/>
  <c r="AH558" i="6" s="1"/>
  <c r="AU558" i="6"/>
  <c r="AI558" i="6" s="1"/>
  <c r="AV558" i="6"/>
  <c r="AJ558" i="6" s="1"/>
  <c r="AW558" i="6"/>
  <c r="AK558" i="6" s="1"/>
  <c r="AX558" i="6"/>
  <c r="AL558" i="6" s="1"/>
  <c r="AY558" i="6"/>
  <c r="AM558" i="6" s="1"/>
  <c r="AN559" i="6"/>
  <c r="AB559" i="6" s="1"/>
  <c r="AO559" i="6"/>
  <c r="AC559" i="6" s="1"/>
  <c r="AP559" i="6"/>
  <c r="AD559" i="6" s="1"/>
  <c r="AQ559" i="6"/>
  <c r="AE559" i="6" s="1"/>
  <c r="AR559" i="6"/>
  <c r="AF559" i="6" s="1"/>
  <c r="AS559" i="6"/>
  <c r="AG559" i="6" s="1"/>
  <c r="AT559" i="6"/>
  <c r="AH559" i="6" s="1"/>
  <c r="AU559" i="6"/>
  <c r="AI559" i="6" s="1"/>
  <c r="AV559" i="6"/>
  <c r="AJ559" i="6" s="1"/>
  <c r="AW559" i="6"/>
  <c r="AK559" i="6" s="1"/>
  <c r="AX559" i="6"/>
  <c r="AL559" i="6" s="1"/>
  <c r="AY559" i="6"/>
  <c r="AM559" i="6" s="1"/>
  <c r="AN560" i="6"/>
  <c r="AB560" i="6" s="1"/>
  <c r="AO560" i="6"/>
  <c r="AC560" i="6" s="1"/>
  <c r="AP560" i="6"/>
  <c r="AD560" i="6" s="1"/>
  <c r="AQ560" i="6"/>
  <c r="AE560" i="6" s="1"/>
  <c r="AR560" i="6"/>
  <c r="AF560" i="6" s="1"/>
  <c r="AS560" i="6"/>
  <c r="AG560" i="6" s="1"/>
  <c r="AT560" i="6"/>
  <c r="AH560" i="6" s="1"/>
  <c r="AU560" i="6"/>
  <c r="AI560" i="6" s="1"/>
  <c r="AV560" i="6"/>
  <c r="AJ560" i="6" s="1"/>
  <c r="AW560" i="6"/>
  <c r="AK560" i="6" s="1"/>
  <c r="AX560" i="6"/>
  <c r="AL560" i="6" s="1"/>
  <c r="AY560" i="6"/>
  <c r="AM560" i="6" s="1"/>
  <c r="AN561" i="6"/>
  <c r="AB561" i="6" s="1"/>
  <c r="AO561" i="6"/>
  <c r="AC561" i="6" s="1"/>
  <c r="AP561" i="6"/>
  <c r="AD561" i="6" s="1"/>
  <c r="AQ561" i="6"/>
  <c r="AE561" i="6" s="1"/>
  <c r="AR561" i="6"/>
  <c r="AF561" i="6" s="1"/>
  <c r="AS561" i="6"/>
  <c r="AG561" i="6" s="1"/>
  <c r="AT561" i="6"/>
  <c r="AH561" i="6" s="1"/>
  <c r="AU561" i="6"/>
  <c r="AI561" i="6" s="1"/>
  <c r="AV561" i="6"/>
  <c r="AJ561" i="6" s="1"/>
  <c r="AW561" i="6"/>
  <c r="AK561" i="6" s="1"/>
  <c r="AX561" i="6"/>
  <c r="AL561" i="6" s="1"/>
  <c r="AY561" i="6"/>
  <c r="AM561" i="6" s="1"/>
  <c r="AN562" i="6"/>
  <c r="AB562" i="6" s="1"/>
  <c r="AO562" i="6"/>
  <c r="AC562" i="6" s="1"/>
  <c r="AP562" i="6"/>
  <c r="AD562" i="6" s="1"/>
  <c r="AQ562" i="6"/>
  <c r="AE562" i="6" s="1"/>
  <c r="AR562" i="6"/>
  <c r="AF562" i="6" s="1"/>
  <c r="AS562" i="6"/>
  <c r="AG562" i="6" s="1"/>
  <c r="AT562" i="6"/>
  <c r="AH562" i="6" s="1"/>
  <c r="AU562" i="6"/>
  <c r="AI562" i="6" s="1"/>
  <c r="AV562" i="6"/>
  <c r="AJ562" i="6" s="1"/>
  <c r="AW562" i="6"/>
  <c r="AK562" i="6" s="1"/>
  <c r="AX562" i="6"/>
  <c r="AL562" i="6" s="1"/>
  <c r="AY562" i="6"/>
  <c r="AM562" i="6" s="1"/>
  <c r="AN563" i="6"/>
  <c r="AB563" i="6" s="1"/>
  <c r="AO563" i="6"/>
  <c r="AC563" i="6" s="1"/>
  <c r="AP563" i="6"/>
  <c r="AD563" i="6" s="1"/>
  <c r="AQ563" i="6"/>
  <c r="AE563" i="6" s="1"/>
  <c r="AR563" i="6"/>
  <c r="AF563" i="6" s="1"/>
  <c r="AS563" i="6"/>
  <c r="AG563" i="6" s="1"/>
  <c r="AT563" i="6"/>
  <c r="AH563" i="6" s="1"/>
  <c r="AU563" i="6"/>
  <c r="AI563" i="6" s="1"/>
  <c r="AV563" i="6"/>
  <c r="AJ563" i="6" s="1"/>
  <c r="AW563" i="6"/>
  <c r="AK563" i="6" s="1"/>
  <c r="AX563" i="6"/>
  <c r="AL563" i="6" s="1"/>
  <c r="AY563" i="6"/>
  <c r="AM563" i="6" s="1"/>
  <c r="AN564" i="6"/>
  <c r="AB564" i="6" s="1"/>
  <c r="AO564" i="6"/>
  <c r="AC564" i="6" s="1"/>
  <c r="AP564" i="6"/>
  <c r="AD564" i="6" s="1"/>
  <c r="AQ564" i="6"/>
  <c r="AE564" i="6" s="1"/>
  <c r="AR564" i="6"/>
  <c r="AF564" i="6" s="1"/>
  <c r="AS564" i="6"/>
  <c r="AG564" i="6" s="1"/>
  <c r="AT564" i="6"/>
  <c r="AH564" i="6" s="1"/>
  <c r="AU564" i="6"/>
  <c r="AI564" i="6" s="1"/>
  <c r="AV564" i="6"/>
  <c r="AJ564" i="6" s="1"/>
  <c r="AW564" i="6"/>
  <c r="AK564" i="6" s="1"/>
  <c r="AX564" i="6"/>
  <c r="AL564" i="6" s="1"/>
  <c r="AY564" i="6"/>
  <c r="AM564" i="6" s="1"/>
  <c r="AN565" i="6"/>
  <c r="AB565" i="6" s="1"/>
  <c r="AO565" i="6"/>
  <c r="AC565" i="6" s="1"/>
  <c r="AP565" i="6"/>
  <c r="AD565" i="6" s="1"/>
  <c r="AQ565" i="6"/>
  <c r="AE565" i="6" s="1"/>
  <c r="AR565" i="6"/>
  <c r="AF565" i="6" s="1"/>
  <c r="AS565" i="6"/>
  <c r="AG565" i="6" s="1"/>
  <c r="AT565" i="6"/>
  <c r="AH565" i="6" s="1"/>
  <c r="AU565" i="6"/>
  <c r="AI565" i="6" s="1"/>
  <c r="AV565" i="6"/>
  <c r="AJ565" i="6" s="1"/>
  <c r="AW565" i="6"/>
  <c r="AK565" i="6" s="1"/>
  <c r="AX565" i="6"/>
  <c r="AL565" i="6" s="1"/>
  <c r="AY565" i="6"/>
  <c r="AM565" i="6" s="1"/>
  <c r="AN566" i="6"/>
  <c r="AB566" i="6" s="1"/>
  <c r="AO566" i="6"/>
  <c r="AC566" i="6" s="1"/>
  <c r="AP566" i="6"/>
  <c r="AD566" i="6" s="1"/>
  <c r="AQ566" i="6"/>
  <c r="AE566" i="6" s="1"/>
  <c r="AR566" i="6"/>
  <c r="AF566" i="6" s="1"/>
  <c r="AS566" i="6"/>
  <c r="AG566" i="6" s="1"/>
  <c r="AT566" i="6"/>
  <c r="AH566" i="6" s="1"/>
  <c r="AU566" i="6"/>
  <c r="AI566" i="6" s="1"/>
  <c r="AV566" i="6"/>
  <c r="AJ566" i="6" s="1"/>
  <c r="AW566" i="6"/>
  <c r="AK566" i="6" s="1"/>
  <c r="AX566" i="6"/>
  <c r="AL566" i="6" s="1"/>
  <c r="AY566" i="6"/>
  <c r="AM566" i="6" s="1"/>
  <c r="AN567" i="6"/>
  <c r="AB567" i="6" s="1"/>
  <c r="AO567" i="6"/>
  <c r="AC567" i="6" s="1"/>
  <c r="AP567" i="6"/>
  <c r="AD567" i="6" s="1"/>
  <c r="AQ567" i="6"/>
  <c r="AE567" i="6" s="1"/>
  <c r="AR567" i="6"/>
  <c r="AF567" i="6" s="1"/>
  <c r="AS567" i="6"/>
  <c r="AG567" i="6" s="1"/>
  <c r="AT567" i="6"/>
  <c r="AH567" i="6" s="1"/>
  <c r="AU567" i="6"/>
  <c r="AI567" i="6" s="1"/>
  <c r="AV567" i="6"/>
  <c r="AJ567" i="6" s="1"/>
  <c r="AW567" i="6"/>
  <c r="AK567" i="6" s="1"/>
  <c r="AX567" i="6"/>
  <c r="AL567" i="6" s="1"/>
  <c r="AY567" i="6"/>
  <c r="AM567" i="6" s="1"/>
  <c r="AN568" i="6"/>
  <c r="AB568" i="6" s="1"/>
  <c r="AO568" i="6"/>
  <c r="AC568" i="6" s="1"/>
  <c r="AP568" i="6"/>
  <c r="AD568" i="6" s="1"/>
  <c r="AQ568" i="6"/>
  <c r="AE568" i="6" s="1"/>
  <c r="AR568" i="6"/>
  <c r="AF568" i="6" s="1"/>
  <c r="AS568" i="6"/>
  <c r="AG568" i="6" s="1"/>
  <c r="AT568" i="6"/>
  <c r="AH568" i="6" s="1"/>
  <c r="AU568" i="6"/>
  <c r="AI568" i="6" s="1"/>
  <c r="AV568" i="6"/>
  <c r="AJ568" i="6" s="1"/>
  <c r="AW568" i="6"/>
  <c r="AK568" i="6" s="1"/>
  <c r="AX568" i="6"/>
  <c r="AL568" i="6" s="1"/>
  <c r="AY568" i="6"/>
  <c r="AM568" i="6" s="1"/>
  <c r="AN569" i="6"/>
  <c r="AB569" i="6" s="1"/>
  <c r="AO569" i="6"/>
  <c r="AC569" i="6" s="1"/>
  <c r="AP569" i="6"/>
  <c r="AD569" i="6" s="1"/>
  <c r="AQ569" i="6"/>
  <c r="AE569" i="6" s="1"/>
  <c r="AR569" i="6"/>
  <c r="AF569" i="6" s="1"/>
  <c r="AS569" i="6"/>
  <c r="AG569" i="6" s="1"/>
  <c r="AT569" i="6"/>
  <c r="AH569" i="6" s="1"/>
  <c r="AU569" i="6"/>
  <c r="AI569" i="6" s="1"/>
  <c r="AV569" i="6"/>
  <c r="AJ569" i="6" s="1"/>
  <c r="AW569" i="6"/>
  <c r="AK569" i="6" s="1"/>
  <c r="AX569" i="6"/>
  <c r="AL569" i="6" s="1"/>
  <c r="AY569" i="6"/>
  <c r="AM569" i="6" s="1"/>
  <c r="AN570" i="6"/>
  <c r="AB570" i="6" s="1"/>
  <c r="AO570" i="6"/>
  <c r="AC570" i="6" s="1"/>
  <c r="AP570" i="6"/>
  <c r="AD570" i="6" s="1"/>
  <c r="AQ570" i="6"/>
  <c r="AE570" i="6" s="1"/>
  <c r="AR570" i="6"/>
  <c r="AF570" i="6" s="1"/>
  <c r="AS570" i="6"/>
  <c r="AG570" i="6" s="1"/>
  <c r="AT570" i="6"/>
  <c r="AH570" i="6" s="1"/>
  <c r="AU570" i="6"/>
  <c r="AI570" i="6" s="1"/>
  <c r="AV570" i="6"/>
  <c r="AJ570" i="6" s="1"/>
  <c r="AW570" i="6"/>
  <c r="AK570" i="6" s="1"/>
  <c r="AX570" i="6"/>
  <c r="AL570" i="6" s="1"/>
  <c r="AY570" i="6"/>
  <c r="AM570" i="6" s="1"/>
  <c r="AN571" i="6"/>
  <c r="AB571" i="6" s="1"/>
  <c r="AO571" i="6"/>
  <c r="AC571" i="6" s="1"/>
  <c r="AP571" i="6"/>
  <c r="AD571" i="6" s="1"/>
  <c r="AQ571" i="6"/>
  <c r="AE571" i="6" s="1"/>
  <c r="AR571" i="6"/>
  <c r="AF571" i="6" s="1"/>
  <c r="AS571" i="6"/>
  <c r="AG571" i="6" s="1"/>
  <c r="AT571" i="6"/>
  <c r="AH571" i="6" s="1"/>
  <c r="AU571" i="6"/>
  <c r="AI571" i="6" s="1"/>
  <c r="AV571" i="6"/>
  <c r="AJ571" i="6" s="1"/>
  <c r="AW571" i="6"/>
  <c r="AK571" i="6" s="1"/>
  <c r="AX571" i="6"/>
  <c r="AL571" i="6" s="1"/>
  <c r="AY571" i="6"/>
  <c r="AM571" i="6" s="1"/>
  <c r="AN572" i="6"/>
  <c r="AB572" i="6" s="1"/>
  <c r="AO572" i="6"/>
  <c r="AC572" i="6" s="1"/>
  <c r="AP572" i="6"/>
  <c r="AD572" i="6" s="1"/>
  <c r="AQ572" i="6"/>
  <c r="AE572" i="6" s="1"/>
  <c r="AR572" i="6"/>
  <c r="AF572" i="6" s="1"/>
  <c r="AS572" i="6"/>
  <c r="AG572" i="6" s="1"/>
  <c r="AT572" i="6"/>
  <c r="AH572" i="6" s="1"/>
  <c r="AU572" i="6"/>
  <c r="AI572" i="6" s="1"/>
  <c r="AV572" i="6"/>
  <c r="AJ572" i="6" s="1"/>
  <c r="AW572" i="6"/>
  <c r="AK572" i="6" s="1"/>
  <c r="AX572" i="6"/>
  <c r="AL572" i="6" s="1"/>
  <c r="AY572" i="6"/>
  <c r="AM572" i="6" s="1"/>
  <c r="AN573" i="6"/>
  <c r="AB573" i="6" s="1"/>
  <c r="AO573" i="6"/>
  <c r="AC573" i="6" s="1"/>
  <c r="AP573" i="6"/>
  <c r="AD573" i="6" s="1"/>
  <c r="AQ573" i="6"/>
  <c r="AE573" i="6" s="1"/>
  <c r="AR573" i="6"/>
  <c r="AF573" i="6" s="1"/>
  <c r="AS573" i="6"/>
  <c r="AG573" i="6" s="1"/>
  <c r="AT573" i="6"/>
  <c r="AH573" i="6" s="1"/>
  <c r="AU573" i="6"/>
  <c r="AI573" i="6" s="1"/>
  <c r="AV573" i="6"/>
  <c r="AJ573" i="6" s="1"/>
  <c r="AW573" i="6"/>
  <c r="AK573" i="6" s="1"/>
  <c r="AX573" i="6"/>
  <c r="AL573" i="6" s="1"/>
  <c r="AY573" i="6"/>
  <c r="AM573" i="6" s="1"/>
  <c r="AN574" i="6"/>
  <c r="AB574" i="6" s="1"/>
  <c r="AO574" i="6"/>
  <c r="AC574" i="6" s="1"/>
  <c r="AP574" i="6"/>
  <c r="AD574" i="6" s="1"/>
  <c r="AQ574" i="6"/>
  <c r="AE574" i="6" s="1"/>
  <c r="AR574" i="6"/>
  <c r="AF574" i="6" s="1"/>
  <c r="AS574" i="6"/>
  <c r="AG574" i="6" s="1"/>
  <c r="AT574" i="6"/>
  <c r="AH574" i="6" s="1"/>
  <c r="AU574" i="6"/>
  <c r="AI574" i="6" s="1"/>
  <c r="AV574" i="6"/>
  <c r="AJ574" i="6" s="1"/>
  <c r="AW574" i="6"/>
  <c r="AK574" i="6" s="1"/>
  <c r="AX574" i="6"/>
  <c r="AL574" i="6" s="1"/>
  <c r="AY574" i="6"/>
  <c r="AM574" i="6" s="1"/>
  <c r="AN575" i="6"/>
  <c r="AB575" i="6" s="1"/>
  <c r="AO575" i="6"/>
  <c r="AC575" i="6" s="1"/>
  <c r="AP575" i="6"/>
  <c r="AD575" i="6" s="1"/>
  <c r="AQ575" i="6"/>
  <c r="AE575" i="6" s="1"/>
  <c r="AR575" i="6"/>
  <c r="AF575" i="6" s="1"/>
  <c r="AS575" i="6"/>
  <c r="AG575" i="6" s="1"/>
  <c r="AT575" i="6"/>
  <c r="AH575" i="6" s="1"/>
  <c r="AU575" i="6"/>
  <c r="AI575" i="6" s="1"/>
  <c r="AV575" i="6"/>
  <c r="AJ575" i="6" s="1"/>
  <c r="AW575" i="6"/>
  <c r="AK575" i="6" s="1"/>
  <c r="AX575" i="6"/>
  <c r="AL575" i="6" s="1"/>
  <c r="AY575" i="6"/>
  <c r="AM575" i="6" s="1"/>
  <c r="AN576" i="6"/>
  <c r="AB576" i="6" s="1"/>
  <c r="AO576" i="6"/>
  <c r="AC576" i="6" s="1"/>
  <c r="AP576" i="6"/>
  <c r="AD576" i="6" s="1"/>
  <c r="AQ576" i="6"/>
  <c r="AE576" i="6" s="1"/>
  <c r="AR576" i="6"/>
  <c r="AF576" i="6" s="1"/>
  <c r="AS576" i="6"/>
  <c r="AG576" i="6" s="1"/>
  <c r="AT576" i="6"/>
  <c r="AH576" i="6" s="1"/>
  <c r="AU576" i="6"/>
  <c r="AI576" i="6" s="1"/>
  <c r="AV576" i="6"/>
  <c r="AJ576" i="6" s="1"/>
  <c r="AW576" i="6"/>
  <c r="AK576" i="6" s="1"/>
  <c r="AX576" i="6"/>
  <c r="AL576" i="6" s="1"/>
  <c r="AY576" i="6"/>
  <c r="AM576" i="6" s="1"/>
  <c r="AN577" i="6"/>
  <c r="AB577" i="6" s="1"/>
  <c r="AO577" i="6"/>
  <c r="AC577" i="6" s="1"/>
  <c r="AP577" i="6"/>
  <c r="AD577" i="6" s="1"/>
  <c r="AQ577" i="6"/>
  <c r="AE577" i="6" s="1"/>
  <c r="AR577" i="6"/>
  <c r="AF577" i="6" s="1"/>
  <c r="AS577" i="6"/>
  <c r="AG577" i="6" s="1"/>
  <c r="AT577" i="6"/>
  <c r="AH577" i="6" s="1"/>
  <c r="AU577" i="6"/>
  <c r="AI577" i="6" s="1"/>
  <c r="AV577" i="6"/>
  <c r="AJ577" i="6" s="1"/>
  <c r="AW577" i="6"/>
  <c r="AK577" i="6" s="1"/>
  <c r="AX577" i="6"/>
  <c r="AL577" i="6" s="1"/>
  <c r="AY577" i="6"/>
  <c r="AM577" i="6" s="1"/>
  <c r="AN578" i="6"/>
  <c r="AB578" i="6" s="1"/>
  <c r="AO578" i="6"/>
  <c r="AC578" i="6" s="1"/>
  <c r="AP578" i="6"/>
  <c r="AD578" i="6" s="1"/>
  <c r="AQ578" i="6"/>
  <c r="AE578" i="6" s="1"/>
  <c r="AR578" i="6"/>
  <c r="AF578" i="6" s="1"/>
  <c r="AS578" i="6"/>
  <c r="AG578" i="6" s="1"/>
  <c r="AT578" i="6"/>
  <c r="AH578" i="6" s="1"/>
  <c r="AU578" i="6"/>
  <c r="AI578" i="6" s="1"/>
  <c r="AV578" i="6"/>
  <c r="AJ578" i="6" s="1"/>
  <c r="AW578" i="6"/>
  <c r="AK578" i="6" s="1"/>
  <c r="AX578" i="6"/>
  <c r="AL578" i="6" s="1"/>
  <c r="AY578" i="6"/>
  <c r="AM578" i="6" s="1"/>
  <c r="AN579" i="6"/>
  <c r="AB579" i="6" s="1"/>
  <c r="AO579" i="6"/>
  <c r="AC579" i="6" s="1"/>
  <c r="AP579" i="6"/>
  <c r="AD579" i="6" s="1"/>
  <c r="AQ579" i="6"/>
  <c r="AE579" i="6" s="1"/>
  <c r="AR579" i="6"/>
  <c r="AF579" i="6" s="1"/>
  <c r="AS579" i="6"/>
  <c r="AG579" i="6" s="1"/>
  <c r="AT579" i="6"/>
  <c r="AH579" i="6" s="1"/>
  <c r="AU579" i="6"/>
  <c r="AI579" i="6" s="1"/>
  <c r="AV579" i="6"/>
  <c r="AJ579" i="6" s="1"/>
  <c r="AW579" i="6"/>
  <c r="AK579" i="6" s="1"/>
  <c r="AX579" i="6"/>
  <c r="AL579" i="6" s="1"/>
  <c r="AY579" i="6"/>
  <c r="AM579" i="6" s="1"/>
  <c r="AN580" i="6"/>
  <c r="AB580" i="6" s="1"/>
  <c r="AO580" i="6"/>
  <c r="AC580" i="6" s="1"/>
  <c r="AP580" i="6"/>
  <c r="AD580" i="6" s="1"/>
  <c r="AQ580" i="6"/>
  <c r="AE580" i="6" s="1"/>
  <c r="AR580" i="6"/>
  <c r="AF580" i="6" s="1"/>
  <c r="AS580" i="6"/>
  <c r="AG580" i="6" s="1"/>
  <c r="AT580" i="6"/>
  <c r="AH580" i="6" s="1"/>
  <c r="AU580" i="6"/>
  <c r="AI580" i="6" s="1"/>
  <c r="AV580" i="6"/>
  <c r="AJ580" i="6" s="1"/>
  <c r="AW580" i="6"/>
  <c r="AK580" i="6" s="1"/>
  <c r="AX580" i="6"/>
  <c r="AL580" i="6" s="1"/>
  <c r="AY580" i="6"/>
  <c r="AM580" i="6" s="1"/>
  <c r="AN581" i="6"/>
  <c r="AB581" i="6" s="1"/>
  <c r="AO581" i="6"/>
  <c r="AC581" i="6" s="1"/>
  <c r="AP581" i="6"/>
  <c r="AD581" i="6" s="1"/>
  <c r="AQ581" i="6"/>
  <c r="AE581" i="6" s="1"/>
  <c r="AR581" i="6"/>
  <c r="AF581" i="6" s="1"/>
  <c r="AS581" i="6"/>
  <c r="AG581" i="6" s="1"/>
  <c r="AT581" i="6"/>
  <c r="AH581" i="6" s="1"/>
  <c r="AU581" i="6"/>
  <c r="AI581" i="6" s="1"/>
  <c r="AV581" i="6"/>
  <c r="AJ581" i="6" s="1"/>
  <c r="AW581" i="6"/>
  <c r="AK581" i="6" s="1"/>
  <c r="AX581" i="6"/>
  <c r="AL581" i="6" s="1"/>
  <c r="AY581" i="6"/>
  <c r="AM581" i="6" s="1"/>
  <c r="AN582" i="6"/>
  <c r="AB582" i="6" s="1"/>
  <c r="AO582" i="6"/>
  <c r="AC582" i="6" s="1"/>
  <c r="AP582" i="6"/>
  <c r="AD582" i="6" s="1"/>
  <c r="AQ582" i="6"/>
  <c r="AE582" i="6" s="1"/>
  <c r="AR582" i="6"/>
  <c r="AF582" i="6" s="1"/>
  <c r="AS582" i="6"/>
  <c r="AG582" i="6" s="1"/>
  <c r="AT582" i="6"/>
  <c r="AH582" i="6" s="1"/>
  <c r="AU582" i="6"/>
  <c r="AI582" i="6" s="1"/>
  <c r="AV582" i="6"/>
  <c r="AJ582" i="6" s="1"/>
  <c r="AW582" i="6"/>
  <c r="AK582" i="6" s="1"/>
  <c r="AX582" i="6"/>
  <c r="AL582" i="6" s="1"/>
  <c r="AY582" i="6"/>
  <c r="AM582" i="6" s="1"/>
  <c r="AN583" i="6"/>
  <c r="AB583" i="6" s="1"/>
  <c r="AO583" i="6"/>
  <c r="AC583" i="6" s="1"/>
  <c r="AP583" i="6"/>
  <c r="AD583" i="6" s="1"/>
  <c r="AQ583" i="6"/>
  <c r="AE583" i="6" s="1"/>
  <c r="AR583" i="6"/>
  <c r="AF583" i="6" s="1"/>
  <c r="AS583" i="6"/>
  <c r="AG583" i="6" s="1"/>
  <c r="AT583" i="6"/>
  <c r="AH583" i="6" s="1"/>
  <c r="AU583" i="6"/>
  <c r="AI583" i="6" s="1"/>
  <c r="AV583" i="6"/>
  <c r="AJ583" i="6" s="1"/>
  <c r="AW583" i="6"/>
  <c r="AK583" i="6" s="1"/>
  <c r="AX583" i="6"/>
  <c r="AL583" i="6" s="1"/>
  <c r="AY583" i="6"/>
  <c r="AM583" i="6" s="1"/>
  <c r="AN584" i="6"/>
  <c r="AB584" i="6" s="1"/>
  <c r="AO584" i="6"/>
  <c r="AC584" i="6" s="1"/>
  <c r="AP584" i="6"/>
  <c r="AD584" i="6" s="1"/>
  <c r="AQ584" i="6"/>
  <c r="AE584" i="6" s="1"/>
  <c r="AR584" i="6"/>
  <c r="AF584" i="6" s="1"/>
  <c r="AS584" i="6"/>
  <c r="AG584" i="6" s="1"/>
  <c r="AT584" i="6"/>
  <c r="AH584" i="6" s="1"/>
  <c r="AU584" i="6"/>
  <c r="AI584" i="6" s="1"/>
  <c r="AV584" i="6"/>
  <c r="AJ584" i="6" s="1"/>
  <c r="AW584" i="6"/>
  <c r="AK584" i="6" s="1"/>
  <c r="AX584" i="6"/>
  <c r="AL584" i="6" s="1"/>
  <c r="AY584" i="6"/>
  <c r="AM584" i="6" s="1"/>
  <c r="AN585" i="6"/>
  <c r="AB585" i="6" s="1"/>
  <c r="AO585" i="6"/>
  <c r="AC585" i="6" s="1"/>
  <c r="AP585" i="6"/>
  <c r="AD585" i="6" s="1"/>
  <c r="AQ585" i="6"/>
  <c r="AE585" i="6" s="1"/>
  <c r="AR585" i="6"/>
  <c r="AF585" i="6" s="1"/>
  <c r="AS585" i="6"/>
  <c r="AG585" i="6" s="1"/>
  <c r="AT585" i="6"/>
  <c r="AH585" i="6" s="1"/>
  <c r="AU585" i="6"/>
  <c r="AI585" i="6" s="1"/>
  <c r="AV585" i="6"/>
  <c r="AJ585" i="6" s="1"/>
  <c r="AW585" i="6"/>
  <c r="AK585" i="6" s="1"/>
  <c r="AX585" i="6"/>
  <c r="AL585" i="6" s="1"/>
  <c r="AY585" i="6"/>
  <c r="AM585" i="6" s="1"/>
  <c r="AN586" i="6"/>
  <c r="AB586" i="6" s="1"/>
  <c r="AO586" i="6"/>
  <c r="AC586" i="6" s="1"/>
  <c r="AP586" i="6"/>
  <c r="AD586" i="6" s="1"/>
  <c r="AQ586" i="6"/>
  <c r="AE586" i="6" s="1"/>
  <c r="AR586" i="6"/>
  <c r="AF586" i="6" s="1"/>
  <c r="AS586" i="6"/>
  <c r="AG586" i="6" s="1"/>
  <c r="AT586" i="6"/>
  <c r="AH586" i="6" s="1"/>
  <c r="AU586" i="6"/>
  <c r="AI586" i="6" s="1"/>
  <c r="AV586" i="6"/>
  <c r="AJ586" i="6" s="1"/>
  <c r="AW586" i="6"/>
  <c r="AK586" i="6" s="1"/>
  <c r="AX586" i="6"/>
  <c r="AL586" i="6" s="1"/>
  <c r="AY586" i="6"/>
  <c r="AM586" i="6" s="1"/>
  <c r="AN587" i="6"/>
  <c r="AB587" i="6" s="1"/>
  <c r="AO587" i="6"/>
  <c r="AC587" i="6" s="1"/>
  <c r="AP587" i="6"/>
  <c r="AD587" i="6" s="1"/>
  <c r="AQ587" i="6"/>
  <c r="AE587" i="6" s="1"/>
  <c r="AR587" i="6"/>
  <c r="AF587" i="6" s="1"/>
  <c r="AS587" i="6"/>
  <c r="AG587" i="6" s="1"/>
  <c r="AT587" i="6"/>
  <c r="AH587" i="6" s="1"/>
  <c r="AU587" i="6"/>
  <c r="AI587" i="6" s="1"/>
  <c r="AV587" i="6"/>
  <c r="AJ587" i="6" s="1"/>
  <c r="AW587" i="6"/>
  <c r="AK587" i="6" s="1"/>
  <c r="AX587" i="6"/>
  <c r="AL587" i="6" s="1"/>
  <c r="AY587" i="6"/>
  <c r="AM587" i="6" s="1"/>
  <c r="AN588" i="6"/>
  <c r="AB588" i="6" s="1"/>
  <c r="AO588" i="6"/>
  <c r="AC588" i="6" s="1"/>
  <c r="AP588" i="6"/>
  <c r="AD588" i="6" s="1"/>
  <c r="AQ588" i="6"/>
  <c r="AE588" i="6" s="1"/>
  <c r="AR588" i="6"/>
  <c r="AF588" i="6" s="1"/>
  <c r="AS588" i="6"/>
  <c r="AG588" i="6" s="1"/>
  <c r="AT588" i="6"/>
  <c r="AH588" i="6" s="1"/>
  <c r="AU588" i="6"/>
  <c r="AI588" i="6" s="1"/>
  <c r="AV588" i="6"/>
  <c r="AJ588" i="6" s="1"/>
  <c r="AW588" i="6"/>
  <c r="AK588" i="6" s="1"/>
  <c r="AX588" i="6"/>
  <c r="AL588" i="6" s="1"/>
  <c r="AY588" i="6"/>
  <c r="AM588" i="6" s="1"/>
  <c r="AN589" i="6"/>
  <c r="AB589" i="6" s="1"/>
  <c r="AO589" i="6"/>
  <c r="AC589" i="6" s="1"/>
  <c r="AP589" i="6"/>
  <c r="AD589" i="6" s="1"/>
  <c r="AQ589" i="6"/>
  <c r="AE589" i="6" s="1"/>
  <c r="AR589" i="6"/>
  <c r="AF589" i="6" s="1"/>
  <c r="AS589" i="6"/>
  <c r="AG589" i="6" s="1"/>
  <c r="AT589" i="6"/>
  <c r="AH589" i="6" s="1"/>
  <c r="AU589" i="6"/>
  <c r="AI589" i="6" s="1"/>
  <c r="AV589" i="6"/>
  <c r="AJ589" i="6" s="1"/>
  <c r="AW589" i="6"/>
  <c r="AK589" i="6" s="1"/>
  <c r="AX589" i="6"/>
  <c r="AL589" i="6" s="1"/>
  <c r="AY589" i="6"/>
  <c r="AM589" i="6" s="1"/>
  <c r="AN590" i="6"/>
  <c r="AB590" i="6" s="1"/>
  <c r="AO590" i="6"/>
  <c r="AC590" i="6" s="1"/>
  <c r="AP590" i="6"/>
  <c r="AD590" i="6" s="1"/>
  <c r="AQ590" i="6"/>
  <c r="AE590" i="6" s="1"/>
  <c r="AR590" i="6"/>
  <c r="AF590" i="6" s="1"/>
  <c r="AS590" i="6"/>
  <c r="AG590" i="6" s="1"/>
  <c r="AT590" i="6"/>
  <c r="AH590" i="6" s="1"/>
  <c r="AU590" i="6"/>
  <c r="AI590" i="6" s="1"/>
  <c r="AV590" i="6"/>
  <c r="AJ590" i="6" s="1"/>
  <c r="AW590" i="6"/>
  <c r="AK590" i="6" s="1"/>
  <c r="AX590" i="6"/>
  <c r="AL590" i="6" s="1"/>
  <c r="AY590" i="6"/>
  <c r="AM590" i="6" s="1"/>
  <c r="AN591" i="6"/>
  <c r="AB591" i="6" s="1"/>
  <c r="AO591" i="6"/>
  <c r="AC591" i="6" s="1"/>
  <c r="AP591" i="6"/>
  <c r="AD591" i="6" s="1"/>
  <c r="AQ591" i="6"/>
  <c r="AE591" i="6" s="1"/>
  <c r="AR591" i="6"/>
  <c r="AF591" i="6" s="1"/>
  <c r="AS591" i="6"/>
  <c r="AG591" i="6" s="1"/>
  <c r="AT591" i="6"/>
  <c r="AH591" i="6" s="1"/>
  <c r="AU591" i="6"/>
  <c r="AI591" i="6" s="1"/>
  <c r="AV591" i="6"/>
  <c r="AJ591" i="6" s="1"/>
  <c r="AW591" i="6"/>
  <c r="AK591" i="6" s="1"/>
  <c r="AX591" i="6"/>
  <c r="AL591" i="6" s="1"/>
  <c r="AY591" i="6"/>
  <c r="AM591" i="6" s="1"/>
  <c r="AN592" i="6"/>
  <c r="AB592" i="6" s="1"/>
  <c r="AO592" i="6"/>
  <c r="AC592" i="6" s="1"/>
  <c r="AP592" i="6"/>
  <c r="AD592" i="6" s="1"/>
  <c r="AQ592" i="6"/>
  <c r="AE592" i="6" s="1"/>
  <c r="AR592" i="6"/>
  <c r="AF592" i="6" s="1"/>
  <c r="AS592" i="6"/>
  <c r="AG592" i="6" s="1"/>
  <c r="AT592" i="6"/>
  <c r="AH592" i="6" s="1"/>
  <c r="AU592" i="6"/>
  <c r="AI592" i="6" s="1"/>
  <c r="AV592" i="6"/>
  <c r="AJ592" i="6" s="1"/>
  <c r="AW592" i="6"/>
  <c r="AK592" i="6" s="1"/>
  <c r="AX592" i="6"/>
  <c r="AL592" i="6" s="1"/>
  <c r="AY592" i="6"/>
  <c r="AM592" i="6" s="1"/>
  <c r="AN593" i="6"/>
  <c r="AB593" i="6" s="1"/>
  <c r="AO593" i="6"/>
  <c r="AC593" i="6" s="1"/>
  <c r="AP593" i="6"/>
  <c r="AD593" i="6" s="1"/>
  <c r="AQ593" i="6"/>
  <c r="AE593" i="6" s="1"/>
  <c r="AR593" i="6"/>
  <c r="AF593" i="6" s="1"/>
  <c r="AS593" i="6"/>
  <c r="AG593" i="6" s="1"/>
  <c r="AT593" i="6"/>
  <c r="AH593" i="6" s="1"/>
  <c r="AU593" i="6"/>
  <c r="AI593" i="6" s="1"/>
  <c r="AV593" i="6"/>
  <c r="AJ593" i="6" s="1"/>
  <c r="AW593" i="6"/>
  <c r="AK593" i="6" s="1"/>
  <c r="AX593" i="6"/>
  <c r="AL593" i="6" s="1"/>
  <c r="AY593" i="6"/>
  <c r="AM593" i="6" s="1"/>
  <c r="AN594" i="6"/>
  <c r="AB594" i="6" s="1"/>
  <c r="AO594" i="6"/>
  <c r="AC594" i="6" s="1"/>
  <c r="AP594" i="6"/>
  <c r="AD594" i="6" s="1"/>
  <c r="AQ594" i="6"/>
  <c r="AE594" i="6" s="1"/>
  <c r="AR594" i="6"/>
  <c r="AF594" i="6" s="1"/>
  <c r="AS594" i="6"/>
  <c r="AG594" i="6" s="1"/>
  <c r="AT594" i="6"/>
  <c r="AH594" i="6" s="1"/>
  <c r="AU594" i="6"/>
  <c r="AI594" i="6" s="1"/>
  <c r="AV594" i="6"/>
  <c r="AJ594" i="6" s="1"/>
  <c r="AW594" i="6"/>
  <c r="AK594" i="6" s="1"/>
  <c r="AX594" i="6"/>
  <c r="AL594" i="6" s="1"/>
  <c r="AY594" i="6"/>
  <c r="AM594" i="6" s="1"/>
  <c r="AN595" i="6"/>
  <c r="AB595" i="6" s="1"/>
  <c r="AO595" i="6"/>
  <c r="AC595" i="6" s="1"/>
  <c r="AP595" i="6"/>
  <c r="AD595" i="6" s="1"/>
  <c r="AQ595" i="6"/>
  <c r="AE595" i="6" s="1"/>
  <c r="AR595" i="6"/>
  <c r="AF595" i="6" s="1"/>
  <c r="AS595" i="6"/>
  <c r="AG595" i="6" s="1"/>
  <c r="AT595" i="6"/>
  <c r="AH595" i="6" s="1"/>
  <c r="AU595" i="6"/>
  <c r="AI595" i="6" s="1"/>
  <c r="AV595" i="6"/>
  <c r="AJ595" i="6" s="1"/>
  <c r="AW595" i="6"/>
  <c r="AK595" i="6" s="1"/>
  <c r="AX595" i="6"/>
  <c r="AL595" i="6" s="1"/>
  <c r="AY595" i="6"/>
  <c r="AM595" i="6" s="1"/>
  <c r="AN596" i="6"/>
  <c r="AB596" i="6" s="1"/>
  <c r="AO596" i="6"/>
  <c r="AC596" i="6" s="1"/>
  <c r="AP596" i="6"/>
  <c r="AD596" i="6" s="1"/>
  <c r="AQ596" i="6"/>
  <c r="AE596" i="6" s="1"/>
  <c r="AR596" i="6"/>
  <c r="AF596" i="6" s="1"/>
  <c r="AS596" i="6"/>
  <c r="AG596" i="6" s="1"/>
  <c r="AT596" i="6"/>
  <c r="AH596" i="6" s="1"/>
  <c r="AU596" i="6"/>
  <c r="AI596" i="6" s="1"/>
  <c r="AV596" i="6"/>
  <c r="AJ596" i="6" s="1"/>
  <c r="AW596" i="6"/>
  <c r="AK596" i="6" s="1"/>
  <c r="AX596" i="6"/>
  <c r="AL596" i="6" s="1"/>
  <c r="AY596" i="6"/>
  <c r="AM596" i="6" s="1"/>
  <c r="AN597" i="6"/>
  <c r="AB597" i="6" s="1"/>
  <c r="AO597" i="6"/>
  <c r="AC597" i="6" s="1"/>
  <c r="AP597" i="6"/>
  <c r="AD597" i="6" s="1"/>
  <c r="AQ597" i="6"/>
  <c r="AE597" i="6" s="1"/>
  <c r="AR597" i="6"/>
  <c r="AF597" i="6" s="1"/>
  <c r="AS597" i="6"/>
  <c r="AG597" i="6" s="1"/>
  <c r="AT597" i="6"/>
  <c r="AH597" i="6" s="1"/>
  <c r="AU597" i="6"/>
  <c r="AI597" i="6" s="1"/>
  <c r="AV597" i="6"/>
  <c r="AJ597" i="6" s="1"/>
  <c r="AW597" i="6"/>
  <c r="AK597" i="6" s="1"/>
  <c r="AX597" i="6"/>
  <c r="AL597" i="6" s="1"/>
  <c r="AY597" i="6"/>
  <c r="AM597" i="6" s="1"/>
  <c r="AN598" i="6"/>
  <c r="AB598" i="6" s="1"/>
  <c r="AO598" i="6"/>
  <c r="AC598" i="6" s="1"/>
  <c r="AP598" i="6"/>
  <c r="AD598" i="6" s="1"/>
  <c r="AQ598" i="6"/>
  <c r="AE598" i="6" s="1"/>
  <c r="AR598" i="6"/>
  <c r="AF598" i="6" s="1"/>
  <c r="AS598" i="6"/>
  <c r="AG598" i="6" s="1"/>
  <c r="AT598" i="6"/>
  <c r="AH598" i="6" s="1"/>
  <c r="AU598" i="6"/>
  <c r="AI598" i="6" s="1"/>
  <c r="AV598" i="6"/>
  <c r="AJ598" i="6" s="1"/>
  <c r="AW598" i="6"/>
  <c r="AK598" i="6" s="1"/>
  <c r="AX598" i="6"/>
  <c r="AL598" i="6" s="1"/>
  <c r="AY598" i="6"/>
  <c r="AM598" i="6" s="1"/>
  <c r="AN599" i="6"/>
  <c r="AB599" i="6" s="1"/>
  <c r="AO599" i="6"/>
  <c r="AC599" i="6" s="1"/>
  <c r="AP599" i="6"/>
  <c r="AD599" i="6" s="1"/>
  <c r="AQ599" i="6"/>
  <c r="AE599" i="6" s="1"/>
  <c r="AR599" i="6"/>
  <c r="AF599" i="6" s="1"/>
  <c r="AS599" i="6"/>
  <c r="AG599" i="6" s="1"/>
  <c r="AT599" i="6"/>
  <c r="AH599" i="6" s="1"/>
  <c r="AU599" i="6"/>
  <c r="AI599" i="6" s="1"/>
  <c r="AV599" i="6"/>
  <c r="AJ599" i="6" s="1"/>
  <c r="AW599" i="6"/>
  <c r="AK599" i="6" s="1"/>
  <c r="AX599" i="6"/>
  <c r="AL599" i="6" s="1"/>
  <c r="AY599" i="6"/>
  <c r="AM599" i="6" s="1"/>
  <c r="AN600" i="6"/>
  <c r="AB600" i="6" s="1"/>
  <c r="AO600" i="6"/>
  <c r="AC600" i="6" s="1"/>
  <c r="AP600" i="6"/>
  <c r="AD600" i="6" s="1"/>
  <c r="AQ600" i="6"/>
  <c r="AE600" i="6" s="1"/>
  <c r="AR600" i="6"/>
  <c r="AF600" i="6" s="1"/>
  <c r="AS600" i="6"/>
  <c r="AG600" i="6" s="1"/>
  <c r="AT600" i="6"/>
  <c r="AH600" i="6" s="1"/>
  <c r="AU600" i="6"/>
  <c r="AI600" i="6" s="1"/>
  <c r="AV600" i="6"/>
  <c r="AJ600" i="6" s="1"/>
  <c r="AW600" i="6"/>
  <c r="AK600" i="6" s="1"/>
  <c r="AX600" i="6"/>
  <c r="AL600" i="6" s="1"/>
  <c r="AY600" i="6"/>
  <c r="AM600" i="6" s="1"/>
  <c r="AN601" i="6"/>
  <c r="AB601" i="6" s="1"/>
  <c r="AO601" i="6"/>
  <c r="AC601" i="6" s="1"/>
  <c r="AP601" i="6"/>
  <c r="AD601" i="6" s="1"/>
  <c r="AQ601" i="6"/>
  <c r="AE601" i="6" s="1"/>
  <c r="AR601" i="6"/>
  <c r="AF601" i="6" s="1"/>
  <c r="AS601" i="6"/>
  <c r="AG601" i="6" s="1"/>
  <c r="AT601" i="6"/>
  <c r="AH601" i="6" s="1"/>
  <c r="AU601" i="6"/>
  <c r="AI601" i="6" s="1"/>
  <c r="AV601" i="6"/>
  <c r="AJ601" i="6" s="1"/>
  <c r="AW601" i="6"/>
  <c r="AK601" i="6" s="1"/>
  <c r="AX601" i="6"/>
  <c r="AL601" i="6" s="1"/>
  <c r="AY601" i="6"/>
  <c r="AM601" i="6" s="1"/>
  <c r="AN602" i="6"/>
  <c r="AB602" i="6" s="1"/>
  <c r="AO602" i="6"/>
  <c r="AC602" i="6" s="1"/>
  <c r="AP602" i="6"/>
  <c r="AD602" i="6" s="1"/>
  <c r="AQ602" i="6"/>
  <c r="AE602" i="6" s="1"/>
  <c r="AR602" i="6"/>
  <c r="AF602" i="6" s="1"/>
  <c r="AS602" i="6"/>
  <c r="AG602" i="6" s="1"/>
  <c r="AT602" i="6"/>
  <c r="AH602" i="6" s="1"/>
  <c r="AU602" i="6"/>
  <c r="AI602" i="6" s="1"/>
  <c r="AV602" i="6"/>
  <c r="AJ602" i="6" s="1"/>
  <c r="AW602" i="6"/>
  <c r="AK602" i="6" s="1"/>
  <c r="AX602" i="6"/>
  <c r="AL602" i="6" s="1"/>
  <c r="AY602" i="6"/>
  <c r="AM602" i="6" s="1"/>
  <c r="AN603" i="6"/>
  <c r="AB603" i="6" s="1"/>
  <c r="AO603" i="6"/>
  <c r="AC603" i="6" s="1"/>
  <c r="AP603" i="6"/>
  <c r="AD603" i="6" s="1"/>
  <c r="AQ603" i="6"/>
  <c r="AE603" i="6" s="1"/>
  <c r="AR603" i="6"/>
  <c r="AF603" i="6" s="1"/>
  <c r="AS603" i="6"/>
  <c r="AG603" i="6" s="1"/>
  <c r="AT603" i="6"/>
  <c r="AH603" i="6" s="1"/>
  <c r="AU603" i="6"/>
  <c r="AI603" i="6" s="1"/>
  <c r="AV603" i="6"/>
  <c r="AJ603" i="6" s="1"/>
  <c r="AW603" i="6"/>
  <c r="AK603" i="6" s="1"/>
  <c r="AX603" i="6"/>
  <c r="AL603" i="6" s="1"/>
  <c r="AY603" i="6"/>
  <c r="AM603" i="6" s="1"/>
  <c r="AN604" i="6"/>
  <c r="AB604" i="6" s="1"/>
  <c r="AO604" i="6"/>
  <c r="AC604" i="6" s="1"/>
  <c r="AP604" i="6"/>
  <c r="AD604" i="6" s="1"/>
  <c r="AQ604" i="6"/>
  <c r="AE604" i="6" s="1"/>
  <c r="AR604" i="6"/>
  <c r="AF604" i="6" s="1"/>
  <c r="AS604" i="6"/>
  <c r="AG604" i="6" s="1"/>
  <c r="AT604" i="6"/>
  <c r="AH604" i="6" s="1"/>
  <c r="AU604" i="6"/>
  <c r="AI604" i="6" s="1"/>
  <c r="AV604" i="6"/>
  <c r="AJ604" i="6" s="1"/>
  <c r="AW604" i="6"/>
  <c r="AK604" i="6" s="1"/>
  <c r="AX604" i="6"/>
  <c r="AL604" i="6" s="1"/>
  <c r="AY604" i="6"/>
  <c r="AM604" i="6" s="1"/>
  <c r="AN605" i="6"/>
  <c r="AB605" i="6" s="1"/>
  <c r="AO605" i="6"/>
  <c r="AC605" i="6" s="1"/>
  <c r="AP605" i="6"/>
  <c r="AD605" i="6" s="1"/>
  <c r="AQ605" i="6"/>
  <c r="AE605" i="6" s="1"/>
  <c r="AR605" i="6"/>
  <c r="AF605" i="6" s="1"/>
  <c r="AS605" i="6"/>
  <c r="AG605" i="6" s="1"/>
  <c r="AT605" i="6"/>
  <c r="AH605" i="6" s="1"/>
  <c r="AU605" i="6"/>
  <c r="AI605" i="6" s="1"/>
  <c r="AV605" i="6"/>
  <c r="AJ605" i="6" s="1"/>
  <c r="AW605" i="6"/>
  <c r="AK605" i="6" s="1"/>
  <c r="AX605" i="6"/>
  <c r="AL605" i="6" s="1"/>
  <c r="AY605" i="6"/>
  <c r="AM605" i="6" s="1"/>
  <c r="AN606" i="6"/>
  <c r="AB606" i="6" s="1"/>
  <c r="AO606" i="6"/>
  <c r="AC606" i="6" s="1"/>
  <c r="AP606" i="6"/>
  <c r="AD606" i="6" s="1"/>
  <c r="AQ606" i="6"/>
  <c r="AE606" i="6" s="1"/>
  <c r="AR606" i="6"/>
  <c r="AF606" i="6" s="1"/>
  <c r="AS606" i="6"/>
  <c r="AG606" i="6" s="1"/>
  <c r="AT606" i="6"/>
  <c r="AH606" i="6" s="1"/>
  <c r="AU606" i="6"/>
  <c r="AI606" i="6" s="1"/>
  <c r="AV606" i="6"/>
  <c r="AJ606" i="6" s="1"/>
  <c r="AW606" i="6"/>
  <c r="AK606" i="6" s="1"/>
  <c r="AX606" i="6"/>
  <c r="AL606" i="6" s="1"/>
  <c r="AY606" i="6"/>
  <c r="AM606" i="6" s="1"/>
  <c r="AN607" i="6"/>
  <c r="AB607" i="6" s="1"/>
  <c r="AO607" i="6"/>
  <c r="AC607" i="6" s="1"/>
  <c r="AP607" i="6"/>
  <c r="AD607" i="6" s="1"/>
  <c r="AQ607" i="6"/>
  <c r="AE607" i="6" s="1"/>
  <c r="AR607" i="6"/>
  <c r="AF607" i="6" s="1"/>
  <c r="AS607" i="6"/>
  <c r="AG607" i="6" s="1"/>
  <c r="AT607" i="6"/>
  <c r="AH607" i="6" s="1"/>
  <c r="AU607" i="6"/>
  <c r="AI607" i="6" s="1"/>
  <c r="AV607" i="6"/>
  <c r="AJ607" i="6" s="1"/>
  <c r="AW607" i="6"/>
  <c r="AK607" i="6" s="1"/>
  <c r="AX607" i="6"/>
  <c r="AL607" i="6" s="1"/>
  <c r="AY607" i="6"/>
  <c r="AM607" i="6" s="1"/>
  <c r="AN608" i="6"/>
  <c r="AB608" i="6" s="1"/>
  <c r="AO608" i="6"/>
  <c r="AC608" i="6" s="1"/>
  <c r="AP608" i="6"/>
  <c r="AD608" i="6" s="1"/>
  <c r="AQ608" i="6"/>
  <c r="AE608" i="6" s="1"/>
  <c r="AR608" i="6"/>
  <c r="AF608" i="6" s="1"/>
  <c r="AS608" i="6"/>
  <c r="AG608" i="6" s="1"/>
  <c r="AT608" i="6"/>
  <c r="AH608" i="6" s="1"/>
  <c r="AU608" i="6"/>
  <c r="AI608" i="6" s="1"/>
  <c r="AV608" i="6"/>
  <c r="AW608" i="6"/>
  <c r="AX608" i="6"/>
  <c r="AY608" i="6"/>
  <c r="AN609" i="6"/>
  <c r="AO609" i="6"/>
  <c r="AP609" i="6"/>
  <c r="AQ609" i="6"/>
  <c r="AR609" i="6"/>
  <c r="AS609" i="6"/>
  <c r="AT609" i="6"/>
  <c r="AU609" i="6"/>
  <c r="AV609" i="6"/>
  <c r="AW609" i="6"/>
  <c r="AX609" i="6"/>
  <c r="AY609" i="6"/>
  <c r="AN610" i="6"/>
  <c r="AO610" i="6"/>
  <c r="AP610" i="6"/>
  <c r="AQ610" i="6"/>
  <c r="AR610" i="6"/>
  <c r="AS610" i="6"/>
  <c r="AT610" i="6"/>
  <c r="AU610" i="6"/>
  <c r="AV610" i="6"/>
  <c r="AW610" i="6"/>
  <c r="AX610" i="6"/>
  <c r="AY610" i="6"/>
  <c r="AN611" i="6"/>
  <c r="AO611" i="6"/>
  <c r="AP611" i="6"/>
  <c r="AQ611" i="6"/>
  <c r="AR611" i="6"/>
  <c r="AS611" i="6"/>
  <c r="AT611" i="6"/>
  <c r="AU611" i="6"/>
  <c r="AV611" i="6"/>
  <c r="AW611" i="6"/>
  <c r="AX611" i="6"/>
  <c r="AY611" i="6"/>
  <c r="AN612" i="6"/>
  <c r="AO612" i="6"/>
  <c r="AP612" i="6"/>
  <c r="AQ612" i="6"/>
  <c r="AR612" i="6"/>
  <c r="AS612" i="6"/>
  <c r="AT612" i="6"/>
  <c r="AU612" i="6"/>
  <c r="AV612" i="6"/>
  <c r="AW612" i="6"/>
  <c r="AX612" i="6"/>
  <c r="AY612" i="6"/>
  <c r="AN613" i="6"/>
  <c r="AO613" i="6"/>
  <c r="AP613" i="6"/>
  <c r="AQ613" i="6"/>
  <c r="AR613" i="6"/>
  <c r="AS613" i="6"/>
  <c r="AT613" i="6"/>
  <c r="AU613" i="6"/>
  <c r="AV613" i="6"/>
  <c r="AW613" i="6"/>
  <c r="AX613" i="6"/>
  <c r="AY613" i="6"/>
  <c r="AN614" i="6"/>
  <c r="AO614" i="6"/>
  <c r="AP614" i="6"/>
  <c r="AQ614" i="6"/>
  <c r="AR614" i="6"/>
  <c r="AS614" i="6"/>
  <c r="AT614" i="6"/>
  <c r="AU614" i="6"/>
  <c r="AV614" i="6"/>
  <c r="AW614" i="6"/>
  <c r="AX614" i="6"/>
  <c r="AY614" i="6"/>
  <c r="AN615" i="6"/>
  <c r="AO615" i="6"/>
  <c r="AP615" i="6"/>
  <c r="AQ615" i="6"/>
  <c r="AR615" i="6"/>
  <c r="AS615" i="6"/>
  <c r="AT615" i="6"/>
  <c r="AU615" i="6"/>
  <c r="AV615" i="6"/>
  <c r="AW615" i="6"/>
  <c r="AX615" i="6"/>
  <c r="AY615" i="6"/>
  <c r="AN616" i="6"/>
  <c r="AO616" i="6"/>
  <c r="AP616" i="6"/>
  <c r="AQ616" i="6"/>
  <c r="AR616" i="6"/>
  <c r="AS616" i="6"/>
  <c r="AT616" i="6"/>
  <c r="AU616" i="6"/>
  <c r="AV616" i="6"/>
  <c r="AW616" i="6"/>
  <c r="AX616" i="6"/>
  <c r="AY616" i="6"/>
  <c r="AN617" i="6"/>
  <c r="AO617" i="6"/>
  <c r="AP617" i="6"/>
  <c r="AQ617" i="6"/>
  <c r="AR617" i="6"/>
  <c r="AS617" i="6"/>
  <c r="AT617" i="6"/>
  <c r="AU617" i="6"/>
  <c r="AV617" i="6"/>
  <c r="AW617" i="6"/>
  <c r="AX617" i="6"/>
  <c r="AY617" i="6"/>
  <c r="AN618" i="6"/>
  <c r="AO618" i="6"/>
  <c r="AP618" i="6"/>
  <c r="AQ618" i="6"/>
  <c r="AR618" i="6"/>
  <c r="AS618" i="6"/>
  <c r="AT618" i="6"/>
  <c r="AU618" i="6"/>
  <c r="AV618" i="6"/>
  <c r="AW618" i="6"/>
  <c r="AX618" i="6"/>
  <c r="AY618" i="6"/>
  <c r="AN619" i="6"/>
  <c r="AO619" i="6"/>
  <c r="AP619" i="6"/>
  <c r="AQ619" i="6"/>
  <c r="AR619" i="6"/>
  <c r="AS619" i="6"/>
  <c r="AT619" i="6"/>
  <c r="AU619" i="6"/>
  <c r="AV619" i="6"/>
  <c r="AW619" i="6"/>
  <c r="AX619" i="6"/>
  <c r="AY619" i="6"/>
  <c r="AN620" i="6"/>
  <c r="AO620" i="6"/>
  <c r="AP620" i="6"/>
  <c r="AQ620" i="6"/>
  <c r="AR620" i="6"/>
  <c r="AS620" i="6"/>
  <c r="AT620" i="6"/>
  <c r="AU620" i="6"/>
  <c r="AV620" i="6"/>
  <c r="AW620" i="6"/>
  <c r="AX620" i="6"/>
  <c r="AY620" i="6"/>
  <c r="AN621" i="6"/>
  <c r="AO621" i="6"/>
  <c r="AP621" i="6"/>
  <c r="AQ621" i="6"/>
  <c r="AR621" i="6"/>
  <c r="AS621" i="6"/>
  <c r="AT621" i="6"/>
  <c r="AU621" i="6"/>
  <c r="AV621" i="6"/>
  <c r="AW621" i="6"/>
  <c r="AX621" i="6"/>
  <c r="AY621" i="6"/>
  <c r="AN622" i="6"/>
  <c r="AO622" i="6"/>
  <c r="AP622" i="6"/>
  <c r="AQ622" i="6"/>
  <c r="AR622" i="6"/>
  <c r="AS622" i="6"/>
  <c r="AT622" i="6"/>
  <c r="AU622" i="6"/>
  <c r="AV622" i="6"/>
  <c r="AW622" i="6"/>
  <c r="AX622" i="6"/>
  <c r="AY622" i="6"/>
  <c r="AN623" i="6"/>
  <c r="AO623" i="6"/>
  <c r="AP623" i="6"/>
  <c r="AQ623" i="6"/>
  <c r="AR623" i="6"/>
  <c r="AS623" i="6"/>
  <c r="AT623" i="6"/>
  <c r="AU623" i="6"/>
  <c r="AV623" i="6"/>
  <c r="AW623" i="6"/>
  <c r="AX623" i="6"/>
  <c r="AY623" i="6"/>
  <c r="AN624" i="6"/>
  <c r="AO624" i="6"/>
  <c r="AP624" i="6"/>
  <c r="AQ624" i="6"/>
  <c r="AR624" i="6"/>
  <c r="AS624" i="6"/>
  <c r="AT624" i="6"/>
  <c r="AU624" i="6"/>
  <c r="AV624" i="6"/>
  <c r="AW624" i="6"/>
  <c r="AX624" i="6"/>
  <c r="AY624" i="6"/>
  <c r="AN625" i="6"/>
  <c r="AO625" i="6"/>
  <c r="AP625" i="6"/>
  <c r="AQ625" i="6"/>
  <c r="AR625" i="6"/>
  <c r="AS625" i="6"/>
  <c r="AT625" i="6"/>
  <c r="AU625" i="6"/>
  <c r="AV625" i="6"/>
  <c r="AW625" i="6"/>
  <c r="AX625" i="6"/>
  <c r="AY625" i="6"/>
  <c r="AN626" i="6"/>
  <c r="AO626" i="6"/>
  <c r="AP626" i="6"/>
  <c r="AQ626" i="6"/>
  <c r="AR626" i="6"/>
  <c r="AS626" i="6"/>
  <c r="AT626" i="6"/>
  <c r="AU626" i="6"/>
  <c r="AV626" i="6"/>
  <c r="AW626" i="6"/>
  <c r="AX626" i="6"/>
  <c r="AY626" i="6"/>
  <c r="AN627" i="6"/>
  <c r="AO627" i="6"/>
  <c r="AP627" i="6"/>
  <c r="AQ627" i="6"/>
  <c r="AR627" i="6"/>
  <c r="AS627" i="6"/>
  <c r="AT627" i="6"/>
  <c r="AU627" i="6"/>
  <c r="AV627" i="6"/>
  <c r="AW627" i="6"/>
  <c r="AX627" i="6"/>
  <c r="AY627" i="6"/>
  <c r="AN628" i="6"/>
  <c r="AO628" i="6"/>
  <c r="AP628" i="6"/>
  <c r="AQ628" i="6"/>
  <c r="AR628" i="6"/>
  <c r="AS628" i="6"/>
  <c r="AT628" i="6"/>
  <c r="AU628" i="6"/>
  <c r="AV628" i="6"/>
  <c r="AW628" i="6"/>
  <c r="AX628" i="6"/>
  <c r="AY628" i="6"/>
  <c r="AN629" i="6"/>
  <c r="AO629" i="6"/>
  <c r="AP629" i="6"/>
  <c r="AQ629" i="6"/>
  <c r="AR629" i="6"/>
  <c r="AS629" i="6"/>
  <c r="AT629" i="6"/>
  <c r="AU629" i="6"/>
  <c r="AV629" i="6"/>
  <c r="AW629" i="6"/>
  <c r="AX629" i="6"/>
  <c r="AY629" i="6"/>
  <c r="AN630" i="6"/>
  <c r="AO630" i="6"/>
  <c r="AP630" i="6"/>
  <c r="AQ630" i="6"/>
  <c r="AR630" i="6"/>
  <c r="AS630" i="6"/>
  <c r="AT630" i="6"/>
  <c r="AU630" i="6"/>
  <c r="AV630" i="6"/>
  <c r="AW630" i="6"/>
  <c r="AX630" i="6"/>
  <c r="AY630" i="6"/>
  <c r="AN631" i="6"/>
  <c r="AO631" i="6"/>
  <c r="AP631" i="6"/>
  <c r="AQ631" i="6"/>
  <c r="AR631" i="6"/>
  <c r="AS631" i="6"/>
  <c r="AT631" i="6"/>
  <c r="AU631" i="6"/>
  <c r="AV631" i="6"/>
  <c r="AW631" i="6"/>
  <c r="AX631" i="6"/>
  <c r="AY631" i="6"/>
  <c r="AN632" i="6"/>
  <c r="AO632" i="6"/>
  <c r="AP632" i="6"/>
  <c r="AQ632" i="6"/>
  <c r="AR632" i="6"/>
  <c r="AS632" i="6"/>
  <c r="AT632" i="6"/>
  <c r="AU632" i="6"/>
  <c r="AV632" i="6"/>
  <c r="AW632" i="6"/>
  <c r="AX632" i="6"/>
  <c r="AY632" i="6"/>
  <c r="AN633" i="6"/>
  <c r="AO633" i="6"/>
  <c r="AP633" i="6"/>
  <c r="AQ633" i="6"/>
  <c r="AR633" i="6"/>
  <c r="AS633" i="6"/>
  <c r="AT633" i="6"/>
  <c r="AU633" i="6"/>
  <c r="AV633" i="6"/>
  <c r="AW633" i="6"/>
  <c r="AX633" i="6"/>
  <c r="AY633" i="6"/>
  <c r="AN634" i="6"/>
  <c r="AO634" i="6"/>
  <c r="AP634" i="6"/>
  <c r="AQ634" i="6"/>
  <c r="AR634" i="6"/>
  <c r="AS634" i="6"/>
  <c r="AT634" i="6"/>
  <c r="AU634" i="6"/>
  <c r="AV634" i="6"/>
  <c r="AW634" i="6"/>
  <c r="AX634" i="6"/>
  <c r="AY634" i="6"/>
  <c r="AN635" i="6"/>
  <c r="AO635" i="6"/>
  <c r="AP635" i="6"/>
  <c r="AQ635" i="6"/>
  <c r="AR635" i="6"/>
  <c r="AS635" i="6"/>
  <c r="AT635" i="6"/>
  <c r="AU635" i="6"/>
  <c r="AV635" i="6"/>
  <c r="AW635" i="6"/>
  <c r="AX635" i="6"/>
  <c r="AY635" i="6"/>
  <c r="AN636" i="6"/>
  <c r="AO636" i="6"/>
  <c r="AP636" i="6"/>
  <c r="AQ636" i="6"/>
  <c r="AR636" i="6"/>
  <c r="AS636" i="6"/>
  <c r="AT636" i="6"/>
  <c r="AU636" i="6"/>
  <c r="AV636" i="6"/>
  <c r="AW636" i="6"/>
  <c r="AX636" i="6"/>
  <c r="AY636" i="6"/>
  <c r="AN637" i="6"/>
  <c r="AO637" i="6"/>
  <c r="AP637" i="6"/>
  <c r="AQ637" i="6"/>
  <c r="AR637" i="6"/>
  <c r="AS637" i="6"/>
  <c r="AT637" i="6"/>
  <c r="AU637" i="6"/>
  <c r="AV637" i="6"/>
  <c r="AW637" i="6"/>
  <c r="AX637" i="6"/>
  <c r="AY637" i="6"/>
  <c r="AN638" i="6"/>
  <c r="AO638" i="6"/>
  <c r="AP638" i="6"/>
  <c r="AQ638" i="6"/>
  <c r="AR638" i="6"/>
  <c r="AS638" i="6"/>
  <c r="AT638" i="6"/>
  <c r="AU638" i="6"/>
  <c r="AV638" i="6"/>
  <c r="AW638" i="6"/>
  <c r="AX638" i="6"/>
  <c r="AY638" i="6"/>
  <c r="AN639" i="6"/>
  <c r="AO639" i="6"/>
  <c r="AP639" i="6"/>
  <c r="AQ639" i="6"/>
  <c r="AR639" i="6"/>
  <c r="AS639" i="6"/>
  <c r="AT639" i="6"/>
  <c r="AU639" i="6"/>
  <c r="AV639" i="6"/>
  <c r="AW639" i="6"/>
  <c r="AX639" i="6"/>
  <c r="AY639" i="6"/>
  <c r="AN640" i="6"/>
  <c r="AO640" i="6"/>
  <c r="AP640" i="6"/>
  <c r="AQ640" i="6"/>
  <c r="AR640" i="6"/>
  <c r="AS640" i="6"/>
  <c r="AT640" i="6"/>
  <c r="AU640" i="6"/>
  <c r="AV640" i="6"/>
  <c r="AW640" i="6"/>
  <c r="AX640" i="6"/>
  <c r="AY640" i="6"/>
  <c r="AN641" i="6"/>
  <c r="AO641" i="6"/>
  <c r="AP641" i="6"/>
  <c r="AQ641" i="6"/>
  <c r="AR641" i="6"/>
  <c r="AS641" i="6"/>
  <c r="AT641" i="6"/>
  <c r="AU641" i="6"/>
  <c r="AV641" i="6"/>
  <c r="AW641" i="6"/>
  <c r="AX641" i="6"/>
  <c r="AY641" i="6"/>
  <c r="AN642" i="6"/>
  <c r="AO642" i="6"/>
  <c r="AP642" i="6"/>
  <c r="AQ642" i="6"/>
  <c r="AR642" i="6"/>
  <c r="AS642" i="6"/>
  <c r="AT642" i="6"/>
  <c r="AU642" i="6"/>
  <c r="AV642" i="6"/>
  <c r="AW642" i="6"/>
  <c r="AX642" i="6"/>
  <c r="AY642" i="6"/>
  <c r="AN643" i="6"/>
  <c r="AO643" i="6"/>
  <c r="AP643" i="6"/>
  <c r="AQ643" i="6"/>
  <c r="AR643" i="6"/>
  <c r="AS643" i="6"/>
  <c r="AT643" i="6"/>
  <c r="AU643" i="6"/>
  <c r="AV643" i="6"/>
  <c r="AW643" i="6"/>
  <c r="AX643" i="6"/>
  <c r="AY643" i="6"/>
  <c r="AN644" i="6"/>
  <c r="AO644" i="6"/>
  <c r="AP644" i="6"/>
  <c r="AQ644" i="6"/>
  <c r="AR644" i="6"/>
  <c r="AS644" i="6"/>
  <c r="AT644" i="6"/>
  <c r="AU644" i="6"/>
  <c r="AV644" i="6"/>
  <c r="AW644" i="6"/>
  <c r="AX644" i="6"/>
  <c r="AY644" i="6"/>
  <c r="AN645" i="6"/>
  <c r="AO645" i="6"/>
  <c r="AP645" i="6"/>
  <c r="AQ645" i="6"/>
  <c r="AR645" i="6"/>
  <c r="AS645" i="6"/>
  <c r="AT645" i="6"/>
  <c r="AU645" i="6"/>
  <c r="AV645" i="6"/>
  <c r="AW645" i="6"/>
  <c r="AX645" i="6"/>
  <c r="AY645" i="6"/>
  <c r="AN646" i="6"/>
  <c r="AO646" i="6"/>
  <c r="AP646" i="6"/>
  <c r="AQ646" i="6"/>
  <c r="AR646" i="6"/>
  <c r="AS646" i="6"/>
  <c r="AT646" i="6"/>
  <c r="AU646" i="6"/>
  <c r="AV646" i="6"/>
  <c r="AW646" i="6"/>
  <c r="AX646" i="6"/>
  <c r="AY646" i="6"/>
  <c r="AN647" i="6"/>
  <c r="AO647" i="6"/>
  <c r="AP647" i="6"/>
  <c r="AQ647" i="6"/>
  <c r="AR647" i="6"/>
  <c r="AS647" i="6"/>
  <c r="AT647" i="6"/>
  <c r="AU647" i="6"/>
  <c r="AV647" i="6"/>
  <c r="AW647" i="6"/>
  <c r="AX647" i="6"/>
  <c r="AY647" i="6"/>
  <c r="AN648" i="6"/>
  <c r="AO648" i="6"/>
  <c r="AP648" i="6"/>
  <c r="AQ648" i="6"/>
  <c r="AR648" i="6"/>
  <c r="AS648" i="6"/>
  <c r="AT648" i="6"/>
  <c r="AU648" i="6"/>
  <c r="AV648" i="6"/>
  <c r="AW648" i="6"/>
  <c r="AX648" i="6"/>
  <c r="AY648" i="6"/>
  <c r="AN649" i="6"/>
  <c r="AO649" i="6"/>
  <c r="AP649" i="6"/>
  <c r="AQ649" i="6"/>
  <c r="AR649" i="6"/>
  <c r="AS649" i="6"/>
  <c r="AT649" i="6"/>
  <c r="AU649" i="6"/>
  <c r="AV649" i="6"/>
  <c r="AW649" i="6"/>
  <c r="AX649" i="6"/>
  <c r="AY649" i="6"/>
  <c r="AN650" i="6"/>
  <c r="AO650" i="6"/>
  <c r="AP650" i="6"/>
  <c r="AQ650" i="6"/>
  <c r="AR650" i="6"/>
  <c r="AS650" i="6"/>
  <c r="AT650" i="6"/>
  <c r="AU650" i="6"/>
  <c r="AV650" i="6"/>
  <c r="AW650" i="6"/>
  <c r="AX650" i="6"/>
  <c r="AY650" i="6"/>
  <c r="AN651" i="6"/>
  <c r="AO651" i="6"/>
  <c r="AP651" i="6"/>
  <c r="AQ651" i="6"/>
  <c r="AR651" i="6"/>
  <c r="AS651" i="6"/>
  <c r="AT651" i="6"/>
  <c r="AU651" i="6"/>
  <c r="AV651" i="6"/>
  <c r="AW651" i="6"/>
  <c r="AX651" i="6"/>
  <c r="AY651" i="6"/>
  <c r="AN652" i="6"/>
  <c r="AO652" i="6"/>
  <c r="AP652" i="6"/>
  <c r="AQ652" i="6"/>
  <c r="AR652" i="6"/>
  <c r="AS652" i="6"/>
  <c r="AT652" i="6"/>
  <c r="AU652" i="6"/>
  <c r="AV652" i="6"/>
  <c r="AW652" i="6"/>
  <c r="AX652" i="6"/>
  <c r="AY652" i="6"/>
  <c r="AN653" i="6"/>
  <c r="AO653" i="6"/>
  <c r="AP653" i="6"/>
  <c r="AQ653" i="6"/>
  <c r="AR653" i="6"/>
  <c r="AS653" i="6"/>
  <c r="AT653" i="6"/>
  <c r="AU653" i="6"/>
  <c r="AV653" i="6"/>
  <c r="AW653" i="6"/>
  <c r="AX653" i="6"/>
  <c r="AY653" i="6"/>
  <c r="AN654" i="6"/>
  <c r="AO654" i="6"/>
  <c r="AP654" i="6"/>
  <c r="AQ654" i="6"/>
  <c r="AR654" i="6"/>
  <c r="AS654" i="6"/>
  <c r="AT654" i="6"/>
  <c r="AU654" i="6"/>
  <c r="AV654" i="6"/>
  <c r="AW654" i="6"/>
  <c r="AX654" i="6"/>
  <c r="AY654" i="6"/>
  <c r="AN655" i="6"/>
  <c r="AO655" i="6"/>
  <c r="AP655" i="6"/>
  <c r="AQ655" i="6"/>
  <c r="AR655" i="6"/>
  <c r="AS655" i="6"/>
  <c r="AT655" i="6"/>
  <c r="AU655" i="6"/>
  <c r="AV655" i="6"/>
  <c r="AW655" i="6"/>
  <c r="AX655" i="6"/>
  <c r="AY655" i="6"/>
  <c r="AN656" i="6"/>
  <c r="AO656" i="6"/>
  <c r="AP656" i="6"/>
  <c r="AQ656" i="6"/>
  <c r="AR656" i="6"/>
  <c r="AS656" i="6"/>
  <c r="AT656" i="6"/>
  <c r="AU656" i="6"/>
  <c r="AV656" i="6"/>
  <c r="AW656" i="6"/>
  <c r="AX656" i="6"/>
  <c r="AY656" i="6"/>
  <c r="AN657" i="6"/>
  <c r="AO657" i="6"/>
  <c r="AP657" i="6"/>
  <c r="AQ657" i="6"/>
  <c r="AR657" i="6"/>
  <c r="AS657" i="6"/>
  <c r="AT657" i="6"/>
  <c r="AU657" i="6"/>
  <c r="AV657" i="6"/>
  <c r="AW657" i="6"/>
  <c r="AX657" i="6"/>
  <c r="AY657" i="6"/>
  <c r="AN658" i="6"/>
  <c r="AO658" i="6"/>
  <c r="AP658" i="6"/>
  <c r="AQ658" i="6"/>
  <c r="AR658" i="6"/>
  <c r="AS658" i="6"/>
  <c r="AT658" i="6"/>
  <c r="AU658" i="6"/>
  <c r="AV658" i="6"/>
  <c r="AW658" i="6"/>
  <c r="AX658" i="6"/>
  <c r="AY658" i="6"/>
  <c r="AN659" i="6"/>
  <c r="AO659" i="6"/>
  <c r="AP659" i="6"/>
  <c r="AQ659" i="6"/>
  <c r="AR659" i="6"/>
  <c r="AS659" i="6"/>
  <c r="AT659" i="6"/>
  <c r="AU659" i="6"/>
  <c r="AV659" i="6"/>
  <c r="AW659" i="6"/>
  <c r="AX659" i="6"/>
  <c r="AY659" i="6"/>
  <c r="AN660" i="6"/>
  <c r="AO660" i="6"/>
  <c r="AP660" i="6"/>
  <c r="AQ660" i="6"/>
  <c r="AR660" i="6"/>
  <c r="AS660" i="6"/>
  <c r="AT660" i="6"/>
  <c r="AU660" i="6"/>
  <c r="AV660" i="6"/>
  <c r="AW660" i="6"/>
  <c r="AX660" i="6"/>
  <c r="AY660" i="6"/>
  <c r="AN661" i="6"/>
  <c r="AO661" i="6"/>
  <c r="AP661" i="6"/>
  <c r="AQ661" i="6"/>
  <c r="AR661" i="6"/>
  <c r="AS661" i="6"/>
  <c r="AT661" i="6"/>
  <c r="AU661" i="6"/>
  <c r="AV661" i="6"/>
  <c r="AW661" i="6"/>
  <c r="AX661" i="6"/>
  <c r="AY661" i="6"/>
  <c r="AN662" i="6"/>
  <c r="AO662" i="6"/>
  <c r="AP662" i="6"/>
  <c r="AQ662" i="6"/>
  <c r="AR662" i="6"/>
  <c r="AS662" i="6"/>
  <c r="AT662" i="6"/>
  <c r="AU662" i="6"/>
  <c r="AV662" i="6"/>
  <c r="AW662" i="6"/>
  <c r="AX662" i="6"/>
  <c r="AY662" i="6"/>
  <c r="AN663" i="6"/>
  <c r="AO663" i="6"/>
  <c r="AP663" i="6"/>
  <c r="AQ663" i="6"/>
  <c r="AR663" i="6"/>
  <c r="AS663" i="6"/>
  <c r="AT663" i="6"/>
  <c r="AU663" i="6"/>
  <c r="AV663" i="6"/>
  <c r="AW663" i="6"/>
  <c r="AX663" i="6"/>
  <c r="AY663" i="6"/>
  <c r="AN664" i="6"/>
  <c r="AO664" i="6"/>
  <c r="AP664" i="6"/>
  <c r="AQ664" i="6"/>
  <c r="AR664" i="6"/>
  <c r="AS664" i="6"/>
  <c r="AT664" i="6"/>
  <c r="AU664" i="6"/>
  <c r="AV664" i="6"/>
  <c r="AW664" i="6"/>
  <c r="AX664" i="6"/>
  <c r="AY664" i="6"/>
  <c r="AN665" i="6"/>
  <c r="AO665" i="6"/>
  <c r="AP665" i="6"/>
  <c r="AQ665" i="6"/>
  <c r="AR665" i="6"/>
  <c r="AS665" i="6"/>
  <c r="AT665" i="6"/>
  <c r="AU665" i="6"/>
  <c r="AV665" i="6"/>
  <c r="AW665" i="6"/>
  <c r="AX665" i="6"/>
  <c r="AY665" i="6"/>
  <c r="AN666" i="6"/>
  <c r="AO666" i="6"/>
  <c r="AP666" i="6"/>
  <c r="AQ666" i="6"/>
  <c r="AR666" i="6"/>
  <c r="AS666" i="6"/>
  <c r="AT666" i="6"/>
  <c r="AU666" i="6"/>
  <c r="AV666" i="6"/>
  <c r="AW666" i="6"/>
  <c r="AX666" i="6"/>
  <c r="AY666" i="6"/>
  <c r="AN667" i="6"/>
  <c r="AO667" i="6"/>
  <c r="AP667" i="6"/>
  <c r="AQ667" i="6"/>
  <c r="AR667" i="6"/>
  <c r="AS667" i="6"/>
  <c r="AT667" i="6"/>
  <c r="AU667" i="6"/>
  <c r="AV667" i="6"/>
  <c r="AW667" i="6"/>
  <c r="AX667" i="6"/>
  <c r="AY667" i="6"/>
  <c r="AN668" i="6"/>
  <c r="AO668" i="6"/>
  <c r="AP668" i="6"/>
  <c r="AQ668" i="6"/>
  <c r="AR668" i="6"/>
  <c r="AS668" i="6"/>
  <c r="AT668" i="6"/>
  <c r="AU668" i="6"/>
  <c r="AV668" i="6"/>
  <c r="AW668" i="6"/>
  <c r="AX668" i="6"/>
  <c r="AY668" i="6"/>
  <c r="AN669" i="6"/>
  <c r="AO669" i="6"/>
  <c r="AP669" i="6"/>
  <c r="AQ669" i="6"/>
  <c r="AR669" i="6"/>
  <c r="AS669" i="6"/>
  <c r="AT669" i="6"/>
  <c r="AU669" i="6"/>
  <c r="AV669" i="6"/>
  <c r="AW669" i="6"/>
  <c r="AX669" i="6"/>
  <c r="AY669" i="6"/>
  <c r="AN670" i="6"/>
  <c r="AO670" i="6"/>
  <c r="AP670" i="6"/>
  <c r="AQ670" i="6"/>
  <c r="AR670" i="6"/>
  <c r="AS670" i="6"/>
  <c r="AT670" i="6"/>
  <c r="AU670" i="6"/>
  <c r="AV670" i="6"/>
  <c r="AW670" i="6"/>
  <c r="AX670" i="6"/>
  <c r="AY670" i="6"/>
  <c r="AN671" i="6"/>
  <c r="AO671" i="6"/>
  <c r="AP671" i="6"/>
  <c r="AQ671" i="6"/>
  <c r="AR671" i="6"/>
  <c r="AS671" i="6"/>
  <c r="AT671" i="6"/>
  <c r="AU671" i="6"/>
  <c r="AV671" i="6"/>
  <c r="AW671" i="6"/>
  <c r="AX671" i="6"/>
  <c r="AY671" i="6"/>
  <c r="AN672" i="6"/>
  <c r="AO672" i="6"/>
  <c r="AP672" i="6"/>
  <c r="AQ672" i="6"/>
  <c r="AR672" i="6"/>
  <c r="AS672" i="6"/>
  <c r="AT672" i="6"/>
  <c r="AU672" i="6"/>
  <c r="AV672" i="6"/>
  <c r="AW672" i="6"/>
  <c r="AX672" i="6"/>
  <c r="AY672" i="6"/>
  <c r="AN673" i="6"/>
  <c r="AO673" i="6"/>
  <c r="AP673" i="6"/>
  <c r="AQ673" i="6"/>
  <c r="AR673" i="6"/>
  <c r="AS673" i="6"/>
  <c r="AT673" i="6"/>
  <c r="AU673" i="6"/>
  <c r="AV673" i="6"/>
  <c r="AW673" i="6"/>
  <c r="AX673" i="6"/>
  <c r="AY673" i="6"/>
  <c r="AN674" i="6"/>
  <c r="AO674" i="6"/>
  <c r="AP674" i="6"/>
  <c r="AQ674" i="6"/>
  <c r="AR674" i="6"/>
  <c r="AS674" i="6"/>
  <c r="AT674" i="6"/>
  <c r="AU674" i="6"/>
  <c r="AV674" i="6"/>
  <c r="AW674" i="6"/>
  <c r="AX674" i="6"/>
  <c r="AY674" i="6"/>
  <c r="AN675" i="6"/>
  <c r="AO675" i="6"/>
  <c r="AP675" i="6"/>
  <c r="AQ675" i="6"/>
  <c r="AR675" i="6"/>
  <c r="AS675" i="6"/>
  <c r="AT675" i="6"/>
  <c r="AU675" i="6"/>
  <c r="AV675" i="6"/>
  <c r="AW675" i="6"/>
  <c r="AX675" i="6"/>
  <c r="AY675" i="6"/>
  <c r="AN676" i="6"/>
  <c r="AO676" i="6"/>
  <c r="AP676" i="6"/>
  <c r="AQ676" i="6"/>
  <c r="AR676" i="6"/>
  <c r="AS676" i="6"/>
  <c r="AT676" i="6"/>
  <c r="AU676" i="6"/>
  <c r="AV676" i="6"/>
  <c r="AW676" i="6"/>
  <c r="AX676" i="6"/>
  <c r="AY676" i="6"/>
  <c r="AN677" i="6"/>
  <c r="AO677" i="6"/>
  <c r="AP677" i="6"/>
  <c r="AQ677" i="6"/>
  <c r="AR677" i="6"/>
  <c r="AS677" i="6"/>
  <c r="AT677" i="6"/>
  <c r="AU677" i="6"/>
  <c r="AV677" i="6"/>
  <c r="AW677" i="6"/>
  <c r="AX677" i="6"/>
  <c r="AY677" i="6"/>
  <c r="AN678" i="6"/>
  <c r="AO678" i="6"/>
  <c r="AP678" i="6"/>
  <c r="AQ678" i="6"/>
  <c r="AR678" i="6"/>
  <c r="AS678" i="6"/>
  <c r="AT678" i="6"/>
  <c r="AU678" i="6"/>
  <c r="AV678" i="6"/>
  <c r="AW678" i="6"/>
  <c r="AX678" i="6"/>
  <c r="AY678" i="6"/>
  <c r="AN679" i="6"/>
  <c r="AO679" i="6"/>
  <c r="AP679" i="6"/>
  <c r="AQ679" i="6"/>
  <c r="AR679" i="6"/>
  <c r="AS679" i="6"/>
  <c r="AT679" i="6"/>
  <c r="AU679" i="6"/>
  <c r="AV679" i="6"/>
  <c r="AW679" i="6"/>
  <c r="AX679" i="6"/>
  <c r="AY679" i="6"/>
  <c r="AN680" i="6"/>
  <c r="AO680" i="6"/>
  <c r="AP680" i="6"/>
  <c r="AQ680" i="6"/>
  <c r="AR680" i="6"/>
  <c r="AS680" i="6"/>
  <c r="AT680" i="6"/>
  <c r="AU680" i="6"/>
  <c r="AV680" i="6"/>
  <c r="AW680" i="6"/>
  <c r="AX680" i="6"/>
  <c r="AY680" i="6"/>
  <c r="AN681" i="6"/>
  <c r="AO681" i="6"/>
  <c r="AP681" i="6"/>
  <c r="AQ681" i="6"/>
  <c r="AR681" i="6"/>
  <c r="AS681" i="6"/>
  <c r="AT681" i="6"/>
  <c r="AU681" i="6"/>
  <c r="AV681" i="6"/>
  <c r="AW681" i="6"/>
  <c r="AX681" i="6"/>
  <c r="AY681" i="6"/>
  <c r="AN682" i="6"/>
  <c r="AO682" i="6"/>
  <c r="AP682" i="6"/>
  <c r="AQ682" i="6"/>
  <c r="AR682" i="6"/>
  <c r="AS682" i="6"/>
  <c r="AT682" i="6"/>
  <c r="AU682" i="6"/>
  <c r="AV682" i="6"/>
  <c r="AW682" i="6"/>
  <c r="AX682" i="6"/>
  <c r="AY682" i="6"/>
  <c r="AN683" i="6"/>
  <c r="AO683" i="6"/>
  <c r="AP683" i="6"/>
  <c r="AQ683" i="6"/>
  <c r="AR683" i="6"/>
  <c r="AS683" i="6"/>
  <c r="AT683" i="6"/>
  <c r="AU683" i="6"/>
  <c r="AV683" i="6"/>
  <c r="AW683" i="6"/>
  <c r="AX683" i="6"/>
  <c r="AY683" i="6"/>
  <c r="AN684" i="6"/>
  <c r="AB684" i="6" s="1"/>
  <c r="AO684" i="6"/>
  <c r="AC684" i="6" s="1"/>
  <c r="AP684" i="6"/>
  <c r="AD684" i="6" s="1"/>
  <c r="AQ684" i="6"/>
  <c r="AE684" i="6" s="1"/>
  <c r="AR684" i="6"/>
  <c r="AF684" i="6" s="1"/>
  <c r="AS684" i="6"/>
  <c r="AG684" i="6" s="1"/>
  <c r="AT684" i="6"/>
  <c r="AH684" i="6" s="1"/>
  <c r="AU684" i="6"/>
  <c r="AI684" i="6" s="1"/>
  <c r="AV684" i="6"/>
  <c r="AJ684" i="6" s="1"/>
  <c r="AW684" i="6"/>
  <c r="AK684" i="6" s="1"/>
  <c r="AX684" i="6"/>
  <c r="AL684" i="6" s="1"/>
  <c r="AY684" i="6"/>
  <c r="AM684" i="6" s="1"/>
  <c r="AN685" i="6"/>
  <c r="AB685" i="6" s="1"/>
  <c r="AO685" i="6"/>
  <c r="AC685" i="6" s="1"/>
  <c r="AP685" i="6"/>
  <c r="AD685" i="6" s="1"/>
  <c r="AQ685" i="6"/>
  <c r="AE685" i="6" s="1"/>
  <c r="AR685" i="6"/>
  <c r="AF685" i="6" s="1"/>
  <c r="AS685" i="6"/>
  <c r="AG685" i="6" s="1"/>
  <c r="AT685" i="6"/>
  <c r="AH685" i="6" s="1"/>
  <c r="AU685" i="6"/>
  <c r="AI685" i="6" s="1"/>
  <c r="AV685" i="6"/>
  <c r="AJ685" i="6" s="1"/>
  <c r="AW685" i="6"/>
  <c r="AK685" i="6" s="1"/>
  <c r="AX685" i="6"/>
  <c r="AL685" i="6" s="1"/>
  <c r="AY685" i="6"/>
  <c r="AM685" i="6" s="1"/>
  <c r="AN686" i="6"/>
  <c r="AB686" i="6" s="1"/>
  <c r="AO686" i="6"/>
  <c r="AC686" i="6" s="1"/>
  <c r="AP686" i="6"/>
  <c r="AD686" i="6" s="1"/>
  <c r="AQ686" i="6"/>
  <c r="AE686" i="6" s="1"/>
  <c r="AR686" i="6"/>
  <c r="AF686" i="6" s="1"/>
  <c r="AS686" i="6"/>
  <c r="AG686" i="6" s="1"/>
  <c r="AT686" i="6"/>
  <c r="AH686" i="6" s="1"/>
  <c r="AU686" i="6"/>
  <c r="AI686" i="6" s="1"/>
  <c r="AV686" i="6"/>
  <c r="AJ686" i="6" s="1"/>
  <c r="AW686" i="6"/>
  <c r="AK686" i="6" s="1"/>
  <c r="AX686" i="6"/>
  <c r="AL686" i="6" s="1"/>
  <c r="AY686" i="6"/>
  <c r="AM686" i="6" s="1"/>
  <c r="AN687" i="6"/>
  <c r="AB687" i="6" s="1"/>
  <c r="AO687" i="6"/>
  <c r="AC687" i="6" s="1"/>
  <c r="AP687" i="6"/>
  <c r="AD687" i="6" s="1"/>
  <c r="AQ687" i="6"/>
  <c r="AE687" i="6" s="1"/>
  <c r="AR687" i="6"/>
  <c r="AF687" i="6" s="1"/>
  <c r="AS687" i="6"/>
  <c r="AG687" i="6" s="1"/>
  <c r="AT687" i="6"/>
  <c r="AH687" i="6" s="1"/>
  <c r="AU687" i="6"/>
  <c r="AI687" i="6" s="1"/>
  <c r="AV687" i="6"/>
  <c r="AJ687" i="6" s="1"/>
  <c r="AW687" i="6"/>
  <c r="AK687" i="6" s="1"/>
  <c r="AX687" i="6"/>
  <c r="AL687" i="6" s="1"/>
  <c r="AY687" i="6"/>
  <c r="AM687" i="6" s="1"/>
  <c r="AN688" i="6"/>
  <c r="AB688" i="6" s="1"/>
  <c r="AO688" i="6"/>
  <c r="AC688" i="6" s="1"/>
  <c r="AP688" i="6"/>
  <c r="AD688" i="6" s="1"/>
  <c r="AQ688" i="6"/>
  <c r="AE688" i="6" s="1"/>
  <c r="AR688" i="6"/>
  <c r="AF688" i="6" s="1"/>
  <c r="AS688" i="6"/>
  <c r="AG688" i="6" s="1"/>
  <c r="AT688" i="6"/>
  <c r="AH688" i="6" s="1"/>
  <c r="AU688" i="6"/>
  <c r="AI688" i="6" s="1"/>
  <c r="AV688" i="6"/>
  <c r="AJ688" i="6" s="1"/>
  <c r="AW688" i="6"/>
  <c r="AK688" i="6" s="1"/>
  <c r="AX688" i="6"/>
  <c r="AL688" i="6" s="1"/>
  <c r="AY688" i="6"/>
  <c r="AM688" i="6" s="1"/>
  <c r="AN689" i="6"/>
  <c r="AB689" i="6" s="1"/>
  <c r="AO689" i="6"/>
  <c r="AC689" i="6" s="1"/>
  <c r="AP689" i="6"/>
  <c r="AD689" i="6" s="1"/>
  <c r="AQ689" i="6"/>
  <c r="AE689" i="6" s="1"/>
  <c r="AR689" i="6"/>
  <c r="AF689" i="6" s="1"/>
  <c r="AS689" i="6"/>
  <c r="AG689" i="6" s="1"/>
  <c r="AT689" i="6"/>
  <c r="AH689" i="6" s="1"/>
  <c r="AU689" i="6"/>
  <c r="AI689" i="6" s="1"/>
  <c r="AV689" i="6"/>
  <c r="AJ689" i="6" s="1"/>
  <c r="AW689" i="6"/>
  <c r="AK689" i="6" s="1"/>
  <c r="AX689" i="6"/>
  <c r="AL689" i="6" s="1"/>
  <c r="AY689" i="6"/>
  <c r="AM689" i="6" s="1"/>
  <c r="AN690" i="6"/>
  <c r="AB690" i="6" s="1"/>
  <c r="AO690" i="6"/>
  <c r="AC690" i="6" s="1"/>
  <c r="AP690" i="6"/>
  <c r="AD690" i="6" s="1"/>
  <c r="AQ690" i="6"/>
  <c r="AE690" i="6" s="1"/>
  <c r="AR690" i="6"/>
  <c r="AF690" i="6" s="1"/>
  <c r="AS690" i="6"/>
  <c r="AG690" i="6" s="1"/>
  <c r="AT690" i="6"/>
  <c r="AH690" i="6" s="1"/>
  <c r="AU690" i="6"/>
  <c r="AI690" i="6" s="1"/>
  <c r="AV690" i="6"/>
  <c r="AJ690" i="6" s="1"/>
  <c r="AW690" i="6"/>
  <c r="AK690" i="6" s="1"/>
  <c r="AX690" i="6"/>
  <c r="AL690" i="6" s="1"/>
  <c r="AY690" i="6"/>
  <c r="AM690" i="6" s="1"/>
  <c r="AN691" i="6"/>
  <c r="AB691" i="6" s="1"/>
  <c r="AO691" i="6"/>
  <c r="AC691" i="6" s="1"/>
  <c r="AP691" i="6"/>
  <c r="AD691" i="6" s="1"/>
  <c r="AQ691" i="6"/>
  <c r="AE691" i="6" s="1"/>
  <c r="AR691" i="6"/>
  <c r="AF691" i="6" s="1"/>
  <c r="AS691" i="6"/>
  <c r="AG691" i="6" s="1"/>
  <c r="AT691" i="6"/>
  <c r="AH691" i="6" s="1"/>
  <c r="AU691" i="6"/>
  <c r="AI691" i="6" s="1"/>
  <c r="AV691" i="6"/>
  <c r="AJ691" i="6" s="1"/>
  <c r="AW691" i="6"/>
  <c r="AK691" i="6" s="1"/>
  <c r="AX691" i="6"/>
  <c r="AL691" i="6" s="1"/>
  <c r="AY691" i="6"/>
  <c r="AM691" i="6" s="1"/>
  <c r="AN692" i="6"/>
  <c r="AB692" i="6" s="1"/>
  <c r="AO692" i="6"/>
  <c r="AC692" i="6" s="1"/>
  <c r="AP692" i="6"/>
  <c r="AD692" i="6" s="1"/>
  <c r="AQ692" i="6"/>
  <c r="AE692" i="6" s="1"/>
  <c r="AR692" i="6"/>
  <c r="AF692" i="6" s="1"/>
  <c r="AS692" i="6"/>
  <c r="AG692" i="6" s="1"/>
  <c r="AT692" i="6"/>
  <c r="AH692" i="6" s="1"/>
  <c r="AU692" i="6"/>
  <c r="AI692" i="6" s="1"/>
  <c r="AV692" i="6"/>
  <c r="AJ692" i="6" s="1"/>
  <c r="AW692" i="6"/>
  <c r="AK692" i="6" s="1"/>
  <c r="AX692" i="6"/>
  <c r="AL692" i="6" s="1"/>
  <c r="AY692" i="6"/>
  <c r="AM692" i="6" s="1"/>
  <c r="AN693" i="6"/>
  <c r="AB693" i="6" s="1"/>
  <c r="AO693" i="6"/>
  <c r="AC693" i="6" s="1"/>
  <c r="AP693" i="6"/>
  <c r="AD693" i="6" s="1"/>
  <c r="AQ693" i="6"/>
  <c r="AE693" i="6" s="1"/>
  <c r="AR693" i="6"/>
  <c r="AF693" i="6" s="1"/>
  <c r="AS693" i="6"/>
  <c r="AG693" i="6" s="1"/>
  <c r="AT693" i="6"/>
  <c r="AH693" i="6" s="1"/>
  <c r="AU693" i="6"/>
  <c r="AI693" i="6" s="1"/>
  <c r="AV693" i="6"/>
  <c r="AJ693" i="6" s="1"/>
  <c r="AW693" i="6"/>
  <c r="AK693" i="6" s="1"/>
  <c r="AX693" i="6"/>
  <c r="AL693" i="6" s="1"/>
  <c r="AY693" i="6"/>
  <c r="AM693" i="6" s="1"/>
  <c r="AN694" i="6"/>
  <c r="AB694" i="6" s="1"/>
  <c r="AO694" i="6"/>
  <c r="AC694" i="6" s="1"/>
  <c r="AP694" i="6"/>
  <c r="AD694" i="6" s="1"/>
  <c r="AQ694" i="6"/>
  <c r="AE694" i="6" s="1"/>
  <c r="AR694" i="6"/>
  <c r="AF694" i="6" s="1"/>
  <c r="AS694" i="6"/>
  <c r="AG694" i="6" s="1"/>
  <c r="AT694" i="6"/>
  <c r="AH694" i="6" s="1"/>
  <c r="AU694" i="6"/>
  <c r="AI694" i="6" s="1"/>
  <c r="AV694" i="6"/>
  <c r="AJ694" i="6" s="1"/>
  <c r="AW694" i="6"/>
  <c r="AK694" i="6" s="1"/>
  <c r="AX694" i="6"/>
  <c r="AL694" i="6" s="1"/>
  <c r="AY694" i="6"/>
  <c r="AM694" i="6" s="1"/>
  <c r="AN695" i="6"/>
  <c r="AB695" i="6" s="1"/>
  <c r="AO695" i="6"/>
  <c r="AC695" i="6" s="1"/>
  <c r="AP695" i="6"/>
  <c r="AD695" i="6" s="1"/>
  <c r="AQ695" i="6"/>
  <c r="AE695" i="6" s="1"/>
  <c r="AR695" i="6"/>
  <c r="AF695" i="6" s="1"/>
  <c r="AS695" i="6"/>
  <c r="AG695" i="6" s="1"/>
  <c r="AT695" i="6"/>
  <c r="AH695" i="6" s="1"/>
  <c r="AU695" i="6"/>
  <c r="AI695" i="6" s="1"/>
  <c r="AV695" i="6"/>
  <c r="AJ695" i="6" s="1"/>
  <c r="AW695" i="6"/>
  <c r="AK695" i="6" s="1"/>
  <c r="AX695" i="6"/>
  <c r="AL695" i="6" s="1"/>
  <c r="AY695" i="6"/>
  <c r="AM695" i="6" s="1"/>
  <c r="AN696" i="6"/>
  <c r="AB696" i="6" s="1"/>
  <c r="AO696" i="6"/>
  <c r="AC696" i="6" s="1"/>
  <c r="AP696" i="6"/>
  <c r="AD696" i="6" s="1"/>
  <c r="AQ696" i="6"/>
  <c r="AE696" i="6" s="1"/>
  <c r="AR696" i="6"/>
  <c r="AF696" i="6" s="1"/>
  <c r="AS696" i="6"/>
  <c r="AG696" i="6" s="1"/>
  <c r="AT696" i="6"/>
  <c r="AH696" i="6" s="1"/>
  <c r="AU696" i="6"/>
  <c r="AI696" i="6" s="1"/>
  <c r="AV696" i="6"/>
  <c r="AJ696" i="6" s="1"/>
  <c r="AW696" i="6"/>
  <c r="AK696" i="6" s="1"/>
  <c r="AX696" i="6"/>
  <c r="AL696" i="6" s="1"/>
  <c r="AY696" i="6"/>
  <c r="AM696" i="6" s="1"/>
  <c r="AN697" i="6"/>
  <c r="AB697" i="6" s="1"/>
  <c r="AO697" i="6"/>
  <c r="AC697" i="6" s="1"/>
  <c r="AP697" i="6"/>
  <c r="AD697" i="6" s="1"/>
  <c r="AQ697" i="6"/>
  <c r="AE697" i="6" s="1"/>
  <c r="AR697" i="6"/>
  <c r="AF697" i="6" s="1"/>
  <c r="AS697" i="6"/>
  <c r="AG697" i="6" s="1"/>
  <c r="AT697" i="6"/>
  <c r="AH697" i="6" s="1"/>
  <c r="AU697" i="6"/>
  <c r="AI697" i="6" s="1"/>
  <c r="AV697" i="6"/>
  <c r="AJ697" i="6" s="1"/>
  <c r="AW697" i="6"/>
  <c r="AK697" i="6" s="1"/>
  <c r="AX697" i="6"/>
  <c r="AL697" i="6" s="1"/>
  <c r="AY697" i="6"/>
  <c r="AM697" i="6" s="1"/>
  <c r="AN698" i="6"/>
  <c r="AB698" i="6" s="1"/>
  <c r="AO698" i="6"/>
  <c r="AC698" i="6" s="1"/>
  <c r="AP698" i="6"/>
  <c r="AD698" i="6" s="1"/>
  <c r="AQ698" i="6"/>
  <c r="AE698" i="6" s="1"/>
  <c r="AR698" i="6"/>
  <c r="AF698" i="6" s="1"/>
  <c r="AS698" i="6"/>
  <c r="AG698" i="6" s="1"/>
  <c r="AT698" i="6"/>
  <c r="AH698" i="6" s="1"/>
  <c r="AU698" i="6"/>
  <c r="AI698" i="6" s="1"/>
  <c r="AV698" i="6"/>
  <c r="AJ698" i="6" s="1"/>
  <c r="AW698" i="6"/>
  <c r="AK698" i="6" s="1"/>
  <c r="AX698" i="6"/>
  <c r="AL698" i="6" s="1"/>
  <c r="AY698" i="6"/>
  <c r="AM698" i="6" s="1"/>
  <c r="AN699" i="6"/>
  <c r="AB699" i="6" s="1"/>
  <c r="AO699" i="6"/>
  <c r="AC699" i="6" s="1"/>
  <c r="AP699" i="6"/>
  <c r="AD699" i="6" s="1"/>
  <c r="AQ699" i="6"/>
  <c r="AE699" i="6" s="1"/>
  <c r="AR699" i="6"/>
  <c r="AF699" i="6" s="1"/>
  <c r="AS699" i="6"/>
  <c r="AG699" i="6" s="1"/>
  <c r="AT699" i="6"/>
  <c r="AH699" i="6" s="1"/>
  <c r="AU699" i="6"/>
  <c r="AI699" i="6" s="1"/>
  <c r="AV699" i="6"/>
  <c r="AJ699" i="6" s="1"/>
  <c r="AW699" i="6"/>
  <c r="AK699" i="6" s="1"/>
  <c r="AX699" i="6"/>
  <c r="AL699" i="6" s="1"/>
  <c r="AY699" i="6"/>
  <c r="AM699" i="6" s="1"/>
  <c r="AN700" i="6"/>
  <c r="AB700" i="6" s="1"/>
  <c r="AO700" i="6"/>
  <c r="AC700" i="6" s="1"/>
  <c r="AP700" i="6"/>
  <c r="AD700" i="6" s="1"/>
  <c r="AQ700" i="6"/>
  <c r="AE700" i="6" s="1"/>
  <c r="AR700" i="6"/>
  <c r="AF700" i="6" s="1"/>
  <c r="AS700" i="6"/>
  <c r="AG700" i="6" s="1"/>
  <c r="AT700" i="6"/>
  <c r="AH700" i="6" s="1"/>
  <c r="AU700" i="6"/>
  <c r="AI700" i="6" s="1"/>
  <c r="AV700" i="6"/>
  <c r="AJ700" i="6" s="1"/>
  <c r="AW700" i="6"/>
  <c r="AK700" i="6" s="1"/>
  <c r="AX700" i="6"/>
  <c r="AL700" i="6" s="1"/>
  <c r="AY700" i="6"/>
  <c r="AM700" i="6" s="1"/>
  <c r="AN701" i="6"/>
  <c r="AB701" i="6" s="1"/>
  <c r="AO701" i="6"/>
  <c r="AC701" i="6" s="1"/>
  <c r="AP701" i="6"/>
  <c r="AD701" i="6" s="1"/>
  <c r="AQ701" i="6"/>
  <c r="AE701" i="6" s="1"/>
  <c r="AR701" i="6"/>
  <c r="AF701" i="6" s="1"/>
  <c r="AS701" i="6"/>
  <c r="AG701" i="6" s="1"/>
  <c r="AT701" i="6"/>
  <c r="AH701" i="6" s="1"/>
  <c r="AU701" i="6"/>
  <c r="AI701" i="6" s="1"/>
  <c r="AV701" i="6"/>
  <c r="AJ701" i="6" s="1"/>
  <c r="AW701" i="6"/>
  <c r="AK701" i="6" s="1"/>
  <c r="AX701" i="6"/>
  <c r="AL701" i="6" s="1"/>
  <c r="AY701" i="6"/>
  <c r="AM701" i="6" s="1"/>
  <c r="AN702" i="6"/>
  <c r="AB702" i="6" s="1"/>
  <c r="AO702" i="6"/>
  <c r="AC702" i="6" s="1"/>
  <c r="AP702" i="6"/>
  <c r="AD702" i="6" s="1"/>
  <c r="AQ702" i="6"/>
  <c r="AE702" i="6" s="1"/>
  <c r="AR702" i="6"/>
  <c r="AF702" i="6" s="1"/>
  <c r="AS702" i="6"/>
  <c r="AG702" i="6" s="1"/>
  <c r="AT702" i="6"/>
  <c r="AH702" i="6" s="1"/>
  <c r="AU702" i="6"/>
  <c r="AI702" i="6" s="1"/>
  <c r="AV702" i="6"/>
  <c r="AJ702" i="6" s="1"/>
  <c r="AW702" i="6"/>
  <c r="AK702" i="6" s="1"/>
  <c r="AX702" i="6"/>
  <c r="AL702" i="6" s="1"/>
  <c r="AY702" i="6"/>
  <c r="AM702" i="6" s="1"/>
  <c r="AN703" i="6"/>
  <c r="AB703" i="6" s="1"/>
  <c r="AO703" i="6"/>
  <c r="AC703" i="6" s="1"/>
  <c r="AP703" i="6"/>
  <c r="AD703" i="6" s="1"/>
  <c r="AQ703" i="6"/>
  <c r="AE703" i="6" s="1"/>
  <c r="AR703" i="6"/>
  <c r="AF703" i="6" s="1"/>
  <c r="AS703" i="6"/>
  <c r="AG703" i="6" s="1"/>
  <c r="AT703" i="6"/>
  <c r="AH703" i="6" s="1"/>
  <c r="AU703" i="6"/>
  <c r="AI703" i="6" s="1"/>
  <c r="AV703" i="6"/>
  <c r="AJ703" i="6" s="1"/>
  <c r="AW703" i="6"/>
  <c r="AK703" i="6" s="1"/>
  <c r="AX703" i="6"/>
  <c r="AL703" i="6" s="1"/>
  <c r="AY703" i="6"/>
  <c r="AM703" i="6" s="1"/>
  <c r="AN704" i="6"/>
  <c r="AB704" i="6" s="1"/>
  <c r="AO704" i="6"/>
  <c r="AC704" i="6" s="1"/>
  <c r="AP704" i="6"/>
  <c r="AD704" i="6" s="1"/>
  <c r="AQ704" i="6"/>
  <c r="AE704" i="6" s="1"/>
  <c r="AR704" i="6"/>
  <c r="AF704" i="6" s="1"/>
  <c r="AS704" i="6"/>
  <c r="AG704" i="6" s="1"/>
  <c r="AT704" i="6"/>
  <c r="AH704" i="6" s="1"/>
  <c r="AU704" i="6"/>
  <c r="AI704" i="6" s="1"/>
  <c r="AV704" i="6"/>
  <c r="AJ704" i="6" s="1"/>
  <c r="AW704" i="6"/>
  <c r="AK704" i="6" s="1"/>
  <c r="AX704" i="6"/>
  <c r="AL704" i="6" s="1"/>
  <c r="AY704" i="6"/>
  <c r="AM704" i="6" s="1"/>
  <c r="AN705" i="6"/>
  <c r="AB705" i="6" s="1"/>
  <c r="AO705" i="6"/>
  <c r="AC705" i="6" s="1"/>
  <c r="AP705" i="6"/>
  <c r="AD705" i="6" s="1"/>
  <c r="AQ705" i="6"/>
  <c r="AE705" i="6" s="1"/>
  <c r="AR705" i="6"/>
  <c r="AF705" i="6" s="1"/>
  <c r="AS705" i="6"/>
  <c r="AG705" i="6" s="1"/>
  <c r="AT705" i="6"/>
  <c r="AH705" i="6" s="1"/>
  <c r="AU705" i="6"/>
  <c r="AI705" i="6" s="1"/>
  <c r="AV705" i="6"/>
  <c r="AJ705" i="6" s="1"/>
  <c r="AW705" i="6"/>
  <c r="AK705" i="6" s="1"/>
  <c r="AX705" i="6"/>
  <c r="AL705" i="6" s="1"/>
  <c r="AY705" i="6"/>
  <c r="AM705" i="6" s="1"/>
  <c r="AN706" i="6"/>
  <c r="AB706" i="6" s="1"/>
  <c r="AO706" i="6"/>
  <c r="AC706" i="6" s="1"/>
  <c r="AP706" i="6"/>
  <c r="AD706" i="6" s="1"/>
  <c r="AQ706" i="6"/>
  <c r="AE706" i="6" s="1"/>
  <c r="AR706" i="6"/>
  <c r="AF706" i="6" s="1"/>
  <c r="AS706" i="6"/>
  <c r="AG706" i="6" s="1"/>
  <c r="AT706" i="6"/>
  <c r="AH706" i="6" s="1"/>
  <c r="AU706" i="6"/>
  <c r="AI706" i="6" s="1"/>
  <c r="AV706" i="6"/>
  <c r="AJ706" i="6" s="1"/>
  <c r="AW706" i="6"/>
  <c r="AK706" i="6" s="1"/>
  <c r="AX706" i="6"/>
  <c r="AL706" i="6" s="1"/>
  <c r="AY706" i="6"/>
  <c r="AM706" i="6" s="1"/>
  <c r="AN707" i="6"/>
  <c r="AB707" i="6" s="1"/>
  <c r="AO707" i="6"/>
  <c r="AC707" i="6" s="1"/>
  <c r="AP707" i="6"/>
  <c r="AD707" i="6" s="1"/>
  <c r="AQ707" i="6"/>
  <c r="AE707" i="6" s="1"/>
  <c r="AR707" i="6"/>
  <c r="AF707" i="6" s="1"/>
  <c r="AS707" i="6"/>
  <c r="AG707" i="6" s="1"/>
  <c r="AT707" i="6"/>
  <c r="AH707" i="6" s="1"/>
  <c r="AU707" i="6"/>
  <c r="AI707" i="6" s="1"/>
  <c r="AV707" i="6"/>
  <c r="AJ707" i="6" s="1"/>
  <c r="AW707" i="6"/>
  <c r="AK707" i="6" s="1"/>
  <c r="AX707" i="6"/>
  <c r="AL707" i="6" s="1"/>
  <c r="AY707" i="6"/>
  <c r="AM707" i="6" s="1"/>
  <c r="AN708" i="6"/>
  <c r="AB708" i="6" s="1"/>
  <c r="AO708" i="6"/>
  <c r="AC708" i="6" s="1"/>
  <c r="AP708" i="6"/>
  <c r="AD708" i="6" s="1"/>
  <c r="AQ708" i="6"/>
  <c r="AE708" i="6" s="1"/>
  <c r="AR708" i="6"/>
  <c r="AF708" i="6" s="1"/>
  <c r="AS708" i="6"/>
  <c r="AG708" i="6" s="1"/>
  <c r="AT708" i="6"/>
  <c r="AH708" i="6" s="1"/>
  <c r="AU708" i="6"/>
  <c r="AI708" i="6" s="1"/>
  <c r="AV708" i="6"/>
  <c r="AJ708" i="6" s="1"/>
  <c r="AW708" i="6"/>
  <c r="AK708" i="6" s="1"/>
  <c r="AX708" i="6"/>
  <c r="AL708" i="6" s="1"/>
  <c r="AY708" i="6"/>
  <c r="AM708" i="6" s="1"/>
  <c r="AN709" i="6"/>
  <c r="AB709" i="6" s="1"/>
  <c r="AO709" i="6"/>
  <c r="AC709" i="6" s="1"/>
  <c r="AP709" i="6"/>
  <c r="AD709" i="6" s="1"/>
  <c r="AQ709" i="6"/>
  <c r="AE709" i="6" s="1"/>
  <c r="AR709" i="6"/>
  <c r="AF709" i="6" s="1"/>
  <c r="AS709" i="6"/>
  <c r="AG709" i="6" s="1"/>
  <c r="AT709" i="6"/>
  <c r="AH709" i="6" s="1"/>
  <c r="AU709" i="6"/>
  <c r="AI709" i="6" s="1"/>
  <c r="AV709" i="6"/>
  <c r="AJ709" i="6" s="1"/>
  <c r="AW709" i="6"/>
  <c r="AK709" i="6" s="1"/>
  <c r="AX709" i="6"/>
  <c r="AL709" i="6" s="1"/>
  <c r="AY709" i="6"/>
  <c r="AM709" i="6" s="1"/>
  <c r="AN710" i="6"/>
  <c r="AB710" i="6" s="1"/>
  <c r="AO710" i="6"/>
  <c r="AC710" i="6" s="1"/>
  <c r="AP710" i="6"/>
  <c r="AD710" i="6" s="1"/>
  <c r="AQ710" i="6"/>
  <c r="AE710" i="6" s="1"/>
  <c r="AR710" i="6"/>
  <c r="AF710" i="6" s="1"/>
  <c r="AS710" i="6"/>
  <c r="AG710" i="6" s="1"/>
  <c r="AT710" i="6"/>
  <c r="AH710" i="6" s="1"/>
  <c r="AU710" i="6"/>
  <c r="AI710" i="6" s="1"/>
  <c r="AV710" i="6"/>
  <c r="AJ710" i="6" s="1"/>
  <c r="AW710" i="6"/>
  <c r="AK710" i="6" s="1"/>
  <c r="AX710" i="6"/>
  <c r="AL710" i="6" s="1"/>
  <c r="AY710" i="6"/>
  <c r="AM710" i="6" s="1"/>
  <c r="AN711" i="6"/>
  <c r="AB711" i="6" s="1"/>
  <c r="AO711" i="6"/>
  <c r="AC711" i="6" s="1"/>
  <c r="AP711" i="6"/>
  <c r="AD711" i="6" s="1"/>
  <c r="AQ711" i="6"/>
  <c r="AE711" i="6" s="1"/>
  <c r="AR711" i="6"/>
  <c r="AF711" i="6" s="1"/>
  <c r="AS711" i="6"/>
  <c r="AG711" i="6" s="1"/>
  <c r="AT711" i="6"/>
  <c r="AH711" i="6" s="1"/>
  <c r="AU711" i="6"/>
  <c r="AI711" i="6" s="1"/>
  <c r="AV711" i="6"/>
  <c r="AJ711" i="6" s="1"/>
  <c r="AW711" i="6"/>
  <c r="AK711" i="6" s="1"/>
  <c r="AX711" i="6"/>
  <c r="AL711" i="6" s="1"/>
  <c r="AY711" i="6"/>
  <c r="AM711" i="6" s="1"/>
  <c r="AN712" i="6"/>
  <c r="AB712" i="6" s="1"/>
  <c r="AO712" i="6"/>
  <c r="AC712" i="6" s="1"/>
  <c r="AP712" i="6"/>
  <c r="AD712" i="6" s="1"/>
  <c r="AQ712" i="6"/>
  <c r="AE712" i="6" s="1"/>
  <c r="AR712" i="6"/>
  <c r="AF712" i="6" s="1"/>
  <c r="AS712" i="6"/>
  <c r="AG712" i="6" s="1"/>
  <c r="AT712" i="6"/>
  <c r="AH712" i="6" s="1"/>
  <c r="AU712" i="6"/>
  <c r="AI712" i="6" s="1"/>
  <c r="AV712" i="6"/>
  <c r="AJ712" i="6" s="1"/>
  <c r="AW712" i="6"/>
  <c r="AK712" i="6" s="1"/>
  <c r="AX712" i="6"/>
  <c r="AL712" i="6" s="1"/>
  <c r="AY712" i="6"/>
  <c r="AM712" i="6" s="1"/>
  <c r="AN713" i="6"/>
  <c r="AB713" i="6" s="1"/>
  <c r="AO713" i="6"/>
  <c r="AC713" i="6" s="1"/>
  <c r="AP713" i="6"/>
  <c r="AD713" i="6" s="1"/>
  <c r="AQ713" i="6"/>
  <c r="AE713" i="6" s="1"/>
  <c r="AR713" i="6"/>
  <c r="AF713" i="6" s="1"/>
  <c r="AS713" i="6"/>
  <c r="AG713" i="6" s="1"/>
  <c r="AT713" i="6"/>
  <c r="AH713" i="6" s="1"/>
  <c r="AU713" i="6"/>
  <c r="AI713" i="6" s="1"/>
  <c r="AV713" i="6"/>
  <c r="AJ713" i="6" s="1"/>
  <c r="AW713" i="6"/>
  <c r="AK713" i="6" s="1"/>
  <c r="AX713" i="6"/>
  <c r="AL713" i="6" s="1"/>
  <c r="AY713" i="6"/>
  <c r="AM713" i="6" s="1"/>
  <c r="AN714" i="6"/>
  <c r="AB714" i="6" s="1"/>
  <c r="AO714" i="6"/>
  <c r="AC714" i="6" s="1"/>
  <c r="AP714" i="6"/>
  <c r="AD714" i="6" s="1"/>
  <c r="AQ714" i="6"/>
  <c r="AE714" i="6" s="1"/>
  <c r="AR714" i="6"/>
  <c r="AF714" i="6" s="1"/>
  <c r="AS714" i="6"/>
  <c r="AG714" i="6" s="1"/>
  <c r="AT714" i="6"/>
  <c r="AH714" i="6" s="1"/>
  <c r="AU714" i="6"/>
  <c r="AI714" i="6" s="1"/>
  <c r="AV714" i="6"/>
  <c r="AJ714" i="6" s="1"/>
  <c r="AW714" i="6"/>
  <c r="AK714" i="6" s="1"/>
  <c r="AX714" i="6"/>
  <c r="AL714" i="6" s="1"/>
  <c r="AY714" i="6"/>
  <c r="AM714" i="6" s="1"/>
  <c r="AN715" i="6"/>
  <c r="AB715" i="6" s="1"/>
  <c r="AO715" i="6"/>
  <c r="AC715" i="6" s="1"/>
  <c r="AP715" i="6"/>
  <c r="AD715" i="6" s="1"/>
  <c r="AQ715" i="6"/>
  <c r="AE715" i="6" s="1"/>
  <c r="AR715" i="6"/>
  <c r="AF715" i="6" s="1"/>
  <c r="AS715" i="6"/>
  <c r="AG715" i="6" s="1"/>
  <c r="AT715" i="6"/>
  <c r="AH715" i="6" s="1"/>
  <c r="AU715" i="6"/>
  <c r="AI715" i="6" s="1"/>
  <c r="AV715" i="6"/>
  <c r="AJ715" i="6" s="1"/>
  <c r="AW715" i="6"/>
  <c r="AK715" i="6" s="1"/>
  <c r="AX715" i="6"/>
  <c r="AL715" i="6" s="1"/>
  <c r="AY715" i="6"/>
  <c r="AM715" i="6" s="1"/>
  <c r="AN716" i="6"/>
  <c r="AB716" i="6" s="1"/>
  <c r="AO716" i="6"/>
  <c r="AC716" i="6" s="1"/>
  <c r="AP716" i="6"/>
  <c r="AD716" i="6" s="1"/>
  <c r="AQ716" i="6"/>
  <c r="AE716" i="6" s="1"/>
  <c r="AR716" i="6"/>
  <c r="AF716" i="6" s="1"/>
  <c r="AS716" i="6"/>
  <c r="AG716" i="6" s="1"/>
  <c r="AT716" i="6"/>
  <c r="AH716" i="6" s="1"/>
  <c r="AU716" i="6"/>
  <c r="AI716" i="6" s="1"/>
  <c r="AV716" i="6"/>
  <c r="AJ716" i="6" s="1"/>
  <c r="AW716" i="6"/>
  <c r="AK716" i="6" s="1"/>
  <c r="AX716" i="6"/>
  <c r="AL716" i="6" s="1"/>
  <c r="AY716" i="6"/>
  <c r="AM716" i="6" s="1"/>
  <c r="AN717" i="6"/>
  <c r="AB717" i="6" s="1"/>
  <c r="AO717" i="6"/>
  <c r="AC717" i="6" s="1"/>
  <c r="AP717" i="6"/>
  <c r="AD717" i="6" s="1"/>
  <c r="AQ717" i="6"/>
  <c r="AE717" i="6" s="1"/>
  <c r="AR717" i="6"/>
  <c r="AF717" i="6" s="1"/>
  <c r="AS717" i="6"/>
  <c r="AG717" i="6" s="1"/>
  <c r="AT717" i="6"/>
  <c r="AH717" i="6" s="1"/>
  <c r="AU717" i="6"/>
  <c r="AI717" i="6" s="1"/>
  <c r="AV717" i="6"/>
  <c r="AJ717" i="6" s="1"/>
  <c r="AW717" i="6"/>
  <c r="AK717" i="6" s="1"/>
  <c r="AX717" i="6"/>
  <c r="AL717" i="6" s="1"/>
  <c r="AY717" i="6"/>
  <c r="AM717" i="6" s="1"/>
  <c r="AN718" i="6"/>
  <c r="AB718" i="6" s="1"/>
  <c r="AO718" i="6"/>
  <c r="AC718" i="6" s="1"/>
  <c r="AP718" i="6"/>
  <c r="AD718" i="6" s="1"/>
  <c r="AQ718" i="6"/>
  <c r="AE718" i="6" s="1"/>
  <c r="AR718" i="6"/>
  <c r="AF718" i="6" s="1"/>
  <c r="AS718" i="6"/>
  <c r="AG718" i="6" s="1"/>
  <c r="AT718" i="6"/>
  <c r="AH718" i="6" s="1"/>
  <c r="AU718" i="6"/>
  <c r="AI718" i="6" s="1"/>
  <c r="AV718" i="6"/>
  <c r="AJ718" i="6" s="1"/>
  <c r="AW718" i="6"/>
  <c r="AK718" i="6" s="1"/>
  <c r="AX718" i="6"/>
  <c r="AL718" i="6" s="1"/>
  <c r="AY718" i="6"/>
  <c r="AM718" i="6" s="1"/>
  <c r="AN719" i="6"/>
  <c r="AB719" i="6" s="1"/>
  <c r="AO719" i="6"/>
  <c r="AC719" i="6" s="1"/>
  <c r="AP719" i="6"/>
  <c r="AD719" i="6" s="1"/>
  <c r="AQ719" i="6"/>
  <c r="AE719" i="6" s="1"/>
  <c r="AR719" i="6"/>
  <c r="AF719" i="6" s="1"/>
  <c r="AS719" i="6"/>
  <c r="AG719" i="6" s="1"/>
  <c r="AT719" i="6"/>
  <c r="AH719" i="6" s="1"/>
  <c r="AU719" i="6"/>
  <c r="AI719" i="6" s="1"/>
  <c r="AV719" i="6"/>
  <c r="AJ719" i="6" s="1"/>
  <c r="AW719" i="6"/>
  <c r="AK719" i="6" s="1"/>
  <c r="AX719" i="6"/>
  <c r="AL719" i="6" s="1"/>
  <c r="AY719" i="6"/>
  <c r="AM719" i="6" s="1"/>
  <c r="AN720" i="6"/>
  <c r="AB720" i="6" s="1"/>
  <c r="AO720" i="6"/>
  <c r="AC720" i="6" s="1"/>
  <c r="AP720" i="6"/>
  <c r="AD720" i="6" s="1"/>
  <c r="AQ720" i="6"/>
  <c r="AE720" i="6" s="1"/>
  <c r="AR720" i="6"/>
  <c r="AF720" i="6" s="1"/>
  <c r="AS720" i="6"/>
  <c r="AG720" i="6" s="1"/>
  <c r="AT720" i="6"/>
  <c r="AH720" i="6" s="1"/>
  <c r="AU720" i="6"/>
  <c r="AI720" i="6" s="1"/>
  <c r="AV720" i="6"/>
  <c r="AJ720" i="6" s="1"/>
  <c r="AW720" i="6"/>
  <c r="AK720" i="6" s="1"/>
  <c r="AX720" i="6"/>
  <c r="AL720" i="6" s="1"/>
  <c r="AY720" i="6"/>
  <c r="AM720" i="6" s="1"/>
  <c r="AN721" i="6"/>
  <c r="AB721" i="6" s="1"/>
  <c r="AO721" i="6"/>
  <c r="AC721" i="6" s="1"/>
  <c r="AP721" i="6"/>
  <c r="AD721" i="6" s="1"/>
  <c r="AQ721" i="6"/>
  <c r="AE721" i="6" s="1"/>
  <c r="AR721" i="6"/>
  <c r="AF721" i="6" s="1"/>
  <c r="AS721" i="6"/>
  <c r="AG721" i="6" s="1"/>
  <c r="AT721" i="6"/>
  <c r="AH721" i="6" s="1"/>
  <c r="AU721" i="6"/>
  <c r="AI721" i="6" s="1"/>
  <c r="AV721" i="6"/>
  <c r="AJ721" i="6" s="1"/>
  <c r="AW721" i="6"/>
  <c r="AK721" i="6" s="1"/>
  <c r="AX721" i="6"/>
  <c r="AL721" i="6" s="1"/>
  <c r="AY721" i="6"/>
  <c r="AM721" i="6" s="1"/>
  <c r="AN722" i="6"/>
  <c r="AB722" i="6" s="1"/>
  <c r="AO722" i="6"/>
  <c r="AC722" i="6" s="1"/>
  <c r="AP722" i="6"/>
  <c r="AD722" i="6" s="1"/>
  <c r="AQ722" i="6"/>
  <c r="AE722" i="6" s="1"/>
  <c r="AR722" i="6"/>
  <c r="AF722" i="6" s="1"/>
  <c r="AS722" i="6"/>
  <c r="AG722" i="6" s="1"/>
  <c r="AT722" i="6"/>
  <c r="AH722" i="6" s="1"/>
  <c r="AU722" i="6"/>
  <c r="AI722" i="6" s="1"/>
  <c r="AV722" i="6"/>
  <c r="AJ722" i="6" s="1"/>
  <c r="AW722" i="6"/>
  <c r="AK722" i="6" s="1"/>
  <c r="AX722" i="6"/>
  <c r="AL722" i="6" s="1"/>
  <c r="AY722" i="6"/>
  <c r="AM722" i="6" s="1"/>
  <c r="AN723" i="6"/>
  <c r="AB723" i="6" s="1"/>
  <c r="AO723" i="6"/>
  <c r="AC723" i="6" s="1"/>
  <c r="AP723" i="6"/>
  <c r="AD723" i="6" s="1"/>
  <c r="AQ723" i="6"/>
  <c r="AE723" i="6" s="1"/>
  <c r="AR723" i="6"/>
  <c r="AF723" i="6" s="1"/>
  <c r="AS723" i="6"/>
  <c r="AG723" i="6" s="1"/>
  <c r="AT723" i="6"/>
  <c r="AH723" i="6" s="1"/>
  <c r="AU723" i="6"/>
  <c r="AI723" i="6" s="1"/>
  <c r="AV723" i="6"/>
  <c r="AJ723" i="6" s="1"/>
  <c r="AW723" i="6"/>
  <c r="AK723" i="6" s="1"/>
  <c r="AX723" i="6"/>
  <c r="AL723" i="6" s="1"/>
  <c r="AY723" i="6"/>
  <c r="AM723" i="6" s="1"/>
  <c r="AN724" i="6"/>
  <c r="AB724" i="6" s="1"/>
  <c r="AO724" i="6"/>
  <c r="AC724" i="6" s="1"/>
  <c r="AP724" i="6"/>
  <c r="AD724" i="6" s="1"/>
  <c r="AQ724" i="6"/>
  <c r="AE724" i="6" s="1"/>
  <c r="AR724" i="6"/>
  <c r="AF724" i="6" s="1"/>
  <c r="AS724" i="6"/>
  <c r="AG724" i="6" s="1"/>
  <c r="AT724" i="6"/>
  <c r="AH724" i="6" s="1"/>
  <c r="AU724" i="6"/>
  <c r="AI724" i="6" s="1"/>
  <c r="AV724" i="6"/>
  <c r="AJ724" i="6" s="1"/>
  <c r="AW724" i="6"/>
  <c r="AK724" i="6" s="1"/>
  <c r="AX724" i="6"/>
  <c r="AL724" i="6" s="1"/>
  <c r="AY724" i="6"/>
  <c r="AM724" i="6" s="1"/>
  <c r="AN725" i="6"/>
  <c r="AB725" i="6" s="1"/>
  <c r="AO725" i="6"/>
  <c r="AC725" i="6" s="1"/>
  <c r="AP725" i="6"/>
  <c r="AD725" i="6" s="1"/>
  <c r="AQ725" i="6"/>
  <c r="AE725" i="6" s="1"/>
  <c r="AR725" i="6"/>
  <c r="AF725" i="6" s="1"/>
  <c r="AS725" i="6"/>
  <c r="AG725" i="6" s="1"/>
  <c r="AT725" i="6"/>
  <c r="AH725" i="6" s="1"/>
  <c r="AU725" i="6"/>
  <c r="AI725" i="6" s="1"/>
  <c r="AV725" i="6"/>
  <c r="AJ725" i="6" s="1"/>
  <c r="AW725" i="6"/>
  <c r="AK725" i="6" s="1"/>
  <c r="AX725" i="6"/>
  <c r="AL725" i="6" s="1"/>
  <c r="AY725" i="6"/>
  <c r="AM725" i="6" s="1"/>
  <c r="AN726" i="6"/>
  <c r="AB726" i="6" s="1"/>
  <c r="AO726" i="6"/>
  <c r="AC726" i="6" s="1"/>
  <c r="AP726" i="6"/>
  <c r="AD726" i="6" s="1"/>
  <c r="AQ726" i="6"/>
  <c r="AE726" i="6" s="1"/>
  <c r="AR726" i="6"/>
  <c r="AF726" i="6" s="1"/>
  <c r="AS726" i="6"/>
  <c r="AG726" i="6" s="1"/>
  <c r="AT726" i="6"/>
  <c r="AH726" i="6" s="1"/>
  <c r="AU726" i="6"/>
  <c r="AI726" i="6" s="1"/>
  <c r="AV726" i="6"/>
  <c r="AJ726" i="6" s="1"/>
  <c r="AW726" i="6"/>
  <c r="AK726" i="6" s="1"/>
  <c r="AX726" i="6"/>
  <c r="AL726" i="6" s="1"/>
  <c r="AY726" i="6"/>
  <c r="AM726" i="6" s="1"/>
  <c r="AN727" i="6"/>
  <c r="AB727" i="6" s="1"/>
  <c r="AO727" i="6"/>
  <c r="AC727" i="6" s="1"/>
  <c r="AP727" i="6"/>
  <c r="AD727" i="6" s="1"/>
  <c r="AQ727" i="6"/>
  <c r="AE727" i="6" s="1"/>
  <c r="AR727" i="6"/>
  <c r="AF727" i="6" s="1"/>
  <c r="AS727" i="6"/>
  <c r="AG727" i="6" s="1"/>
  <c r="AT727" i="6"/>
  <c r="AH727" i="6" s="1"/>
  <c r="AU727" i="6"/>
  <c r="AI727" i="6" s="1"/>
  <c r="AV727" i="6"/>
  <c r="AJ727" i="6" s="1"/>
  <c r="AW727" i="6"/>
  <c r="AK727" i="6" s="1"/>
  <c r="AX727" i="6"/>
  <c r="AL727" i="6" s="1"/>
  <c r="AY727" i="6"/>
  <c r="AM727" i="6" s="1"/>
  <c r="AN728" i="6"/>
  <c r="AB728" i="6" s="1"/>
  <c r="AO728" i="6"/>
  <c r="AC728" i="6" s="1"/>
  <c r="AP728" i="6"/>
  <c r="AD728" i="6" s="1"/>
  <c r="AQ728" i="6"/>
  <c r="AE728" i="6" s="1"/>
  <c r="AR728" i="6"/>
  <c r="AF728" i="6" s="1"/>
  <c r="AS728" i="6"/>
  <c r="AG728" i="6" s="1"/>
  <c r="AT728" i="6"/>
  <c r="AH728" i="6" s="1"/>
  <c r="AU728" i="6"/>
  <c r="AI728" i="6" s="1"/>
  <c r="AV728" i="6"/>
  <c r="AJ728" i="6" s="1"/>
  <c r="AW728" i="6"/>
  <c r="AK728" i="6" s="1"/>
  <c r="AX728" i="6"/>
  <c r="AL728" i="6" s="1"/>
  <c r="AY728" i="6"/>
  <c r="AM728" i="6" s="1"/>
  <c r="AN729" i="6"/>
  <c r="AB729" i="6" s="1"/>
  <c r="AO729" i="6"/>
  <c r="AC729" i="6" s="1"/>
  <c r="AP729" i="6"/>
  <c r="AD729" i="6" s="1"/>
  <c r="AQ729" i="6"/>
  <c r="AE729" i="6" s="1"/>
  <c r="AR729" i="6"/>
  <c r="AF729" i="6" s="1"/>
  <c r="AS729" i="6"/>
  <c r="AG729" i="6" s="1"/>
  <c r="AT729" i="6"/>
  <c r="AH729" i="6" s="1"/>
  <c r="AU729" i="6"/>
  <c r="AI729" i="6" s="1"/>
  <c r="AV729" i="6"/>
  <c r="AJ729" i="6" s="1"/>
  <c r="AW729" i="6"/>
  <c r="AK729" i="6" s="1"/>
  <c r="AX729" i="6"/>
  <c r="AL729" i="6" s="1"/>
  <c r="AY729" i="6"/>
  <c r="AM729" i="6" s="1"/>
  <c r="AN730" i="6"/>
  <c r="AB730" i="6" s="1"/>
  <c r="AO730" i="6"/>
  <c r="AC730" i="6" s="1"/>
  <c r="AP730" i="6"/>
  <c r="AD730" i="6" s="1"/>
  <c r="AQ730" i="6"/>
  <c r="AE730" i="6" s="1"/>
  <c r="AR730" i="6"/>
  <c r="AF730" i="6" s="1"/>
  <c r="AS730" i="6"/>
  <c r="AG730" i="6" s="1"/>
  <c r="AT730" i="6"/>
  <c r="AH730" i="6" s="1"/>
  <c r="AU730" i="6"/>
  <c r="AI730" i="6" s="1"/>
  <c r="AV730" i="6"/>
  <c r="AJ730" i="6" s="1"/>
  <c r="AW730" i="6"/>
  <c r="AK730" i="6" s="1"/>
  <c r="AX730" i="6"/>
  <c r="AL730" i="6" s="1"/>
  <c r="AY730" i="6"/>
  <c r="AM730" i="6" s="1"/>
  <c r="AN731" i="6"/>
  <c r="AB731" i="6" s="1"/>
  <c r="AO731" i="6"/>
  <c r="AC731" i="6" s="1"/>
  <c r="AP731" i="6"/>
  <c r="AD731" i="6" s="1"/>
  <c r="AQ731" i="6"/>
  <c r="AE731" i="6" s="1"/>
  <c r="AR731" i="6"/>
  <c r="AF731" i="6" s="1"/>
  <c r="AS731" i="6"/>
  <c r="AG731" i="6" s="1"/>
  <c r="AT731" i="6"/>
  <c r="AH731" i="6" s="1"/>
  <c r="AU731" i="6"/>
  <c r="AI731" i="6" s="1"/>
  <c r="AV731" i="6"/>
  <c r="AJ731" i="6" s="1"/>
  <c r="AW731" i="6"/>
  <c r="AK731" i="6" s="1"/>
  <c r="AX731" i="6"/>
  <c r="AL731" i="6" s="1"/>
  <c r="AY731" i="6"/>
  <c r="AM731" i="6" s="1"/>
  <c r="AN732" i="6"/>
  <c r="AB732" i="6" s="1"/>
  <c r="AO732" i="6"/>
  <c r="AC732" i="6" s="1"/>
  <c r="AP732" i="6"/>
  <c r="AD732" i="6" s="1"/>
  <c r="AQ732" i="6"/>
  <c r="AE732" i="6" s="1"/>
  <c r="AR732" i="6"/>
  <c r="AF732" i="6" s="1"/>
  <c r="AS732" i="6"/>
  <c r="AG732" i="6" s="1"/>
  <c r="AT732" i="6"/>
  <c r="AH732" i="6" s="1"/>
  <c r="AU732" i="6"/>
  <c r="AI732" i="6" s="1"/>
  <c r="AV732" i="6"/>
  <c r="AJ732" i="6" s="1"/>
  <c r="AW732" i="6"/>
  <c r="AK732" i="6" s="1"/>
  <c r="AX732" i="6"/>
  <c r="AL732" i="6" s="1"/>
  <c r="AY732" i="6"/>
  <c r="AM732" i="6" s="1"/>
  <c r="AN733" i="6"/>
  <c r="AB733" i="6" s="1"/>
  <c r="AO733" i="6"/>
  <c r="AC733" i="6" s="1"/>
  <c r="AP733" i="6"/>
  <c r="AD733" i="6" s="1"/>
  <c r="AQ733" i="6"/>
  <c r="AE733" i="6" s="1"/>
  <c r="AR733" i="6"/>
  <c r="AF733" i="6" s="1"/>
  <c r="AS733" i="6"/>
  <c r="AG733" i="6" s="1"/>
  <c r="AT733" i="6"/>
  <c r="AH733" i="6" s="1"/>
  <c r="AU733" i="6"/>
  <c r="AI733" i="6" s="1"/>
  <c r="AV733" i="6"/>
  <c r="AJ733" i="6" s="1"/>
  <c r="AW733" i="6"/>
  <c r="AK733" i="6" s="1"/>
  <c r="AX733" i="6"/>
  <c r="AL733" i="6" s="1"/>
  <c r="AY733" i="6"/>
  <c r="AM733" i="6" s="1"/>
  <c r="AN734" i="6"/>
  <c r="AB734" i="6" s="1"/>
  <c r="AO734" i="6"/>
  <c r="AC734" i="6" s="1"/>
  <c r="AP734" i="6"/>
  <c r="AD734" i="6" s="1"/>
  <c r="AQ734" i="6"/>
  <c r="AE734" i="6" s="1"/>
  <c r="AR734" i="6"/>
  <c r="AF734" i="6" s="1"/>
  <c r="AS734" i="6"/>
  <c r="AG734" i="6" s="1"/>
  <c r="AT734" i="6"/>
  <c r="AH734" i="6" s="1"/>
  <c r="AU734" i="6"/>
  <c r="AI734" i="6" s="1"/>
  <c r="AV734" i="6"/>
  <c r="AJ734" i="6" s="1"/>
  <c r="AW734" i="6"/>
  <c r="AK734" i="6" s="1"/>
  <c r="AX734" i="6"/>
  <c r="AL734" i="6" s="1"/>
  <c r="AY734" i="6"/>
  <c r="AM734" i="6" s="1"/>
  <c r="AN735" i="6"/>
  <c r="AB735" i="6" s="1"/>
  <c r="AO735" i="6"/>
  <c r="AC735" i="6" s="1"/>
  <c r="AP735" i="6"/>
  <c r="AD735" i="6" s="1"/>
  <c r="AQ735" i="6"/>
  <c r="AE735" i="6" s="1"/>
  <c r="AR735" i="6"/>
  <c r="AF735" i="6" s="1"/>
  <c r="AS735" i="6"/>
  <c r="AG735" i="6" s="1"/>
  <c r="AT735" i="6"/>
  <c r="AH735" i="6" s="1"/>
  <c r="AU735" i="6"/>
  <c r="AI735" i="6" s="1"/>
  <c r="AV735" i="6"/>
  <c r="AJ735" i="6" s="1"/>
  <c r="AW735" i="6"/>
  <c r="AK735" i="6" s="1"/>
  <c r="AX735" i="6"/>
  <c r="AL735" i="6" s="1"/>
  <c r="AY735" i="6"/>
  <c r="AM735" i="6" s="1"/>
  <c r="AN736" i="6"/>
  <c r="AB736" i="6" s="1"/>
  <c r="AO736" i="6"/>
  <c r="AC736" i="6" s="1"/>
  <c r="AP736" i="6"/>
  <c r="AD736" i="6" s="1"/>
  <c r="AQ736" i="6"/>
  <c r="AE736" i="6" s="1"/>
  <c r="AR736" i="6"/>
  <c r="AF736" i="6" s="1"/>
  <c r="AS736" i="6"/>
  <c r="AG736" i="6" s="1"/>
  <c r="AT736" i="6"/>
  <c r="AH736" i="6" s="1"/>
  <c r="AU736" i="6"/>
  <c r="AI736" i="6" s="1"/>
  <c r="AV736" i="6"/>
  <c r="AJ736" i="6" s="1"/>
  <c r="AW736" i="6"/>
  <c r="AK736" i="6" s="1"/>
  <c r="AX736" i="6"/>
  <c r="AL736" i="6" s="1"/>
  <c r="AY736" i="6"/>
  <c r="AM736" i="6" s="1"/>
  <c r="AN737" i="6"/>
  <c r="AB737" i="6" s="1"/>
  <c r="AO737" i="6"/>
  <c r="AC737" i="6" s="1"/>
  <c r="AP737" i="6"/>
  <c r="AD737" i="6" s="1"/>
  <c r="AQ737" i="6"/>
  <c r="AE737" i="6" s="1"/>
  <c r="AR737" i="6"/>
  <c r="AF737" i="6" s="1"/>
  <c r="AS737" i="6"/>
  <c r="AG737" i="6" s="1"/>
  <c r="AT737" i="6"/>
  <c r="AH737" i="6" s="1"/>
  <c r="AU737" i="6"/>
  <c r="AI737" i="6" s="1"/>
  <c r="AV737" i="6"/>
  <c r="AJ737" i="6" s="1"/>
  <c r="AW737" i="6"/>
  <c r="AK737" i="6" s="1"/>
  <c r="AX737" i="6"/>
  <c r="AL737" i="6" s="1"/>
  <c r="AY737" i="6"/>
  <c r="AM737" i="6" s="1"/>
  <c r="AN738" i="6"/>
  <c r="AB738" i="6" s="1"/>
  <c r="AO738" i="6"/>
  <c r="AC738" i="6" s="1"/>
  <c r="AP738" i="6"/>
  <c r="AD738" i="6" s="1"/>
  <c r="AQ738" i="6"/>
  <c r="AE738" i="6" s="1"/>
  <c r="AR738" i="6"/>
  <c r="AF738" i="6" s="1"/>
  <c r="AS738" i="6"/>
  <c r="AG738" i="6" s="1"/>
  <c r="AT738" i="6"/>
  <c r="AH738" i="6" s="1"/>
  <c r="AU738" i="6"/>
  <c r="AI738" i="6" s="1"/>
  <c r="AV738" i="6"/>
  <c r="AJ738" i="6" s="1"/>
  <c r="AW738" i="6"/>
  <c r="AK738" i="6" s="1"/>
  <c r="AX738" i="6"/>
  <c r="AL738" i="6" s="1"/>
  <c r="AY738" i="6"/>
  <c r="AM738" i="6" s="1"/>
  <c r="AN739" i="6"/>
  <c r="AB739" i="6" s="1"/>
  <c r="AO739" i="6"/>
  <c r="AC739" i="6" s="1"/>
  <c r="AP739" i="6"/>
  <c r="AD739" i="6" s="1"/>
  <c r="AQ739" i="6"/>
  <c r="AE739" i="6" s="1"/>
  <c r="AR739" i="6"/>
  <c r="AF739" i="6" s="1"/>
  <c r="AS739" i="6"/>
  <c r="AG739" i="6" s="1"/>
  <c r="AT739" i="6"/>
  <c r="AH739" i="6" s="1"/>
  <c r="AU739" i="6"/>
  <c r="AI739" i="6" s="1"/>
  <c r="AV739" i="6"/>
  <c r="AJ739" i="6" s="1"/>
  <c r="AW739" i="6"/>
  <c r="AK739" i="6" s="1"/>
  <c r="AX739" i="6"/>
  <c r="AL739" i="6" s="1"/>
  <c r="AY739" i="6"/>
  <c r="AM739" i="6" s="1"/>
  <c r="AN740" i="6"/>
  <c r="AB740" i="6" s="1"/>
  <c r="AO740" i="6"/>
  <c r="AC740" i="6" s="1"/>
  <c r="AP740" i="6"/>
  <c r="AD740" i="6" s="1"/>
  <c r="AQ740" i="6"/>
  <c r="AE740" i="6" s="1"/>
  <c r="AR740" i="6"/>
  <c r="AF740" i="6" s="1"/>
  <c r="AS740" i="6"/>
  <c r="AG740" i="6" s="1"/>
  <c r="AT740" i="6"/>
  <c r="AH740" i="6" s="1"/>
  <c r="AU740" i="6"/>
  <c r="AI740" i="6" s="1"/>
  <c r="AV740" i="6"/>
  <c r="AJ740" i="6" s="1"/>
  <c r="AW740" i="6"/>
  <c r="AK740" i="6" s="1"/>
  <c r="AX740" i="6"/>
  <c r="AL740" i="6" s="1"/>
  <c r="AY740" i="6"/>
  <c r="AM740" i="6" s="1"/>
  <c r="AN741" i="6"/>
  <c r="AB741" i="6" s="1"/>
  <c r="AO741" i="6"/>
  <c r="AC741" i="6" s="1"/>
  <c r="AP741" i="6"/>
  <c r="AD741" i="6" s="1"/>
  <c r="AQ741" i="6"/>
  <c r="AE741" i="6" s="1"/>
  <c r="AR741" i="6"/>
  <c r="AF741" i="6" s="1"/>
  <c r="AS741" i="6"/>
  <c r="AG741" i="6" s="1"/>
  <c r="AT741" i="6"/>
  <c r="AH741" i="6" s="1"/>
  <c r="AU741" i="6"/>
  <c r="AI741" i="6" s="1"/>
  <c r="AV741" i="6"/>
  <c r="AJ741" i="6" s="1"/>
  <c r="AW741" i="6"/>
  <c r="AK741" i="6" s="1"/>
  <c r="AX741" i="6"/>
  <c r="AL741" i="6" s="1"/>
  <c r="AY741" i="6"/>
  <c r="AM741" i="6" s="1"/>
  <c r="AN742" i="6"/>
  <c r="AB742" i="6" s="1"/>
  <c r="AO742" i="6"/>
  <c r="AC742" i="6" s="1"/>
  <c r="AP742" i="6"/>
  <c r="AD742" i="6" s="1"/>
  <c r="AQ742" i="6"/>
  <c r="AE742" i="6" s="1"/>
  <c r="AR742" i="6"/>
  <c r="AF742" i="6" s="1"/>
  <c r="AS742" i="6"/>
  <c r="AG742" i="6" s="1"/>
  <c r="AT742" i="6"/>
  <c r="AH742" i="6" s="1"/>
  <c r="AU742" i="6"/>
  <c r="AI742" i="6" s="1"/>
  <c r="AV742" i="6"/>
  <c r="AJ742" i="6" s="1"/>
  <c r="AW742" i="6"/>
  <c r="AK742" i="6" s="1"/>
  <c r="AX742" i="6"/>
  <c r="AL742" i="6" s="1"/>
  <c r="AY742" i="6"/>
  <c r="AM742" i="6" s="1"/>
  <c r="AN743" i="6"/>
  <c r="AB743" i="6" s="1"/>
  <c r="AO743" i="6"/>
  <c r="AC743" i="6" s="1"/>
  <c r="AP743" i="6"/>
  <c r="AD743" i="6" s="1"/>
  <c r="AQ743" i="6"/>
  <c r="AE743" i="6" s="1"/>
  <c r="AR743" i="6"/>
  <c r="AF743" i="6" s="1"/>
  <c r="AS743" i="6"/>
  <c r="AG743" i="6" s="1"/>
  <c r="AT743" i="6"/>
  <c r="AH743" i="6" s="1"/>
  <c r="AU743" i="6"/>
  <c r="AI743" i="6" s="1"/>
  <c r="AV743" i="6"/>
  <c r="AJ743" i="6" s="1"/>
  <c r="AW743" i="6"/>
  <c r="AK743" i="6" s="1"/>
  <c r="AX743" i="6"/>
  <c r="AL743" i="6" s="1"/>
  <c r="AY743" i="6"/>
  <c r="AM743" i="6" s="1"/>
  <c r="AN744" i="6"/>
  <c r="AB744" i="6" s="1"/>
  <c r="AO744" i="6"/>
  <c r="AC744" i="6" s="1"/>
  <c r="AP744" i="6"/>
  <c r="AD744" i="6" s="1"/>
  <c r="AQ744" i="6"/>
  <c r="AE744" i="6" s="1"/>
  <c r="AR744" i="6"/>
  <c r="AS744" i="6"/>
  <c r="AT744" i="6"/>
  <c r="AU744" i="6"/>
  <c r="AV744" i="6"/>
  <c r="AW744" i="6"/>
  <c r="AX744" i="6"/>
  <c r="AY744" i="6"/>
  <c r="AN745" i="6"/>
  <c r="AO745" i="6"/>
  <c r="AP745" i="6"/>
  <c r="AQ745" i="6"/>
  <c r="AR745" i="6"/>
  <c r="AS745" i="6"/>
  <c r="AT745" i="6"/>
  <c r="AU745" i="6"/>
  <c r="AV745" i="6"/>
  <c r="AW745" i="6"/>
  <c r="AX745" i="6"/>
  <c r="AY745" i="6"/>
  <c r="AN746" i="6"/>
  <c r="AO746" i="6"/>
  <c r="AP746" i="6"/>
  <c r="AQ746" i="6"/>
  <c r="AR746" i="6"/>
  <c r="AS746" i="6"/>
  <c r="AT746" i="6"/>
  <c r="AU746" i="6"/>
  <c r="AV746" i="6"/>
  <c r="AW746" i="6"/>
  <c r="AX746" i="6"/>
  <c r="AY746" i="6"/>
  <c r="AN747" i="6"/>
  <c r="AO747" i="6"/>
  <c r="AP747" i="6"/>
  <c r="AQ747" i="6"/>
  <c r="AR747" i="6"/>
  <c r="AS747" i="6"/>
  <c r="AT747" i="6"/>
  <c r="AU747" i="6"/>
  <c r="AV747" i="6"/>
  <c r="AW747" i="6"/>
  <c r="AX747" i="6"/>
  <c r="AY747" i="6"/>
  <c r="AN748" i="6"/>
  <c r="AO748" i="6"/>
  <c r="AP748" i="6"/>
  <c r="AQ748" i="6"/>
  <c r="AR748" i="6"/>
  <c r="AS748" i="6"/>
  <c r="AT748" i="6"/>
  <c r="AU748" i="6"/>
  <c r="AV748" i="6"/>
  <c r="AW748" i="6"/>
  <c r="AX748" i="6"/>
  <c r="AY748" i="6"/>
  <c r="AN749" i="6"/>
  <c r="AO749" i="6"/>
  <c r="AP749" i="6"/>
  <c r="AQ749" i="6"/>
  <c r="AR749" i="6"/>
  <c r="AS749" i="6"/>
  <c r="AT749" i="6"/>
  <c r="AU749" i="6"/>
  <c r="AV749" i="6"/>
  <c r="AW749" i="6"/>
  <c r="AX749" i="6"/>
  <c r="AY749" i="6"/>
  <c r="AN750" i="6"/>
  <c r="AO750" i="6"/>
  <c r="AP750" i="6"/>
  <c r="AQ750" i="6"/>
  <c r="AR750" i="6"/>
  <c r="AS750" i="6"/>
  <c r="AT750" i="6"/>
  <c r="AU750" i="6"/>
  <c r="AV750" i="6"/>
  <c r="AW750" i="6"/>
  <c r="AX750" i="6"/>
  <c r="AY750" i="6"/>
  <c r="AN751" i="6"/>
  <c r="AO751" i="6"/>
  <c r="AP751" i="6"/>
  <c r="AQ751" i="6"/>
  <c r="AR751" i="6"/>
  <c r="AS751" i="6"/>
  <c r="AT751" i="6"/>
  <c r="AU751" i="6"/>
  <c r="AV751" i="6"/>
  <c r="AW751" i="6"/>
  <c r="AX751" i="6"/>
  <c r="AY751" i="6"/>
  <c r="AN752" i="6"/>
  <c r="AO752" i="6"/>
  <c r="AP752" i="6"/>
  <c r="AQ752" i="6"/>
  <c r="AR752" i="6"/>
  <c r="AS752" i="6"/>
  <c r="AT752" i="6"/>
  <c r="AU752" i="6"/>
  <c r="AV752" i="6"/>
  <c r="AW752" i="6"/>
  <c r="AX752" i="6"/>
  <c r="AY752" i="6"/>
  <c r="AN753" i="6"/>
  <c r="AO753" i="6"/>
  <c r="AP753" i="6"/>
  <c r="AQ753" i="6"/>
  <c r="AR753" i="6"/>
  <c r="AS753" i="6"/>
  <c r="AT753" i="6"/>
  <c r="AU753" i="6"/>
  <c r="AV753" i="6"/>
  <c r="AW753" i="6"/>
  <c r="AX753" i="6"/>
  <c r="AY753" i="6"/>
  <c r="AN754" i="6"/>
  <c r="AO754" i="6"/>
  <c r="AP754" i="6"/>
  <c r="AQ754" i="6"/>
  <c r="AR754" i="6"/>
  <c r="AS754" i="6"/>
  <c r="AT754" i="6"/>
  <c r="AU754" i="6"/>
  <c r="AV754" i="6"/>
  <c r="AW754" i="6"/>
  <c r="AX754" i="6"/>
  <c r="AY754" i="6"/>
  <c r="AN755" i="6"/>
  <c r="AO755" i="6"/>
  <c r="AP755" i="6"/>
  <c r="AQ755" i="6"/>
  <c r="AR755" i="6"/>
  <c r="AS755" i="6"/>
  <c r="AT755" i="6"/>
  <c r="AU755" i="6"/>
  <c r="AV755" i="6"/>
  <c r="AW755" i="6"/>
  <c r="AX755" i="6"/>
  <c r="AY755" i="6"/>
  <c r="AN756" i="6"/>
  <c r="AO756" i="6"/>
  <c r="AP756" i="6"/>
  <c r="AQ756" i="6"/>
  <c r="AR756" i="6"/>
  <c r="AS756" i="6"/>
  <c r="AT756" i="6"/>
  <c r="AU756" i="6"/>
  <c r="AV756" i="6"/>
  <c r="AW756" i="6"/>
  <c r="AX756" i="6"/>
  <c r="AY756" i="6"/>
  <c r="AN757" i="6"/>
  <c r="AO757" i="6"/>
  <c r="AP757" i="6"/>
  <c r="AQ757" i="6"/>
  <c r="AR757" i="6"/>
  <c r="AS757" i="6"/>
  <c r="AT757" i="6"/>
  <c r="AU757" i="6"/>
  <c r="AV757" i="6"/>
  <c r="AW757" i="6"/>
  <c r="AX757" i="6"/>
  <c r="AY757" i="6"/>
  <c r="AN758" i="6"/>
  <c r="AO758" i="6"/>
  <c r="AP758" i="6"/>
  <c r="AQ758" i="6"/>
  <c r="AR758" i="6"/>
  <c r="AS758" i="6"/>
  <c r="AT758" i="6"/>
  <c r="AU758" i="6"/>
  <c r="AV758" i="6"/>
  <c r="AW758" i="6"/>
  <c r="AX758" i="6"/>
  <c r="AY758" i="6"/>
  <c r="AN759" i="6"/>
  <c r="AO759" i="6"/>
  <c r="AP759" i="6"/>
  <c r="AQ759" i="6"/>
  <c r="AR759" i="6"/>
  <c r="AS759" i="6"/>
  <c r="AT759" i="6"/>
  <c r="AU759" i="6"/>
  <c r="AV759" i="6"/>
  <c r="AW759" i="6"/>
  <c r="AX759" i="6"/>
  <c r="AY759" i="6"/>
  <c r="AN760" i="6"/>
  <c r="AO760" i="6"/>
  <c r="AP760" i="6"/>
  <c r="AQ760" i="6"/>
  <c r="AR760" i="6"/>
  <c r="AS760" i="6"/>
  <c r="AT760" i="6"/>
  <c r="AU760" i="6"/>
  <c r="AV760" i="6"/>
  <c r="AW760" i="6"/>
  <c r="AX760" i="6"/>
  <c r="AY760" i="6"/>
  <c r="AN761" i="6"/>
  <c r="AO761" i="6"/>
  <c r="AP761" i="6"/>
  <c r="AQ761" i="6"/>
  <c r="AR761" i="6"/>
  <c r="AS761" i="6"/>
  <c r="AT761" i="6"/>
  <c r="AU761" i="6"/>
  <c r="AV761" i="6"/>
  <c r="AW761" i="6"/>
  <c r="AX761" i="6"/>
  <c r="AY761" i="6"/>
  <c r="AN762" i="6"/>
  <c r="AO762" i="6"/>
  <c r="AP762" i="6"/>
  <c r="AQ762" i="6"/>
  <c r="AR762" i="6"/>
  <c r="AS762" i="6"/>
  <c r="AT762" i="6"/>
  <c r="AU762" i="6"/>
  <c r="AV762" i="6"/>
  <c r="AW762" i="6"/>
  <c r="AX762" i="6"/>
  <c r="AY762" i="6"/>
  <c r="AN763" i="6"/>
  <c r="AO763" i="6"/>
  <c r="AP763" i="6"/>
  <c r="AQ763" i="6"/>
  <c r="AR763" i="6"/>
  <c r="AS763" i="6"/>
  <c r="AT763" i="6"/>
  <c r="AU763" i="6"/>
  <c r="AV763" i="6"/>
  <c r="AW763" i="6"/>
  <c r="AX763" i="6"/>
  <c r="AY763" i="6"/>
  <c r="AN764" i="6"/>
  <c r="AO764" i="6"/>
  <c r="AP764" i="6"/>
  <c r="AQ764" i="6"/>
  <c r="AR764" i="6"/>
  <c r="AS764" i="6"/>
  <c r="AT764" i="6"/>
  <c r="AU764" i="6"/>
  <c r="AV764" i="6"/>
  <c r="AW764" i="6"/>
  <c r="AX764" i="6"/>
  <c r="AY764" i="6"/>
  <c r="AN765" i="6"/>
  <c r="AO765" i="6"/>
  <c r="AP765" i="6"/>
  <c r="AQ765" i="6"/>
  <c r="AR765" i="6"/>
  <c r="AS765" i="6"/>
  <c r="AT765" i="6"/>
  <c r="AU765" i="6"/>
  <c r="AV765" i="6"/>
  <c r="AW765" i="6"/>
  <c r="AX765" i="6"/>
  <c r="AY765" i="6"/>
  <c r="AN766" i="6"/>
  <c r="AO766" i="6"/>
  <c r="AP766" i="6"/>
  <c r="AQ766" i="6"/>
  <c r="AR766" i="6"/>
  <c r="AS766" i="6"/>
  <c r="AT766" i="6"/>
  <c r="AU766" i="6"/>
  <c r="AV766" i="6"/>
  <c r="AW766" i="6"/>
  <c r="AX766" i="6"/>
  <c r="AY766" i="6"/>
  <c r="AN767" i="6"/>
  <c r="AO767" i="6"/>
  <c r="AP767" i="6"/>
  <c r="AQ767" i="6"/>
  <c r="AR767" i="6"/>
  <c r="AS767" i="6"/>
  <c r="AT767" i="6"/>
  <c r="AU767" i="6"/>
  <c r="AV767" i="6"/>
  <c r="AW767" i="6"/>
  <c r="AX767" i="6"/>
  <c r="AY767" i="6"/>
  <c r="AN768" i="6"/>
  <c r="AO768" i="6"/>
  <c r="AP768" i="6"/>
  <c r="AQ768" i="6"/>
  <c r="AR768" i="6"/>
  <c r="AS768" i="6"/>
  <c r="AT768" i="6"/>
  <c r="AU768" i="6"/>
  <c r="AV768" i="6"/>
  <c r="AW768" i="6"/>
  <c r="AX768" i="6"/>
  <c r="AY768" i="6"/>
  <c r="AN769" i="6"/>
  <c r="AO769" i="6"/>
  <c r="AP769" i="6"/>
  <c r="AQ769" i="6"/>
  <c r="AR769" i="6"/>
  <c r="AS769" i="6"/>
  <c r="AT769" i="6"/>
  <c r="AU769" i="6"/>
  <c r="AV769" i="6"/>
  <c r="AW769" i="6"/>
  <c r="AX769" i="6"/>
  <c r="AY769" i="6"/>
  <c r="AN770" i="6"/>
  <c r="AO770" i="6"/>
  <c r="AP770" i="6"/>
  <c r="AQ770" i="6"/>
  <c r="AR770" i="6"/>
  <c r="AS770" i="6"/>
  <c r="AT770" i="6"/>
  <c r="AU770" i="6"/>
  <c r="AV770" i="6"/>
  <c r="AW770" i="6"/>
  <c r="AX770" i="6"/>
  <c r="AY770" i="6"/>
  <c r="AN771" i="6"/>
  <c r="AO771" i="6"/>
  <c r="AP771" i="6"/>
  <c r="AQ771" i="6"/>
  <c r="AR771" i="6"/>
  <c r="AS771" i="6"/>
  <c r="AT771" i="6"/>
  <c r="AU771" i="6"/>
  <c r="AV771" i="6"/>
  <c r="AW771" i="6"/>
  <c r="AX771" i="6"/>
  <c r="AY771" i="6"/>
  <c r="AN772" i="6"/>
  <c r="AO772" i="6"/>
  <c r="AP772" i="6"/>
  <c r="AQ772" i="6"/>
  <c r="AR772" i="6"/>
  <c r="AS772" i="6"/>
  <c r="AT772" i="6"/>
  <c r="AU772" i="6"/>
  <c r="AV772" i="6"/>
  <c r="AW772" i="6"/>
  <c r="AX772" i="6"/>
  <c r="AY772" i="6"/>
  <c r="AN773" i="6"/>
  <c r="AO773" i="6"/>
  <c r="AP773" i="6"/>
  <c r="AQ773" i="6"/>
  <c r="AR773" i="6"/>
  <c r="AS773" i="6"/>
  <c r="AT773" i="6"/>
  <c r="AU773" i="6"/>
  <c r="AV773" i="6"/>
  <c r="AW773" i="6"/>
  <c r="AX773" i="6"/>
  <c r="AY773" i="6"/>
  <c r="AN774" i="6"/>
  <c r="AO774" i="6"/>
  <c r="AP774" i="6"/>
  <c r="AQ774" i="6"/>
  <c r="AR774" i="6"/>
  <c r="AS774" i="6"/>
  <c r="AT774" i="6"/>
  <c r="AU774" i="6"/>
  <c r="AV774" i="6"/>
  <c r="AW774" i="6"/>
  <c r="AX774" i="6"/>
  <c r="AY774" i="6"/>
  <c r="AN775" i="6"/>
  <c r="AO775" i="6"/>
  <c r="AP775" i="6"/>
  <c r="AQ775" i="6"/>
  <c r="AR775" i="6"/>
  <c r="AS775" i="6"/>
  <c r="AT775" i="6"/>
  <c r="AU775" i="6"/>
  <c r="AV775" i="6"/>
  <c r="AW775" i="6"/>
  <c r="AX775" i="6"/>
  <c r="AY775" i="6"/>
  <c r="AN776" i="6"/>
  <c r="AO776" i="6"/>
  <c r="AP776" i="6"/>
  <c r="AQ776" i="6"/>
  <c r="AR776" i="6"/>
  <c r="AS776" i="6"/>
  <c r="AT776" i="6"/>
  <c r="AU776" i="6"/>
  <c r="AV776" i="6"/>
  <c r="AW776" i="6"/>
  <c r="AX776" i="6"/>
  <c r="AY776" i="6"/>
  <c r="AN777" i="6"/>
  <c r="AO777" i="6"/>
  <c r="AP777" i="6"/>
  <c r="AQ777" i="6"/>
  <c r="AR777" i="6"/>
  <c r="AS777" i="6"/>
  <c r="AT777" i="6"/>
  <c r="AU777" i="6"/>
  <c r="AV777" i="6"/>
  <c r="AW777" i="6"/>
  <c r="AX777" i="6"/>
  <c r="AY777" i="6"/>
  <c r="AN778" i="6"/>
  <c r="AO778" i="6"/>
  <c r="AP778" i="6"/>
  <c r="AQ778" i="6"/>
  <c r="AR778" i="6"/>
  <c r="AS778" i="6"/>
  <c r="AT778" i="6"/>
  <c r="AU778" i="6"/>
  <c r="AV778" i="6"/>
  <c r="AW778" i="6"/>
  <c r="AX778" i="6"/>
  <c r="AY778" i="6"/>
  <c r="AN779" i="6"/>
  <c r="AO779" i="6"/>
  <c r="AP779" i="6"/>
  <c r="AQ779" i="6"/>
  <c r="AR779" i="6"/>
  <c r="AS779" i="6"/>
  <c r="AT779" i="6"/>
  <c r="AU779" i="6"/>
  <c r="AV779" i="6"/>
  <c r="AW779" i="6"/>
  <c r="AX779" i="6"/>
  <c r="AY779" i="6"/>
  <c r="AN780" i="6"/>
  <c r="AO780" i="6"/>
  <c r="AP780" i="6"/>
  <c r="AQ780" i="6"/>
  <c r="AR780" i="6"/>
  <c r="AS780" i="6"/>
  <c r="AT780" i="6"/>
  <c r="AU780" i="6"/>
  <c r="AV780" i="6"/>
  <c r="AW780" i="6"/>
  <c r="AX780" i="6"/>
  <c r="AY780" i="6"/>
  <c r="AN781" i="6"/>
  <c r="AO781" i="6"/>
  <c r="AP781" i="6"/>
  <c r="AQ781" i="6"/>
  <c r="AR781" i="6"/>
  <c r="AS781" i="6"/>
  <c r="AT781" i="6"/>
  <c r="AU781" i="6"/>
  <c r="AV781" i="6"/>
  <c r="AW781" i="6"/>
  <c r="AX781" i="6"/>
  <c r="AY781" i="6"/>
  <c r="AN782" i="6"/>
  <c r="AO782" i="6"/>
  <c r="AP782" i="6"/>
  <c r="AQ782" i="6"/>
  <c r="AR782" i="6"/>
  <c r="AS782" i="6"/>
  <c r="AT782" i="6"/>
  <c r="AU782" i="6"/>
  <c r="AV782" i="6"/>
  <c r="AW782" i="6"/>
  <c r="AX782" i="6"/>
  <c r="AY782" i="6"/>
  <c r="AN783" i="6"/>
  <c r="AO783" i="6"/>
  <c r="AP783" i="6"/>
  <c r="AQ783" i="6"/>
  <c r="AR783" i="6"/>
  <c r="AS783" i="6"/>
  <c r="AT783" i="6"/>
  <c r="AU783" i="6"/>
  <c r="AV783" i="6"/>
  <c r="AW783" i="6"/>
  <c r="AX783" i="6"/>
  <c r="AY783" i="6"/>
  <c r="AN784" i="6"/>
  <c r="AO784" i="6"/>
  <c r="AP784" i="6"/>
  <c r="AQ784" i="6"/>
  <c r="AR784" i="6"/>
  <c r="AS784" i="6"/>
  <c r="AT784" i="6"/>
  <c r="AU784" i="6"/>
  <c r="AV784" i="6"/>
  <c r="AW784" i="6"/>
  <c r="AX784" i="6"/>
  <c r="AY784" i="6"/>
  <c r="AN785" i="6"/>
  <c r="AO785" i="6"/>
  <c r="AP785" i="6"/>
  <c r="AQ785" i="6"/>
  <c r="AR785" i="6"/>
  <c r="AS785" i="6"/>
  <c r="AT785" i="6"/>
  <c r="AU785" i="6"/>
  <c r="AV785" i="6"/>
  <c r="AW785" i="6"/>
  <c r="AX785" i="6"/>
  <c r="AY785" i="6"/>
  <c r="AN786" i="6"/>
  <c r="AO786" i="6"/>
  <c r="AP786" i="6"/>
  <c r="AQ786" i="6"/>
  <c r="AR786" i="6"/>
  <c r="AS786" i="6"/>
  <c r="AT786" i="6"/>
  <c r="AU786" i="6"/>
  <c r="AV786" i="6"/>
  <c r="AW786" i="6"/>
  <c r="AX786" i="6"/>
  <c r="AY786" i="6"/>
  <c r="AN787" i="6"/>
  <c r="AO787" i="6"/>
  <c r="AP787" i="6"/>
  <c r="AQ787" i="6"/>
  <c r="AR787" i="6"/>
  <c r="AS787" i="6"/>
  <c r="AT787" i="6"/>
  <c r="AU787" i="6"/>
  <c r="AV787" i="6"/>
  <c r="AW787" i="6"/>
  <c r="AX787" i="6"/>
  <c r="AY787" i="6"/>
  <c r="AN788" i="6"/>
  <c r="AO788" i="6"/>
  <c r="AP788" i="6"/>
  <c r="AQ788" i="6"/>
  <c r="AR788" i="6"/>
  <c r="AS788" i="6"/>
  <c r="AT788" i="6"/>
  <c r="AU788" i="6"/>
  <c r="AV788" i="6"/>
  <c r="AW788" i="6"/>
  <c r="AX788" i="6"/>
  <c r="AY788" i="6"/>
  <c r="AN789" i="6"/>
  <c r="AO789" i="6"/>
  <c r="AP789" i="6"/>
  <c r="AQ789" i="6"/>
  <c r="AR789" i="6"/>
  <c r="AS789" i="6"/>
  <c r="AT789" i="6"/>
  <c r="AU789" i="6"/>
  <c r="AV789" i="6"/>
  <c r="AW789" i="6"/>
  <c r="AX789" i="6"/>
  <c r="AY789" i="6"/>
  <c r="AN790" i="6"/>
  <c r="AO790" i="6"/>
  <c r="AP790" i="6"/>
  <c r="AQ790" i="6"/>
  <c r="AR790" i="6"/>
  <c r="AS790" i="6"/>
  <c r="AT790" i="6"/>
  <c r="AU790" i="6"/>
  <c r="AV790" i="6"/>
  <c r="AW790" i="6"/>
  <c r="AX790" i="6"/>
  <c r="AY790" i="6"/>
  <c r="AN791" i="6"/>
  <c r="AO791" i="6"/>
  <c r="AP791" i="6"/>
  <c r="AQ791" i="6"/>
  <c r="AR791" i="6"/>
  <c r="AS791" i="6"/>
  <c r="AT791" i="6"/>
  <c r="AU791" i="6"/>
  <c r="AV791" i="6"/>
  <c r="AW791" i="6"/>
  <c r="AX791" i="6"/>
  <c r="AY791" i="6"/>
  <c r="AN792" i="6"/>
  <c r="AO792" i="6"/>
  <c r="AP792" i="6"/>
  <c r="AQ792" i="6"/>
  <c r="AR792" i="6"/>
  <c r="AS792" i="6"/>
  <c r="AT792" i="6"/>
  <c r="AU792" i="6"/>
  <c r="AV792" i="6"/>
  <c r="AJ792" i="6" s="1"/>
  <c r="AW792" i="6"/>
  <c r="AK792" i="6" s="1"/>
  <c r="AX792" i="6"/>
  <c r="AL792" i="6" s="1"/>
  <c r="AY792" i="6"/>
  <c r="AM792" i="6" s="1"/>
  <c r="AN793" i="6"/>
  <c r="AB793" i="6" s="1"/>
  <c r="AO793" i="6"/>
  <c r="AC793" i="6" s="1"/>
  <c r="AP793" i="6"/>
  <c r="AD793" i="6" s="1"/>
  <c r="AQ793" i="6"/>
  <c r="AE793" i="6" s="1"/>
  <c r="AR793" i="6"/>
  <c r="AF793" i="6" s="1"/>
  <c r="AS793" i="6"/>
  <c r="AG793" i="6" s="1"/>
  <c r="AT793" i="6"/>
  <c r="AH793" i="6" s="1"/>
  <c r="AU793" i="6"/>
  <c r="AI793" i="6" s="1"/>
  <c r="AV793" i="6"/>
  <c r="AJ793" i="6" s="1"/>
  <c r="AW793" i="6"/>
  <c r="AK793" i="6" s="1"/>
  <c r="AX793" i="6"/>
  <c r="AL793" i="6" s="1"/>
  <c r="AY793" i="6"/>
  <c r="AM793" i="6" s="1"/>
  <c r="AN794" i="6"/>
  <c r="AB794" i="6" s="1"/>
  <c r="AO794" i="6"/>
  <c r="AC794" i="6" s="1"/>
  <c r="AP794" i="6"/>
  <c r="AD794" i="6" s="1"/>
  <c r="AQ794" i="6"/>
  <c r="AE794" i="6" s="1"/>
  <c r="AR794" i="6"/>
  <c r="AF794" i="6" s="1"/>
  <c r="AS794" i="6"/>
  <c r="AG794" i="6" s="1"/>
  <c r="AT794" i="6"/>
  <c r="AH794" i="6" s="1"/>
  <c r="AU794" i="6"/>
  <c r="AI794" i="6" s="1"/>
  <c r="AV794" i="6"/>
  <c r="AJ794" i="6" s="1"/>
  <c r="AW794" i="6"/>
  <c r="AK794" i="6" s="1"/>
  <c r="AX794" i="6"/>
  <c r="AL794" i="6" s="1"/>
  <c r="AY794" i="6"/>
  <c r="AM794" i="6" s="1"/>
  <c r="AN795" i="6"/>
  <c r="AB795" i="6" s="1"/>
  <c r="AO795" i="6"/>
  <c r="AC795" i="6" s="1"/>
  <c r="AP795" i="6"/>
  <c r="AD795" i="6" s="1"/>
  <c r="AQ795" i="6"/>
  <c r="AE795" i="6" s="1"/>
  <c r="AR795" i="6"/>
  <c r="AF795" i="6" s="1"/>
  <c r="AS795" i="6"/>
  <c r="AG795" i="6" s="1"/>
  <c r="AT795" i="6"/>
  <c r="AH795" i="6" s="1"/>
  <c r="AU795" i="6"/>
  <c r="AI795" i="6" s="1"/>
  <c r="AV795" i="6"/>
  <c r="AJ795" i="6" s="1"/>
  <c r="AW795" i="6"/>
  <c r="AK795" i="6" s="1"/>
  <c r="AX795" i="6"/>
  <c r="AL795" i="6" s="1"/>
  <c r="AY795" i="6"/>
  <c r="AM795" i="6" s="1"/>
  <c r="AN796" i="6"/>
  <c r="AB796" i="6" s="1"/>
  <c r="AO796" i="6"/>
  <c r="AC796" i="6" s="1"/>
  <c r="AP796" i="6"/>
  <c r="AD796" i="6" s="1"/>
  <c r="AQ796" i="6"/>
  <c r="AE796" i="6" s="1"/>
  <c r="AR796" i="6"/>
  <c r="AF796" i="6" s="1"/>
  <c r="AS796" i="6"/>
  <c r="AG796" i="6" s="1"/>
  <c r="AT796" i="6"/>
  <c r="AH796" i="6" s="1"/>
  <c r="AU796" i="6"/>
  <c r="AI796" i="6" s="1"/>
  <c r="AV796" i="6"/>
  <c r="AJ796" i="6" s="1"/>
  <c r="AW796" i="6"/>
  <c r="AK796" i="6" s="1"/>
  <c r="AX796" i="6"/>
  <c r="AL796" i="6" s="1"/>
  <c r="AY796" i="6"/>
  <c r="AM796" i="6" s="1"/>
  <c r="AN797" i="6"/>
  <c r="AB797" i="6" s="1"/>
  <c r="AO797" i="6"/>
  <c r="AC797" i="6" s="1"/>
  <c r="AP797" i="6"/>
  <c r="AD797" i="6" s="1"/>
  <c r="AQ797" i="6"/>
  <c r="AE797" i="6" s="1"/>
  <c r="AR797" i="6"/>
  <c r="AF797" i="6" s="1"/>
  <c r="AS797" i="6"/>
  <c r="AG797" i="6" s="1"/>
  <c r="AT797" i="6"/>
  <c r="AH797" i="6" s="1"/>
  <c r="AU797" i="6"/>
  <c r="AI797" i="6" s="1"/>
  <c r="AV797" i="6"/>
  <c r="AJ797" i="6" s="1"/>
  <c r="AW797" i="6"/>
  <c r="AK797" i="6" s="1"/>
  <c r="AX797" i="6"/>
  <c r="AL797" i="6" s="1"/>
  <c r="AY797" i="6"/>
  <c r="AM797" i="6" s="1"/>
  <c r="AN798" i="6"/>
  <c r="AB798" i="6" s="1"/>
  <c r="AO798" i="6"/>
  <c r="AC798" i="6" s="1"/>
  <c r="AP798" i="6"/>
  <c r="AD798" i="6" s="1"/>
  <c r="AQ798" i="6"/>
  <c r="AE798" i="6" s="1"/>
  <c r="AR798" i="6"/>
  <c r="AF798" i="6" s="1"/>
  <c r="AS798" i="6"/>
  <c r="AG798" i="6" s="1"/>
  <c r="AT798" i="6"/>
  <c r="AH798" i="6" s="1"/>
  <c r="AU798" i="6"/>
  <c r="AI798" i="6" s="1"/>
  <c r="AV798" i="6"/>
  <c r="AJ798" i="6" s="1"/>
  <c r="AW798" i="6"/>
  <c r="AK798" i="6" s="1"/>
  <c r="AX798" i="6"/>
  <c r="AL798" i="6" s="1"/>
  <c r="AY798" i="6"/>
  <c r="AM798" i="6" s="1"/>
  <c r="AN799" i="6"/>
  <c r="AB799" i="6" s="1"/>
  <c r="AO799" i="6"/>
  <c r="AC799" i="6" s="1"/>
  <c r="AP799" i="6"/>
  <c r="AD799" i="6" s="1"/>
  <c r="AQ799" i="6"/>
  <c r="AE799" i="6" s="1"/>
  <c r="AR799" i="6"/>
  <c r="AF799" i="6" s="1"/>
  <c r="AS799" i="6"/>
  <c r="AG799" i="6" s="1"/>
  <c r="AT799" i="6"/>
  <c r="AH799" i="6" s="1"/>
  <c r="AU799" i="6"/>
  <c r="AI799" i="6" s="1"/>
  <c r="AV799" i="6"/>
  <c r="AJ799" i="6" s="1"/>
  <c r="AW799" i="6"/>
  <c r="AK799" i="6" s="1"/>
  <c r="AX799" i="6"/>
  <c r="AL799" i="6" s="1"/>
  <c r="AY799" i="6"/>
  <c r="AM799" i="6" s="1"/>
  <c r="AN800" i="6"/>
  <c r="AB800" i="6" s="1"/>
  <c r="AO800" i="6"/>
  <c r="AC800" i="6" s="1"/>
  <c r="AP800" i="6"/>
  <c r="AD800" i="6" s="1"/>
  <c r="AQ800" i="6"/>
  <c r="AE800" i="6" s="1"/>
  <c r="AR800" i="6"/>
  <c r="AF800" i="6" s="1"/>
  <c r="AS800" i="6"/>
  <c r="AG800" i="6" s="1"/>
  <c r="AT800" i="6"/>
  <c r="AH800" i="6" s="1"/>
  <c r="AU800" i="6"/>
  <c r="AI800" i="6" s="1"/>
  <c r="AV800" i="6"/>
  <c r="AJ800" i="6" s="1"/>
  <c r="AW800" i="6"/>
  <c r="AK800" i="6" s="1"/>
  <c r="AX800" i="6"/>
  <c r="AL800" i="6" s="1"/>
  <c r="AY800" i="6"/>
  <c r="AM800" i="6" s="1"/>
  <c r="AN801" i="6"/>
  <c r="AB801" i="6" s="1"/>
  <c r="AO801" i="6"/>
  <c r="AC801" i="6" s="1"/>
  <c r="AP801" i="6"/>
  <c r="AD801" i="6" s="1"/>
  <c r="AQ801" i="6"/>
  <c r="AE801" i="6" s="1"/>
  <c r="AR801" i="6"/>
  <c r="AF801" i="6" s="1"/>
  <c r="AS801" i="6"/>
  <c r="AG801" i="6" s="1"/>
  <c r="AT801" i="6"/>
  <c r="AH801" i="6" s="1"/>
  <c r="AU801" i="6"/>
  <c r="AI801" i="6" s="1"/>
  <c r="AV801" i="6"/>
  <c r="AJ801" i="6" s="1"/>
  <c r="AW801" i="6"/>
  <c r="AK801" i="6" s="1"/>
  <c r="AX801" i="6"/>
  <c r="AL801" i="6" s="1"/>
  <c r="AY801" i="6"/>
  <c r="AM801" i="6" s="1"/>
  <c r="AN802" i="6"/>
  <c r="AB802" i="6" s="1"/>
  <c r="AO802" i="6"/>
  <c r="AC802" i="6" s="1"/>
  <c r="AP802" i="6"/>
  <c r="AD802" i="6" s="1"/>
  <c r="AQ802" i="6"/>
  <c r="AE802" i="6" s="1"/>
  <c r="AR802" i="6"/>
  <c r="AF802" i="6" s="1"/>
  <c r="AS802" i="6"/>
  <c r="AG802" i="6" s="1"/>
  <c r="AT802" i="6"/>
  <c r="AH802" i="6" s="1"/>
  <c r="AU802" i="6"/>
  <c r="AI802" i="6" s="1"/>
  <c r="AV802" i="6"/>
  <c r="AJ802" i="6" s="1"/>
  <c r="AW802" i="6"/>
  <c r="AK802" i="6" s="1"/>
  <c r="AX802" i="6"/>
  <c r="AL802" i="6" s="1"/>
  <c r="AY802" i="6"/>
  <c r="AM802" i="6" s="1"/>
  <c r="AN803" i="6"/>
  <c r="AB803" i="6" s="1"/>
  <c r="AO803" i="6"/>
  <c r="AC803" i="6" s="1"/>
  <c r="AP803" i="6"/>
  <c r="AD803" i="6" s="1"/>
  <c r="AQ803" i="6"/>
  <c r="AE803" i="6" s="1"/>
  <c r="AR803" i="6"/>
  <c r="AF803" i="6" s="1"/>
  <c r="AS803" i="6"/>
  <c r="AG803" i="6" s="1"/>
  <c r="AT803" i="6"/>
  <c r="AH803" i="6" s="1"/>
  <c r="AU803" i="6"/>
  <c r="AI803" i="6" s="1"/>
  <c r="AV803" i="6"/>
  <c r="AJ803" i="6" s="1"/>
  <c r="AW803" i="6"/>
  <c r="AK803" i="6" s="1"/>
  <c r="AX803" i="6"/>
  <c r="AL803" i="6" s="1"/>
  <c r="AY803" i="6"/>
  <c r="AM803" i="6" s="1"/>
  <c r="AN804" i="6"/>
  <c r="AB804" i="6" s="1"/>
  <c r="AO804" i="6"/>
  <c r="AC804" i="6" s="1"/>
  <c r="AP804" i="6"/>
  <c r="AD804" i="6" s="1"/>
  <c r="AQ804" i="6"/>
  <c r="AE804" i="6" s="1"/>
  <c r="AR804" i="6"/>
  <c r="AF804" i="6" s="1"/>
  <c r="AS804" i="6"/>
  <c r="AG804" i="6" s="1"/>
  <c r="AT804" i="6"/>
  <c r="AH804" i="6" s="1"/>
  <c r="AU804" i="6"/>
  <c r="AI804" i="6" s="1"/>
  <c r="AV804" i="6"/>
  <c r="AJ804" i="6" s="1"/>
  <c r="AW804" i="6"/>
  <c r="AK804" i="6" s="1"/>
  <c r="AX804" i="6"/>
  <c r="AL804" i="6" s="1"/>
  <c r="AY804" i="6"/>
  <c r="AM804" i="6" s="1"/>
  <c r="AN805" i="6"/>
  <c r="AB805" i="6" s="1"/>
  <c r="AO805" i="6"/>
  <c r="AC805" i="6" s="1"/>
  <c r="AP805" i="6"/>
  <c r="AD805" i="6" s="1"/>
  <c r="AQ805" i="6"/>
  <c r="AE805" i="6" s="1"/>
  <c r="AR805" i="6"/>
  <c r="AF805" i="6" s="1"/>
  <c r="AS805" i="6"/>
  <c r="AG805" i="6" s="1"/>
  <c r="AT805" i="6"/>
  <c r="AH805" i="6" s="1"/>
  <c r="AU805" i="6"/>
  <c r="AI805" i="6" s="1"/>
  <c r="AV805" i="6"/>
  <c r="AJ805" i="6" s="1"/>
  <c r="AW805" i="6"/>
  <c r="AK805" i="6" s="1"/>
  <c r="AX805" i="6"/>
  <c r="AL805" i="6" s="1"/>
  <c r="AY805" i="6"/>
  <c r="AM805" i="6" s="1"/>
  <c r="AN806" i="6"/>
  <c r="AB806" i="6" s="1"/>
  <c r="AO806" i="6"/>
  <c r="AC806" i="6" s="1"/>
  <c r="AP806" i="6"/>
  <c r="AD806" i="6" s="1"/>
  <c r="AQ806" i="6"/>
  <c r="AE806" i="6" s="1"/>
  <c r="AR806" i="6"/>
  <c r="AF806" i="6" s="1"/>
  <c r="AS806" i="6"/>
  <c r="AG806" i="6" s="1"/>
  <c r="AT806" i="6"/>
  <c r="AH806" i="6" s="1"/>
  <c r="AU806" i="6"/>
  <c r="AI806" i="6" s="1"/>
  <c r="AV806" i="6"/>
  <c r="AJ806" i="6" s="1"/>
  <c r="AW806" i="6"/>
  <c r="AK806" i="6" s="1"/>
  <c r="AX806" i="6"/>
  <c r="AL806" i="6" s="1"/>
  <c r="AY806" i="6"/>
  <c r="AM806" i="6" s="1"/>
  <c r="AN807" i="6"/>
  <c r="AB807" i="6" s="1"/>
  <c r="AO807" i="6"/>
  <c r="AC807" i="6" s="1"/>
  <c r="AP807" i="6"/>
  <c r="AD807" i="6" s="1"/>
  <c r="AQ807" i="6"/>
  <c r="AE807" i="6" s="1"/>
  <c r="AR807" i="6"/>
  <c r="AF807" i="6" s="1"/>
  <c r="AS807" i="6"/>
  <c r="AG807" i="6" s="1"/>
  <c r="AT807" i="6"/>
  <c r="AH807" i="6" s="1"/>
  <c r="AU807" i="6"/>
  <c r="AI807" i="6" s="1"/>
  <c r="AV807" i="6"/>
  <c r="AJ807" i="6" s="1"/>
  <c r="AW807" i="6"/>
  <c r="AK807" i="6" s="1"/>
  <c r="AX807" i="6"/>
  <c r="AL807" i="6" s="1"/>
  <c r="AY807" i="6"/>
  <c r="AM807" i="6" s="1"/>
  <c r="AN808" i="6"/>
  <c r="AB808" i="6" s="1"/>
  <c r="AO808" i="6"/>
  <c r="AC808" i="6" s="1"/>
  <c r="AP808" i="6"/>
  <c r="AD808" i="6" s="1"/>
  <c r="AQ808" i="6"/>
  <c r="AE808" i="6" s="1"/>
  <c r="AR808" i="6"/>
  <c r="AF808" i="6" s="1"/>
  <c r="AS808" i="6"/>
  <c r="AG808" i="6" s="1"/>
  <c r="AT808" i="6"/>
  <c r="AH808" i="6" s="1"/>
  <c r="AU808" i="6"/>
  <c r="AI808" i="6" s="1"/>
  <c r="AV808" i="6"/>
  <c r="AJ808" i="6" s="1"/>
  <c r="AW808" i="6"/>
  <c r="AK808" i="6" s="1"/>
  <c r="AX808" i="6"/>
  <c r="AL808" i="6" s="1"/>
  <c r="AY808" i="6"/>
  <c r="AM808" i="6" s="1"/>
  <c r="AN809" i="6"/>
  <c r="AB809" i="6" s="1"/>
  <c r="AO809" i="6"/>
  <c r="AC809" i="6" s="1"/>
  <c r="AP809" i="6"/>
  <c r="AD809" i="6" s="1"/>
  <c r="AQ809" i="6"/>
  <c r="AE809" i="6" s="1"/>
  <c r="AR809" i="6"/>
  <c r="AF809" i="6" s="1"/>
  <c r="AS809" i="6"/>
  <c r="AG809" i="6" s="1"/>
  <c r="AT809" i="6"/>
  <c r="AH809" i="6" s="1"/>
  <c r="AU809" i="6"/>
  <c r="AI809" i="6" s="1"/>
  <c r="AV809" i="6"/>
  <c r="AJ809" i="6" s="1"/>
  <c r="AW809" i="6"/>
  <c r="AK809" i="6" s="1"/>
  <c r="AX809" i="6"/>
  <c r="AL809" i="6" s="1"/>
  <c r="AY809" i="6"/>
  <c r="AM809" i="6" s="1"/>
  <c r="AN810" i="6"/>
  <c r="AB810" i="6" s="1"/>
  <c r="AO810" i="6"/>
  <c r="AC810" i="6" s="1"/>
  <c r="AP810" i="6"/>
  <c r="AD810" i="6" s="1"/>
  <c r="AQ810" i="6"/>
  <c r="AE810" i="6" s="1"/>
  <c r="AR810" i="6"/>
  <c r="AF810" i="6" s="1"/>
  <c r="AS810" i="6"/>
  <c r="AG810" i="6" s="1"/>
  <c r="AT810" i="6"/>
  <c r="AH810" i="6" s="1"/>
  <c r="AU810" i="6"/>
  <c r="AI810" i="6" s="1"/>
  <c r="AV810" i="6"/>
  <c r="AJ810" i="6" s="1"/>
  <c r="AW810" i="6"/>
  <c r="AK810" i="6" s="1"/>
  <c r="AX810" i="6"/>
  <c r="AL810" i="6" s="1"/>
  <c r="AY810" i="6"/>
  <c r="AM810" i="6" s="1"/>
  <c r="AN811" i="6"/>
  <c r="AB811" i="6" s="1"/>
  <c r="AO811" i="6"/>
  <c r="AC811" i="6" s="1"/>
  <c r="AP811" i="6"/>
  <c r="AD811" i="6" s="1"/>
  <c r="AQ811" i="6"/>
  <c r="AE811" i="6" s="1"/>
  <c r="AR811" i="6"/>
  <c r="AF811" i="6" s="1"/>
  <c r="AS811" i="6"/>
  <c r="AG811" i="6" s="1"/>
  <c r="AT811" i="6"/>
  <c r="AH811" i="6" s="1"/>
  <c r="AU811" i="6"/>
  <c r="AI811" i="6" s="1"/>
  <c r="AV811" i="6"/>
  <c r="AJ811" i="6" s="1"/>
  <c r="AW811" i="6"/>
  <c r="AK811" i="6" s="1"/>
  <c r="AX811" i="6"/>
  <c r="AL811" i="6" s="1"/>
  <c r="AY811" i="6"/>
  <c r="AM811" i="6" s="1"/>
  <c r="AN812" i="6"/>
  <c r="AB812" i="6" s="1"/>
  <c r="AO812" i="6"/>
  <c r="AC812" i="6" s="1"/>
  <c r="AP812" i="6"/>
  <c r="AD812" i="6" s="1"/>
  <c r="AQ812" i="6"/>
  <c r="AE812" i="6" s="1"/>
  <c r="AR812" i="6"/>
  <c r="AF812" i="6" s="1"/>
  <c r="AS812" i="6"/>
  <c r="AG812" i="6" s="1"/>
  <c r="AT812" i="6"/>
  <c r="AH812" i="6" s="1"/>
  <c r="AU812" i="6"/>
  <c r="AI812" i="6" s="1"/>
  <c r="AV812" i="6"/>
  <c r="AJ812" i="6" s="1"/>
  <c r="AW812" i="6"/>
  <c r="AK812" i="6" s="1"/>
  <c r="AX812" i="6"/>
  <c r="AL812" i="6" s="1"/>
  <c r="AY812" i="6"/>
  <c r="AM812" i="6" s="1"/>
  <c r="AN813" i="6"/>
  <c r="AB813" i="6" s="1"/>
  <c r="AO813" i="6"/>
  <c r="AC813" i="6" s="1"/>
  <c r="AP813" i="6"/>
  <c r="AD813" i="6" s="1"/>
  <c r="AQ813" i="6"/>
  <c r="AE813" i="6" s="1"/>
  <c r="AR813" i="6"/>
  <c r="AF813" i="6" s="1"/>
  <c r="AS813" i="6"/>
  <c r="AG813" i="6" s="1"/>
  <c r="AT813" i="6"/>
  <c r="AH813" i="6" s="1"/>
  <c r="AU813" i="6"/>
  <c r="AI813" i="6" s="1"/>
  <c r="AV813" i="6"/>
  <c r="AJ813" i="6" s="1"/>
  <c r="AW813" i="6"/>
  <c r="AK813" i="6" s="1"/>
  <c r="AX813" i="6"/>
  <c r="AL813" i="6" s="1"/>
  <c r="AY813" i="6"/>
  <c r="AM813" i="6" s="1"/>
  <c r="AN814" i="6"/>
  <c r="AB814" i="6" s="1"/>
  <c r="AO814" i="6"/>
  <c r="AC814" i="6" s="1"/>
  <c r="AP814" i="6"/>
  <c r="AD814" i="6" s="1"/>
  <c r="AQ814" i="6"/>
  <c r="AE814" i="6" s="1"/>
  <c r="AR814" i="6"/>
  <c r="AF814" i="6" s="1"/>
  <c r="AS814" i="6"/>
  <c r="AG814" i="6" s="1"/>
  <c r="AT814" i="6"/>
  <c r="AH814" i="6" s="1"/>
  <c r="AU814" i="6"/>
  <c r="AI814" i="6" s="1"/>
  <c r="AV814" i="6"/>
  <c r="AJ814" i="6" s="1"/>
  <c r="AW814" i="6"/>
  <c r="AK814" i="6" s="1"/>
  <c r="AX814" i="6"/>
  <c r="AL814" i="6" s="1"/>
  <c r="AY814" i="6"/>
  <c r="AM814" i="6" s="1"/>
  <c r="AN815" i="6"/>
  <c r="AB815" i="6" s="1"/>
  <c r="AO815" i="6"/>
  <c r="AC815" i="6" s="1"/>
  <c r="AP815" i="6"/>
  <c r="AD815" i="6" s="1"/>
  <c r="AQ815" i="6"/>
  <c r="AE815" i="6" s="1"/>
  <c r="AR815" i="6"/>
  <c r="AF815" i="6" s="1"/>
  <c r="AS815" i="6"/>
  <c r="AG815" i="6" s="1"/>
  <c r="AT815" i="6"/>
  <c r="AH815" i="6" s="1"/>
  <c r="AU815" i="6"/>
  <c r="AI815" i="6" s="1"/>
  <c r="AV815" i="6"/>
  <c r="AJ815" i="6" s="1"/>
  <c r="AW815" i="6"/>
  <c r="AK815" i="6" s="1"/>
  <c r="AX815" i="6"/>
  <c r="AL815" i="6" s="1"/>
  <c r="AY815" i="6"/>
  <c r="AM815" i="6" s="1"/>
  <c r="AN816" i="6"/>
  <c r="AB816" i="6" s="1"/>
  <c r="AO816" i="6"/>
  <c r="AC816" i="6" s="1"/>
  <c r="AP816" i="6"/>
  <c r="AD816" i="6" s="1"/>
  <c r="AQ816" i="6"/>
  <c r="AE816" i="6" s="1"/>
  <c r="AR816" i="6"/>
  <c r="AF816" i="6" s="1"/>
  <c r="AS816" i="6"/>
  <c r="AG816" i="6" s="1"/>
  <c r="AT816" i="6"/>
  <c r="AH816" i="6" s="1"/>
  <c r="AU816" i="6"/>
  <c r="AI816" i="6" s="1"/>
  <c r="AV816" i="6"/>
  <c r="AJ816" i="6" s="1"/>
  <c r="AW816" i="6"/>
  <c r="AK816" i="6" s="1"/>
  <c r="AX816" i="6"/>
  <c r="AL816" i="6" s="1"/>
  <c r="AY816" i="6"/>
  <c r="AM816" i="6" s="1"/>
  <c r="AN817" i="6"/>
  <c r="AB817" i="6" s="1"/>
  <c r="AO817" i="6"/>
  <c r="AC817" i="6" s="1"/>
  <c r="AP817" i="6"/>
  <c r="AD817" i="6" s="1"/>
  <c r="AQ817" i="6"/>
  <c r="AE817" i="6" s="1"/>
  <c r="AR817" i="6"/>
  <c r="AF817" i="6" s="1"/>
  <c r="AS817" i="6"/>
  <c r="AG817" i="6" s="1"/>
  <c r="AT817" i="6"/>
  <c r="AH817" i="6" s="1"/>
  <c r="AU817" i="6"/>
  <c r="AI817" i="6" s="1"/>
  <c r="AV817" i="6"/>
  <c r="AJ817" i="6" s="1"/>
  <c r="AW817" i="6"/>
  <c r="AK817" i="6" s="1"/>
  <c r="AX817" i="6"/>
  <c r="AL817" i="6" s="1"/>
  <c r="AY817" i="6"/>
  <c r="AM817" i="6" s="1"/>
  <c r="AN818" i="6"/>
  <c r="AB818" i="6" s="1"/>
  <c r="AO818" i="6"/>
  <c r="AC818" i="6" s="1"/>
  <c r="AP818" i="6"/>
  <c r="AD818" i="6" s="1"/>
  <c r="AQ818" i="6"/>
  <c r="AE818" i="6" s="1"/>
  <c r="AR818" i="6"/>
  <c r="AF818" i="6" s="1"/>
  <c r="AS818" i="6"/>
  <c r="AG818" i="6" s="1"/>
  <c r="AT818" i="6"/>
  <c r="AH818" i="6" s="1"/>
  <c r="AU818" i="6"/>
  <c r="AI818" i="6" s="1"/>
  <c r="AV818" i="6"/>
  <c r="AJ818" i="6" s="1"/>
  <c r="AW818" i="6"/>
  <c r="AK818" i="6" s="1"/>
  <c r="AX818" i="6"/>
  <c r="AL818" i="6" s="1"/>
  <c r="AY818" i="6"/>
  <c r="AM818" i="6" s="1"/>
  <c r="AN819" i="6"/>
  <c r="AB819" i="6" s="1"/>
  <c r="AO819" i="6"/>
  <c r="AC819" i="6" s="1"/>
  <c r="AP819" i="6"/>
  <c r="AD819" i="6" s="1"/>
  <c r="AQ819" i="6"/>
  <c r="AE819" i="6" s="1"/>
  <c r="AR819" i="6"/>
  <c r="AF819" i="6" s="1"/>
  <c r="AS819" i="6"/>
  <c r="AG819" i="6" s="1"/>
  <c r="AT819" i="6"/>
  <c r="AH819" i="6" s="1"/>
  <c r="AU819" i="6"/>
  <c r="AI819" i="6" s="1"/>
  <c r="AV819" i="6"/>
  <c r="AW819" i="6"/>
  <c r="AX819" i="6"/>
  <c r="AY819" i="6"/>
  <c r="AN820" i="6"/>
  <c r="AO820" i="6"/>
  <c r="AP820" i="6"/>
  <c r="AQ820" i="6"/>
  <c r="AR820" i="6"/>
  <c r="AS820" i="6"/>
  <c r="AT820" i="6"/>
  <c r="AU820" i="6"/>
  <c r="AV820" i="6"/>
  <c r="AW820" i="6"/>
  <c r="AX820" i="6"/>
  <c r="AY820" i="6"/>
  <c r="AN821" i="6"/>
  <c r="AO821" i="6"/>
  <c r="AP821" i="6"/>
  <c r="AQ821" i="6"/>
  <c r="AR821" i="6"/>
  <c r="AS821" i="6"/>
  <c r="AT821" i="6"/>
  <c r="AU821" i="6"/>
  <c r="AV821" i="6"/>
  <c r="AW821" i="6"/>
  <c r="AX821" i="6"/>
  <c r="AY821" i="6"/>
  <c r="AN822" i="6"/>
  <c r="AO822" i="6"/>
  <c r="AP822" i="6"/>
  <c r="AQ822" i="6"/>
  <c r="AR822" i="6"/>
  <c r="AS822" i="6"/>
  <c r="AT822" i="6"/>
  <c r="AU822" i="6"/>
  <c r="AV822" i="6"/>
  <c r="AW822" i="6"/>
  <c r="AX822" i="6"/>
  <c r="AY822" i="6"/>
  <c r="AN823" i="6"/>
  <c r="AO823" i="6"/>
  <c r="AP823" i="6"/>
  <c r="AQ823" i="6"/>
  <c r="AR823" i="6"/>
  <c r="AS823" i="6"/>
  <c r="AT823" i="6"/>
  <c r="AU823" i="6"/>
  <c r="AV823" i="6"/>
  <c r="AW823" i="6"/>
  <c r="AX823" i="6"/>
  <c r="AY823" i="6"/>
  <c r="AN824" i="6"/>
  <c r="AO824" i="6"/>
  <c r="AP824" i="6"/>
  <c r="AQ824" i="6"/>
  <c r="AR824" i="6"/>
  <c r="AS824" i="6"/>
  <c r="AT824" i="6"/>
  <c r="AU824" i="6"/>
  <c r="AV824" i="6"/>
  <c r="AW824" i="6"/>
  <c r="AX824" i="6"/>
  <c r="AY824" i="6"/>
  <c r="AN825" i="6"/>
  <c r="AO825" i="6"/>
  <c r="AP825" i="6"/>
  <c r="AQ825" i="6"/>
  <c r="AR825" i="6"/>
  <c r="AS825" i="6"/>
  <c r="AT825" i="6"/>
  <c r="AU825" i="6"/>
  <c r="AV825" i="6"/>
  <c r="AW825" i="6"/>
  <c r="AX825" i="6"/>
  <c r="AL825" i="6" s="1"/>
  <c r="AY825" i="6"/>
  <c r="AN826" i="6"/>
  <c r="AB826" i="6" s="1"/>
  <c r="AO826" i="6"/>
  <c r="AC826" i="6" s="1"/>
  <c r="AP826" i="6"/>
  <c r="AD826" i="6" s="1"/>
  <c r="AQ826" i="6"/>
  <c r="AE826" i="6" s="1"/>
  <c r="AR826" i="6"/>
  <c r="AF826" i="6" s="1"/>
  <c r="AS826" i="6"/>
  <c r="AG826" i="6" s="1"/>
  <c r="AT826" i="6"/>
  <c r="AH826" i="6" s="1"/>
  <c r="AU826" i="6"/>
  <c r="AI826" i="6" s="1"/>
  <c r="AV826" i="6"/>
  <c r="AJ826" i="6" s="1"/>
  <c r="AW826" i="6"/>
  <c r="AK826" i="6" s="1"/>
  <c r="AX826" i="6"/>
  <c r="AL826" i="6" s="1"/>
  <c r="AY826" i="6"/>
  <c r="AM826" i="6" s="1"/>
  <c r="AN827" i="6"/>
  <c r="AB827" i="6" s="1"/>
  <c r="AO827" i="6"/>
  <c r="AC827" i="6" s="1"/>
  <c r="AP827" i="6"/>
  <c r="AD827" i="6" s="1"/>
  <c r="AQ827" i="6"/>
  <c r="AE827" i="6" s="1"/>
  <c r="AR827" i="6"/>
  <c r="AF827" i="6" s="1"/>
  <c r="AS827" i="6"/>
  <c r="AG827" i="6" s="1"/>
  <c r="AT827" i="6"/>
  <c r="AH827" i="6" s="1"/>
  <c r="AU827" i="6"/>
  <c r="AI827" i="6" s="1"/>
  <c r="AV827" i="6"/>
  <c r="AJ827" i="6" s="1"/>
  <c r="AW827" i="6"/>
  <c r="AK827" i="6" s="1"/>
  <c r="AX827" i="6"/>
  <c r="AL827" i="6" s="1"/>
  <c r="AY827" i="6"/>
  <c r="AM827" i="6" s="1"/>
  <c r="AN828" i="6"/>
  <c r="AB828" i="6" s="1"/>
  <c r="AO828" i="6"/>
  <c r="AC828" i="6" s="1"/>
  <c r="AP828" i="6"/>
  <c r="AD828" i="6" s="1"/>
  <c r="AQ828" i="6"/>
  <c r="AE828" i="6" s="1"/>
  <c r="AR828" i="6"/>
  <c r="AF828" i="6" s="1"/>
  <c r="AS828" i="6"/>
  <c r="AG828" i="6" s="1"/>
  <c r="AT828" i="6"/>
  <c r="AH828" i="6" s="1"/>
  <c r="AU828" i="6"/>
  <c r="AI828" i="6" s="1"/>
  <c r="AV828" i="6"/>
  <c r="AJ828" i="6" s="1"/>
  <c r="AW828" i="6"/>
  <c r="AK828" i="6" s="1"/>
  <c r="AX828" i="6"/>
  <c r="AL828" i="6" s="1"/>
  <c r="AY828" i="6"/>
  <c r="AM828" i="6" s="1"/>
  <c r="AN829" i="6"/>
  <c r="AB829" i="6" s="1"/>
  <c r="AO829" i="6"/>
  <c r="AC829" i="6" s="1"/>
  <c r="AP829" i="6"/>
  <c r="AD829" i="6" s="1"/>
  <c r="AQ829" i="6"/>
  <c r="AE829" i="6" s="1"/>
  <c r="AR829" i="6"/>
  <c r="AF829" i="6" s="1"/>
  <c r="AS829" i="6"/>
  <c r="AG829" i="6" s="1"/>
  <c r="AT829" i="6"/>
  <c r="AH829" i="6" s="1"/>
  <c r="AU829" i="6"/>
  <c r="AI829" i="6" s="1"/>
  <c r="AV829" i="6"/>
  <c r="AJ829" i="6" s="1"/>
  <c r="AW829" i="6"/>
  <c r="AK829" i="6" s="1"/>
  <c r="AX829" i="6"/>
  <c r="AL829" i="6" s="1"/>
  <c r="AY829" i="6"/>
  <c r="AM829" i="6" s="1"/>
  <c r="AN830" i="6"/>
  <c r="AB830" i="6" s="1"/>
  <c r="AO830" i="6"/>
  <c r="AC830" i="6" s="1"/>
  <c r="AP830" i="6"/>
  <c r="AD830" i="6" s="1"/>
  <c r="AQ830" i="6"/>
  <c r="AE830" i="6" s="1"/>
  <c r="AR830" i="6"/>
  <c r="AF830" i="6" s="1"/>
  <c r="AS830" i="6"/>
  <c r="AG830" i="6" s="1"/>
  <c r="AT830" i="6"/>
  <c r="AH830" i="6" s="1"/>
  <c r="AU830" i="6"/>
  <c r="AI830" i="6" s="1"/>
  <c r="AV830" i="6"/>
  <c r="AJ830" i="6" s="1"/>
  <c r="AW830" i="6"/>
  <c r="AK830" i="6" s="1"/>
  <c r="AX830" i="6"/>
  <c r="AL830" i="6" s="1"/>
  <c r="AY830" i="6"/>
  <c r="AM830" i="6" s="1"/>
  <c r="AN831" i="6"/>
  <c r="AB831" i="6" s="1"/>
  <c r="AO831" i="6"/>
  <c r="AC831" i="6" s="1"/>
  <c r="AP831" i="6"/>
  <c r="AD831" i="6" s="1"/>
  <c r="AQ831" i="6"/>
  <c r="AE831" i="6" s="1"/>
  <c r="AR831" i="6"/>
  <c r="AF831" i="6" s="1"/>
  <c r="AS831" i="6"/>
  <c r="AG831" i="6" s="1"/>
  <c r="AT831" i="6"/>
  <c r="AH831" i="6" s="1"/>
  <c r="AU831" i="6"/>
  <c r="AI831" i="6" s="1"/>
  <c r="AV831" i="6"/>
  <c r="AJ831" i="6" s="1"/>
  <c r="AW831" i="6"/>
  <c r="AK831" i="6" s="1"/>
  <c r="AX831" i="6"/>
  <c r="AL831" i="6" s="1"/>
  <c r="AY831" i="6"/>
  <c r="AM831" i="6" s="1"/>
  <c r="AN832" i="6"/>
  <c r="AB832" i="6" s="1"/>
  <c r="AO832" i="6"/>
  <c r="AC832" i="6" s="1"/>
  <c r="AP832" i="6"/>
  <c r="AD832" i="6" s="1"/>
  <c r="AQ832" i="6"/>
  <c r="AE832" i="6" s="1"/>
  <c r="AR832" i="6"/>
  <c r="AF832" i="6" s="1"/>
  <c r="AS832" i="6"/>
  <c r="AG832" i="6" s="1"/>
  <c r="AT832" i="6"/>
  <c r="AH832" i="6" s="1"/>
  <c r="AU832" i="6"/>
  <c r="AI832" i="6" s="1"/>
  <c r="AV832" i="6"/>
  <c r="AJ832" i="6" s="1"/>
  <c r="AW832" i="6"/>
  <c r="AK832" i="6" s="1"/>
  <c r="AX832" i="6"/>
  <c r="AL832" i="6" s="1"/>
  <c r="AY832" i="6"/>
  <c r="AM832" i="6" s="1"/>
  <c r="AN833" i="6"/>
  <c r="AB833" i="6" s="1"/>
  <c r="AO833" i="6"/>
  <c r="AC833" i="6" s="1"/>
  <c r="AP833" i="6"/>
  <c r="AD833" i="6" s="1"/>
  <c r="AQ833" i="6"/>
  <c r="AE833" i="6" s="1"/>
  <c r="AR833" i="6"/>
  <c r="AF833" i="6" s="1"/>
  <c r="AS833" i="6"/>
  <c r="AG833" i="6" s="1"/>
  <c r="AT833" i="6"/>
  <c r="AH833" i="6" s="1"/>
  <c r="AU833" i="6"/>
  <c r="AI833" i="6" s="1"/>
  <c r="AV833" i="6"/>
  <c r="AJ833" i="6" s="1"/>
  <c r="AW833" i="6"/>
  <c r="AK833" i="6" s="1"/>
  <c r="AX833" i="6"/>
  <c r="AL833" i="6" s="1"/>
  <c r="AY833" i="6"/>
  <c r="AM833" i="6" s="1"/>
  <c r="AN834" i="6"/>
  <c r="AB834" i="6" s="1"/>
  <c r="AO834" i="6"/>
  <c r="AC834" i="6" s="1"/>
  <c r="AP834" i="6"/>
  <c r="AD834" i="6" s="1"/>
  <c r="AQ834" i="6"/>
  <c r="AE834" i="6" s="1"/>
  <c r="AR834" i="6"/>
  <c r="AF834" i="6" s="1"/>
  <c r="AS834" i="6"/>
  <c r="AG834" i="6" s="1"/>
  <c r="AT834" i="6"/>
  <c r="AH834" i="6" s="1"/>
  <c r="AU834" i="6"/>
  <c r="AI834" i="6" s="1"/>
  <c r="AV834" i="6"/>
  <c r="AJ834" i="6" s="1"/>
  <c r="AW834" i="6"/>
  <c r="AK834" i="6" s="1"/>
  <c r="AX834" i="6"/>
  <c r="AL834" i="6" s="1"/>
  <c r="AY834" i="6"/>
  <c r="AM834" i="6" s="1"/>
  <c r="AN835" i="6"/>
  <c r="AB835" i="6" s="1"/>
  <c r="AO835" i="6"/>
  <c r="AC835" i="6" s="1"/>
  <c r="AP835" i="6"/>
  <c r="AD835" i="6" s="1"/>
  <c r="AQ835" i="6"/>
  <c r="AE835" i="6" s="1"/>
  <c r="AR835" i="6"/>
  <c r="AF835" i="6" s="1"/>
  <c r="AS835" i="6"/>
  <c r="AG835" i="6" s="1"/>
  <c r="AT835" i="6"/>
  <c r="AH835" i="6" s="1"/>
  <c r="AU835" i="6"/>
  <c r="AI835" i="6" s="1"/>
  <c r="AV835" i="6"/>
  <c r="AJ835" i="6" s="1"/>
  <c r="AW835" i="6"/>
  <c r="AX835" i="6"/>
  <c r="AY835" i="6"/>
  <c r="AN836" i="6"/>
  <c r="AO836" i="6"/>
  <c r="AP836" i="6"/>
  <c r="AQ836" i="6"/>
  <c r="AR836" i="6"/>
  <c r="AS836" i="6"/>
  <c r="AT836" i="6"/>
  <c r="AU836" i="6"/>
  <c r="AV836" i="6"/>
  <c r="AW836" i="6"/>
  <c r="AX836" i="6"/>
  <c r="AY836" i="6"/>
  <c r="AN837" i="6"/>
  <c r="AO837" i="6"/>
  <c r="AP837" i="6"/>
  <c r="AQ837" i="6"/>
  <c r="AR837" i="6"/>
  <c r="AS837" i="6"/>
  <c r="AT837" i="6"/>
  <c r="AU837" i="6"/>
  <c r="AV837" i="6"/>
  <c r="AW837" i="6"/>
  <c r="AX837" i="6"/>
  <c r="AY837" i="6"/>
  <c r="AN838" i="6"/>
  <c r="AO838" i="6"/>
  <c r="AP838" i="6"/>
  <c r="AQ838" i="6"/>
  <c r="AR838" i="6"/>
  <c r="AS838" i="6"/>
  <c r="AT838" i="6"/>
  <c r="AU838" i="6"/>
  <c r="AV838" i="6"/>
  <c r="AW838" i="6"/>
  <c r="AX838" i="6"/>
  <c r="AY838" i="6"/>
  <c r="AN839" i="6"/>
  <c r="AO839" i="6"/>
  <c r="AP839" i="6"/>
  <c r="AD839" i="6" s="1"/>
  <c r="AQ839" i="6"/>
  <c r="AE839" i="6" s="1"/>
  <c r="AR839" i="6"/>
  <c r="AF839" i="6" s="1"/>
  <c r="AS839" i="6"/>
  <c r="AG839" i="6" s="1"/>
  <c r="AT839" i="6"/>
  <c r="AH839" i="6" s="1"/>
  <c r="AU839" i="6"/>
  <c r="AI839" i="6" s="1"/>
  <c r="AV839" i="6"/>
  <c r="AJ839" i="6" s="1"/>
  <c r="AW839" i="6"/>
  <c r="AK839" i="6" s="1"/>
  <c r="AX839" i="6"/>
  <c r="AL839" i="6" s="1"/>
  <c r="AY839" i="6"/>
  <c r="AM839" i="6" s="1"/>
  <c r="AN840" i="6"/>
  <c r="AB840" i="6" s="1"/>
  <c r="AO840" i="6"/>
  <c r="AC840" i="6" s="1"/>
  <c r="AP840" i="6"/>
  <c r="AD840" i="6" s="1"/>
  <c r="AQ840" i="6"/>
  <c r="AE840" i="6" s="1"/>
  <c r="AR840" i="6"/>
  <c r="AF840" i="6" s="1"/>
  <c r="AS840" i="6"/>
  <c r="AG840" i="6" s="1"/>
  <c r="AT840" i="6"/>
  <c r="AH840" i="6" s="1"/>
  <c r="AU840" i="6"/>
  <c r="AI840" i="6" s="1"/>
  <c r="AV840" i="6"/>
  <c r="AJ840" i="6" s="1"/>
  <c r="AW840" i="6"/>
  <c r="AK840" i="6" s="1"/>
  <c r="AX840" i="6"/>
  <c r="AL840" i="6" s="1"/>
  <c r="AY840" i="6"/>
  <c r="AM840" i="6" s="1"/>
  <c r="AN841" i="6"/>
  <c r="AB841" i="6" s="1"/>
  <c r="AO841" i="6"/>
  <c r="AC841" i="6" s="1"/>
  <c r="AP841" i="6"/>
  <c r="AD841" i="6" s="1"/>
  <c r="AQ841" i="6"/>
  <c r="AE841" i="6" s="1"/>
  <c r="AR841" i="6"/>
  <c r="AF841" i="6" s="1"/>
  <c r="AS841" i="6"/>
  <c r="AG841" i="6" s="1"/>
  <c r="AT841" i="6"/>
  <c r="AH841" i="6" s="1"/>
  <c r="AU841" i="6"/>
  <c r="AI841" i="6" s="1"/>
  <c r="AV841" i="6"/>
  <c r="AJ841" i="6" s="1"/>
  <c r="AW841" i="6"/>
  <c r="AK841" i="6" s="1"/>
  <c r="AX841" i="6"/>
  <c r="AL841" i="6" s="1"/>
  <c r="AY841" i="6"/>
  <c r="AM841" i="6" s="1"/>
  <c r="AN842" i="6"/>
  <c r="AB842" i="6" s="1"/>
  <c r="AO842" i="6"/>
  <c r="AC842" i="6" s="1"/>
  <c r="AP842" i="6"/>
  <c r="AD842" i="6" s="1"/>
  <c r="AQ842" i="6"/>
  <c r="AE842" i="6" s="1"/>
  <c r="AR842" i="6"/>
  <c r="AF842" i="6" s="1"/>
  <c r="AS842" i="6"/>
  <c r="AG842" i="6" s="1"/>
  <c r="AT842" i="6"/>
  <c r="AH842" i="6" s="1"/>
  <c r="AU842" i="6"/>
  <c r="AI842" i="6" s="1"/>
  <c r="AV842" i="6"/>
  <c r="AJ842" i="6" s="1"/>
  <c r="AW842" i="6"/>
  <c r="AK842" i="6" s="1"/>
  <c r="AX842" i="6"/>
  <c r="AL842" i="6" s="1"/>
  <c r="AY842" i="6"/>
  <c r="AM842" i="6" s="1"/>
  <c r="AN843" i="6"/>
  <c r="AB843" i="6" s="1"/>
  <c r="AO843" i="6"/>
  <c r="AC843" i="6" s="1"/>
  <c r="AP843" i="6"/>
  <c r="AD843" i="6" s="1"/>
  <c r="AQ843" i="6"/>
  <c r="AE843" i="6" s="1"/>
  <c r="AR843" i="6"/>
  <c r="AF843" i="6" s="1"/>
  <c r="AS843" i="6"/>
  <c r="AG843" i="6" s="1"/>
  <c r="AT843" i="6"/>
  <c r="AH843" i="6" s="1"/>
  <c r="AU843" i="6"/>
  <c r="AI843" i="6" s="1"/>
  <c r="AV843" i="6"/>
  <c r="AJ843" i="6" s="1"/>
  <c r="AW843" i="6"/>
  <c r="AK843" i="6" s="1"/>
  <c r="AX843" i="6"/>
  <c r="AL843" i="6" s="1"/>
  <c r="AY843" i="6"/>
  <c r="AM843" i="6" s="1"/>
  <c r="AN844" i="6"/>
  <c r="AB844" i="6" s="1"/>
  <c r="AO844" i="6"/>
  <c r="AC844" i="6" s="1"/>
  <c r="AP844" i="6"/>
  <c r="AD844" i="6" s="1"/>
  <c r="AQ844" i="6"/>
  <c r="AE844" i="6" s="1"/>
  <c r="AR844" i="6"/>
  <c r="AF844" i="6" s="1"/>
  <c r="AS844" i="6"/>
  <c r="AG844" i="6" s="1"/>
  <c r="AT844" i="6"/>
  <c r="AH844" i="6" s="1"/>
  <c r="AU844" i="6"/>
  <c r="AI844" i="6" s="1"/>
  <c r="AV844" i="6"/>
  <c r="AJ844" i="6" s="1"/>
  <c r="AW844" i="6"/>
  <c r="AK844" i="6" s="1"/>
  <c r="AX844" i="6"/>
  <c r="AL844" i="6" s="1"/>
  <c r="AY844" i="6"/>
  <c r="AM844" i="6" s="1"/>
  <c r="AN845" i="6"/>
  <c r="AB845" i="6" s="1"/>
  <c r="AO845" i="6"/>
  <c r="AC845" i="6" s="1"/>
  <c r="AP845" i="6"/>
  <c r="AD845" i="6" s="1"/>
  <c r="AQ845" i="6"/>
  <c r="AE845" i="6" s="1"/>
  <c r="AR845" i="6"/>
  <c r="AF845" i="6" s="1"/>
  <c r="AS845" i="6"/>
  <c r="AG845" i="6" s="1"/>
  <c r="AT845" i="6"/>
  <c r="AH845" i="6" s="1"/>
  <c r="AU845" i="6"/>
  <c r="AI845" i="6" s="1"/>
  <c r="AV845" i="6"/>
  <c r="AJ845" i="6" s="1"/>
  <c r="AW845" i="6"/>
  <c r="AK845" i="6" s="1"/>
  <c r="AX845" i="6"/>
  <c r="AL845" i="6" s="1"/>
  <c r="AY845" i="6"/>
  <c r="AM845" i="6" s="1"/>
  <c r="AN846" i="6"/>
  <c r="AB846" i="6" s="1"/>
  <c r="AO846" i="6"/>
  <c r="AC846" i="6" s="1"/>
  <c r="AP846" i="6"/>
  <c r="AD846" i="6" s="1"/>
  <c r="AQ846" i="6"/>
  <c r="AE846" i="6" s="1"/>
  <c r="AR846" i="6"/>
  <c r="AF846" i="6" s="1"/>
  <c r="AS846" i="6"/>
  <c r="AG846" i="6" s="1"/>
  <c r="AT846" i="6"/>
  <c r="AH846" i="6" s="1"/>
  <c r="AU846" i="6"/>
  <c r="AI846" i="6" s="1"/>
  <c r="AV846" i="6"/>
  <c r="AJ846" i="6" s="1"/>
  <c r="AW846" i="6"/>
  <c r="AK846" i="6" s="1"/>
  <c r="AX846" i="6"/>
  <c r="AL846" i="6" s="1"/>
  <c r="AY846" i="6"/>
  <c r="AM846" i="6" s="1"/>
  <c r="AN847" i="6"/>
  <c r="AB847" i="6" s="1"/>
  <c r="AO847" i="6"/>
  <c r="AC847" i="6" s="1"/>
  <c r="AP847" i="6"/>
  <c r="AD847" i="6" s="1"/>
  <c r="AQ847" i="6"/>
  <c r="AE847" i="6" s="1"/>
  <c r="AR847" i="6"/>
  <c r="AF847" i="6" s="1"/>
  <c r="AS847" i="6"/>
  <c r="AG847" i="6" s="1"/>
  <c r="AT847" i="6"/>
  <c r="AH847" i="6" s="1"/>
  <c r="AU847" i="6"/>
  <c r="AI847" i="6" s="1"/>
  <c r="AV847" i="6"/>
  <c r="AJ847" i="6" s="1"/>
  <c r="AW847" i="6"/>
  <c r="AK847" i="6" s="1"/>
  <c r="AX847" i="6"/>
  <c r="AL847" i="6" s="1"/>
  <c r="AY847" i="6"/>
  <c r="AM847" i="6" s="1"/>
  <c r="AN848" i="6"/>
  <c r="AB848" i="6" s="1"/>
  <c r="AO848" i="6"/>
  <c r="AC848" i="6" s="1"/>
  <c r="AP848" i="6"/>
  <c r="AD848" i="6" s="1"/>
  <c r="AQ848" i="6"/>
  <c r="AE848" i="6" s="1"/>
  <c r="AR848" i="6"/>
  <c r="AF848" i="6" s="1"/>
  <c r="AS848" i="6"/>
  <c r="AG848" i="6" s="1"/>
  <c r="AT848" i="6"/>
  <c r="AH848" i="6" s="1"/>
  <c r="AU848" i="6"/>
  <c r="AI848" i="6" s="1"/>
  <c r="AV848" i="6"/>
  <c r="AJ848" i="6" s="1"/>
  <c r="AW848" i="6"/>
  <c r="AK848" i="6" s="1"/>
  <c r="AX848" i="6"/>
  <c r="AL848" i="6" s="1"/>
  <c r="AY848" i="6"/>
  <c r="AM848" i="6" s="1"/>
  <c r="AN849" i="6"/>
  <c r="AB849" i="6" s="1"/>
  <c r="AO849" i="6"/>
  <c r="AC849" i="6" s="1"/>
  <c r="AP849" i="6"/>
  <c r="AD849" i="6" s="1"/>
  <c r="AQ849" i="6"/>
  <c r="AE849" i="6" s="1"/>
  <c r="AR849" i="6"/>
  <c r="AF849" i="6" s="1"/>
  <c r="AS849" i="6"/>
  <c r="AG849" i="6" s="1"/>
  <c r="AT849" i="6"/>
  <c r="AH849" i="6" s="1"/>
  <c r="AU849" i="6"/>
  <c r="AI849" i="6" s="1"/>
  <c r="AV849" i="6"/>
  <c r="AJ849" i="6" s="1"/>
  <c r="AW849" i="6"/>
  <c r="AK849" i="6" s="1"/>
  <c r="AX849" i="6"/>
  <c r="AL849" i="6" s="1"/>
  <c r="AY849" i="6"/>
  <c r="AM849" i="6" s="1"/>
  <c r="AN850" i="6"/>
  <c r="AB850" i="6" s="1"/>
  <c r="AO850" i="6"/>
  <c r="AC850" i="6" s="1"/>
  <c r="AP850" i="6"/>
  <c r="AD850" i="6" s="1"/>
  <c r="AQ850" i="6"/>
  <c r="AE850" i="6" s="1"/>
  <c r="AR850" i="6"/>
  <c r="AF850" i="6" s="1"/>
  <c r="AS850" i="6"/>
  <c r="AG850" i="6" s="1"/>
  <c r="AT850" i="6"/>
  <c r="AH850" i="6" s="1"/>
  <c r="AU850" i="6"/>
  <c r="AI850" i="6" s="1"/>
  <c r="AV850" i="6"/>
  <c r="AJ850" i="6" s="1"/>
  <c r="AW850" i="6"/>
  <c r="AK850" i="6" s="1"/>
  <c r="AX850" i="6"/>
  <c r="AL850" i="6" s="1"/>
  <c r="AY850" i="6"/>
  <c r="AM850" i="6" s="1"/>
  <c r="AN851" i="6"/>
  <c r="AB851" i="6" s="1"/>
  <c r="AO851" i="6"/>
  <c r="AC851" i="6" s="1"/>
  <c r="AP851" i="6"/>
  <c r="AD851" i="6" s="1"/>
  <c r="AQ851" i="6"/>
  <c r="AE851" i="6" s="1"/>
  <c r="AR851" i="6"/>
  <c r="AF851" i="6" s="1"/>
  <c r="AS851" i="6"/>
  <c r="AG851" i="6" s="1"/>
  <c r="AT851" i="6"/>
  <c r="AH851" i="6" s="1"/>
  <c r="AU851" i="6"/>
  <c r="AI851" i="6" s="1"/>
  <c r="AV851" i="6"/>
  <c r="AJ851" i="6" s="1"/>
  <c r="AW851" i="6"/>
  <c r="AK851" i="6" s="1"/>
  <c r="AX851" i="6"/>
  <c r="AL851" i="6" s="1"/>
  <c r="AY851" i="6"/>
  <c r="AM851" i="6" s="1"/>
  <c r="AN852" i="6"/>
  <c r="AB852" i="6" s="1"/>
  <c r="AO852" i="6"/>
  <c r="AC852" i="6" s="1"/>
  <c r="AP852" i="6"/>
  <c r="AD852" i="6" s="1"/>
  <c r="AQ852" i="6"/>
  <c r="AE852" i="6" s="1"/>
  <c r="AR852" i="6"/>
  <c r="AF852" i="6" s="1"/>
  <c r="AS852" i="6"/>
  <c r="AG852" i="6" s="1"/>
  <c r="AT852" i="6"/>
  <c r="AH852" i="6" s="1"/>
  <c r="AU852" i="6"/>
  <c r="AI852" i="6" s="1"/>
  <c r="AV852" i="6"/>
  <c r="AJ852" i="6" s="1"/>
  <c r="AW852" i="6"/>
  <c r="AK852" i="6" s="1"/>
  <c r="AX852" i="6"/>
  <c r="AL852" i="6" s="1"/>
  <c r="AY852" i="6"/>
  <c r="AM852" i="6" s="1"/>
  <c r="AN853" i="6"/>
  <c r="AB853" i="6" s="1"/>
  <c r="AO853" i="6"/>
  <c r="AC853" i="6" s="1"/>
  <c r="AP853" i="6"/>
  <c r="AD853" i="6" s="1"/>
  <c r="AQ853" i="6"/>
  <c r="AE853" i="6" s="1"/>
  <c r="AR853" i="6"/>
  <c r="AF853" i="6" s="1"/>
  <c r="AS853" i="6"/>
  <c r="AG853" i="6" s="1"/>
  <c r="AT853" i="6"/>
  <c r="AH853" i="6" s="1"/>
  <c r="AU853" i="6"/>
  <c r="AI853" i="6" s="1"/>
  <c r="AV853" i="6"/>
  <c r="AJ853" i="6" s="1"/>
  <c r="AW853" i="6"/>
  <c r="AK853" i="6" s="1"/>
  <c r="AX853" i="6"/>
  <c r="AL853" i="6" s="1"/>
  <c r="AY853" i="6"/>
  <c r="AM853" i="6" s="1"/>
  <c r="AN854" i="6"/>
  <c r="AB854" i="6" s="1"/>
  <c r="AO854" i="6"/>
  <c r="AC854" i="6" s="1"/>
  <c r="AP854" i="6"/>
  <c r="AD854" i="6" s="1"/>
  <c r="AQ854" i="6"/>
  <c r="AE854" i="6" s="1"/>
  <c r="AR854" i="6"/>
  <c r="AF854" i="6" s="1"/>
  <c r="AS854" i="6"/>
  <c r="AG854" i="6" s="1"/>
  <c r="AT854" i="6"/>
  <c r="AH854" i="6" s="1"/>
  <c r="AU854" i="6"/>
  <c r="AI854" i="6" s="1"/>
  <c r="AV854" i="6"/>
  <c r="AJ854" i="6" s="1"/>
  <c r="AW854" i="6"/>
  <c r="AX854" i="6"/>
  <c r="AY854" i="6"/>
  <c r="AN855" i="6"/>
  <c r="AO855" i="6"/>
  <c r="AP855" i="6"/>
  <c r="AQ855" i="6"/>
  <c r="AR855" i="6"/>
  <c r="AS855" i="6"/>
  <c r="AT855" i="6"/>
  <c r="AU855" i="6"/>
  <c r="AV855" i="6"/>
  <c r="AJ855" i="6" s="1"/>
  <c r="AW855" i="6"/>
  <c r="AK855" i="6" s="1"/>
  <c r="AX855" i="6"/>
  <c r="AL855" i="6" s="1"/>
  <c r="AY855" i="6"/>
  <c r="AM855" i="6" s="1"/>
  <c r="AN856" i="6"/>
  <c r="AB856" i="6" s="1"/>
  <c r="AO856" i="6"/>
  <c r="AC856" i="6" s="1"/>
  <c r="AP856" i="6"/>
  <c r="AD856" i="6" s="1"/>
  <c r="AQ856" i="6"/>
  <c r="AE856" i="6" s="1"/>
  <c r="AR856" i="6"/>
  <c r="AF856" i="6" s="1"/>
  <c r="AS856" i="6"/>
  <c r="AG856" i="6" s="1"/>
  <c r="AT856" i="6"/>
  <c r="AH856" i="6" s="1"/>
  <c r="AU856" i="6"/>
  <c r="AI856" i="6" s="1"/>
  <c r="AV856" i="6"/>
  <c r="AJ856" i="6" s="1"/>
  <c r="AW856" i="6"/>
  <c r="AK856" i="6" s="1"/>
  <c r="AX856" i="6"/>
  <c r="AL856" i="6" s="1"/>
  <c r="AY856" i="6"/>
  <c r="AM856" i="6" s="1"/>
  <c r="AN857" i="6"/>
  <c r="AB857" i="6" s="1"/>
  <c r="AO857" i="6"/>
  <c r="AC857" i="6" s="1"/>
  <c r="AP857" i="6"/>
  <c r="AD857" i="6" s="1"/>
  <c r="AQ857" i="6"/>
  <c r="AE857" i="6" s="1"/>
  <c r="AR857" i="6"/>
  <c r="AF857" i="6" s="1"/>
  <c r="AS857" i="6"/>
  <c r="AG857" i="6" s="1"/>
  <c r="AT857" i="6"/>
  <c r="AH857" i="6" s="1"/>
  <c r="AU857" i="6"/>
  <c r="AI857" i="6" s="1"/>
  <c r="AV857" i="6"/>
  <c r="AJ857" i="6" s="1"/>
  <c r="AW857" i="6"/>
  <c r="AK857" i="6" s="1"/>
  <c r="AX857" i="6"/>
  <c r="AL857" i="6" s="1"/>
  <c r="AY857" i="6"/>
  <c r="AM857" i="6" s="1"/>
  <c r="AN858" i="6"/>
  <c r="AB858" i="6" s="1"/>
  <c r="AO858" i="6"/>
  <c r="AC858" i="6" s="1"/>
  <c r="AP858" i="6"/>
  <c r="AD858" i="6" s="1"/>
  <c r="AQ858" i="6"/>
  <c r="AE858" i="6" s="1"/>
  <c r="AR858" i="6"/>
  <c r="AF858" i="6" s="1"/>
  <c r="AS858" i="6"/>
  <c r="AG858" i="6" s="1"/>
  <c r="AT858" i="6"/>
  <c r="AH858" i="6" s="1"/>
  <c r="AU858" i="6"/>
  <c r="AI858" i="6" s="1"/>
  <c r="AV858" i="6"/>
  <c r="AJ858" i="6" s="1"/>
  <c r="AW858" i="6"/>
  <c r="AK858" i="6" s="1"/>
  <c r="AX858" i="6"/>
  <c r="AL858" i="6" s="1"/>
  <c r="AY858" i="6"/>
  <c r="AM858" i="6" s="1"/>
  <c r="AN859" i="6"/>
  <c r="AB859" i="6" s="1"/>
  <c r="AO859" i="6"/>
  <c r="AC859" i="6" s="1"/>
  <c r="AP859" i="6"/>
  <c r="AD859" i="6" s="1"/>
  <c r="AQ859" i="6"/>
  <c r="AE859" i="6" s="1"/>
  <c r="AR859" i="6"/>
  <c r="AF859" i="6" s="1"/>
  <c r="AS859" i="6"/>
  <c r="AG859" i="6" s="1"/>
  <c r="AT859" i="6"/>
  <c r="AH859" i="6" s="1"/>
  <c r="AU859" i="6"/>
  <c r="AI859" i="6" s="1"/>
  <c r="AV859" i="6"/>
  <c r="AJ859" i="6" s="1"/>
  <c r="AW859" i="6"/>
  <c r="AK859" i="6" s="1"/>
  <c r="AX859" i="6"/>
  <c r="AL859" i="6" s="1"/>
  <c r="AY859" i="6"/>
  <c r="AM859" i="6" s="1"/>
  <c r="AN860" i="6"/>
  <c r="AB860" i="6" s="1"/>
  <c r="AO860" i="6"/>
  <c r="AC860" i="6" s="1"/>
  <c r="AP860" i="6"/>
  <c r="AD860" i="6" s="1"/>
  <c r="AQ860" i="6"/>
  <c r="AE860" i="6" s="1"/>
  <c r="AR860" i="6"/>
  <c r="AF860" i="6" s="1"/>
  <c r="AS860" i="6"/>
  <c r="AG860" i="6" s="1"/>
  <c r="AT860" i="6"/>
  <c r="AH860" i="6" s="1"/>
  <c r="AU860" i="6"/>
  <c r="AI860" i="6" s="1"/>
  <c r="AV860" i="6"/>
  <c r="AJ860" i="6" s="1"/>
  <c r="AW860" i="6"/>
  <c r="AK860" i="6" s="1"/>
  <c r="AX860" i="6"/>
  <c r="AL860" i="6" s="1"/>
  <c r="AY860" i="6"/>
  <c r="AM860" i="6" s="1"/>
  <c r="AN861" i="6"/>
  <c r="AB861" i="6" s="1"/>
  <c r="AO861" i="6"/>
  <c r="AC861" i="6" s="1"/>
  <c r="AP861" i="6"/>
  <c r="AD861" i="6" s="1"/>
  <c r="AQ861" i="6"/>
  <c r="AE861" i="6" s="1"/>
  <c r="AR861" i="6"/>
  <c r="AF861" i="6" s="1"/>
  <c r="AS861" i="6"/>
  <c r="AG861" i="6" s="1"/>
  <c r="AT861" i="6"/>
  <c r="AH861" i="6" s="1"/>
  <c r="AU861" i="6"/>
  <c r="AI861" i="6" s="1"/>
  <c r="AV861" i="6"/>
  <c r="AJ861" i="6" s="1"/>
  <c r="AW861" i="6"/>
  <c r="AK861" i="6" s="1"/>
  <c r="AX861" i="6"/>
  <c r="AL861" i="6" s="1"/>
  <c r="AY861" i="6"/>
  <c r="AM861" i="6" s="1"/>
  <c r="AN862" i="6"/>
  <c r="AB862" i="6" s="1"/>
  <c r="AO862" i="6"/>
  <c r="AC862" i="6" s="1"/>
  <c r="AP862" i="6"/>
  <c r="AD862" i="6" s="1"/>
  <c r="AQ862" i="6"/>
  <c r="AE862" i="6" s="1"/>
  <c r="AR862" i="6"/>
  <c r="AF862" i="6" s="1"/>
  <c r="AS862" i="6"/>
  <c r="AG862" i="6" s="1"/>
  <c r="AT862" i="6"/>
  <c r="AH862" i="6" s="1"/>
  <c r="AU862" i="6"/>
  <c r="AI862" i="6" s="1"/>
  <c r="AV862" i="6"/>
  <c r="AJ862" i="6" s="1"/>
  <c r="AW862" i="6"/>
  <c r="AK862" i="6" s="1"/>
  <c r="AX862" i="6"/>
  <c r="AL862" i="6" s="1"/>
  <c r="AY862" i="6"/>
  <c r="AM862" i="6" s="1"/>
  <c r="AN863" i="6"/>
  <c r="AB863" i="6" s="1"/>
  <c r="AO863" i="6"/>
  <c r="AC863" i="6" s="1"/>
  <c r="AP863" i="6"/>
  <c r="AD863" i="6" s="1"/>
  <c r="AQ863" i="6"/>
  <c r="AE863" i="6" s="1"/>
  <c r="AR863" i="6"/>
  <c r="AF863" i="6" s="1"/>
  <c r="AS863" i="6"/>
  <c r="AG863" i="6" s="1"/>
  <c r="AT863" i="6"/>
  <c r="AH863" i="6" s="1"/>
  <c r="AU863" i="6"/>
  <c r="AI863" i="6" s="1"/>
  <c r="AV863" i="6"/>
  <c r="AJ863" i="6" s="1"/>
  <c r="AW863" i="6"/>
  <c r="AK863" i="6" s="1"/>
  <c r="AX863" i="6"/>
  <c r="AL863" i="6" s="1"/>
  <c r="AY863" i="6"/>
  <c r="AM863" i="6" s="1"/>
  <c r="AN864" i="6"/>
  <c r="AB864" i="6" s="1"/>
  <c r="AO864" i="6"/>
  <c r="AC864" i="6" s="1"/>
  <c r="AP864" i="6"/>
  <c r="AD864" i="6" s="1"/>
  <c r="AQ864" i="6"/>
  <c r="AE864" i="6" s="1"/>
  <c r="AR864" i="6"/>
  <c r="AF864" i="6" s="1"/>
  <c r="AS864" i="6"/>
  <c r="AG864" i="6" s="1"/>
  <c r="AT864" i="6"/>
  <c r="AH864" i="6" s="1"/>
  <c r="AU864" i="6"/>
  <c r="AI864" i="6" s="1"/>
  <c r="AV864" i="6"/>
  <c r="AJ864" i="6" s="1"/>
  <c r="AW864" i="6"/>
  <c r="AK864" i="6" s="1"/>
  <c r="AX864" i="6"/>
  <c r="AL864" i="6" s="1"/>
  <c r="AY864" i="6"/>
  <c r="AM864" i="6" s="1"/>
  <c r="AN865" i="6"/>
  <c r="AB865" i="6" s="1"/>
  <c r="AO865" i="6"/>
  <c r="AC865" i="6" s="1"/>
  <c r="AP865" i="6"/>
  <c r="AD865" i="6" s="1"/>
  <c r="AQ865" i="6"/>
  <c r="AE865" i="6" s="1"/>
  <c r="AR865" i="6"/>
  <c r="AF865" i="6" s="1"/>
  <c r="AS865" i="6"/>
  <c r="AG865" i="6" s="1"/>
  <c r="AT865" i="6"/>
  <c r="AH865" i="6" s="1"/>
  <c r="AU865" i="6"/>
  <c r="AI865" i="6" s="1"/>
  <c r="AV865" i="6"/>
  <c r="AJ865" i="6" s="1"/>
  <c r="AW865" i="6"/>
  <c r="AK865" i="6" s="1"/>
  <c r="AX865" i="6"/>
  <c r="AL865" i="6" s="1"/>
  <c r="AY865" i="6"/>
  <c r="AM865" i="6" s="1"/>
  <c r="AN866" i="6"/>
  <c r="AB866" i="6" s="1"/>
  <c r="AO866" i="6"/>
  <c r="AC866" i="6" s="1"/>
  <c r="AP866" i="6"/>
  <c r="AD866" i="6" s="1"/>
  <c r="AQ866" i="6"/>
  <c r="AE866" i="6" s="1"/>
  <c r="AR866" i="6"/>
  <c r="AF866" i="6" s="1"/>
  <c r="AS866" i="6"/>
  <c r="AG866" i="6" s="1"/>
  <c r="AT866" i="6"/>
  <c r="AH866" i="6" s="1"/>
  <c r="AU866" i="6"/>
  <c r="AI866" i="6" s="1"/>
  <c r="AV866" i="6"/>
  <c r="AJ866" i="6" s="1"/>
  <c r="AW866" i="6"/>
  <c r="AK866" i="6" s="1"/>
  <c r="AX866" i="6"/>
  <c r="AL866" i="6" s="1"/>
  <c r="AY866" i="6"/>
  <c r="AM866" i="6" s="1"/>
  <c r="AN867" i="6"/>
  <c r="AB867" i="6" s="1"/>
  <c r="AO867" i="6"/>
  <c r="AC867" i="6" s="1"/>
  <c r="AP867" i="6"/>
  <c r="AD867" i="6" s="1"/>
  <c r="AQ867" i="6"/>
  <c r="AE867" i="6" s="1"/>
  <c r="AR867" i="6"/>
  <c r="AF867" i="6" s="1"/>
  <c r="AS867" i="6"/>
  <c r="AG867" i="6" s="1"/>
  <c r="AT867" i="6"/>
  <c r="AH867" i="6" s="1"/>
  <c r="AU867" i="6"/>
  <c r="AI867" i="6" s="1"/>
  <c r="AV867" i="6"/>
  <c r="AJ867" i="6" s="1"/>
  <c r="AW867" i="6"/>
  <c r="AK867" i="6" s="1"/>
  <c r="AX867" i="6"/>
  <c r="AL867" i="6" s="1"/>
  <c r="AY867" i="6"/>
  <c r="AM867" i="6" s="1"/>
  <c r="AN868" i="6"/>
  <c r="AB868" i="6" s="1"/>
  <c r="AO868" i="6"/>
  <c r="AC868" i="6" s="1"/>
  <c r="AP868" i="6"/>
  <c r="AD868" i="6" s="1"/>
  <c r="AQ868" i="6"/>
  <c r="AE868" i="6" s="1"/>
  <c r="AR868" i="6"/>
  <c r="AF868" i="6" s="1"/>
  <c r="AS868" i="6"/>
  <c r="AG868" i="6" s="1"/>
  <c r="AT868" i="6"/>
  <c r="AH868" i="6" s="1"/>
  <c r="AU868" i="6"/>
  <c r="AI868" i="6" s="1"/>
  <c r="AV868" i="6"/>
  <c r="AJ868" i="6" s="1"/>
  <c r="AW868" i="6"/>
  <c r="AK868" i="6" s="1"/>
  <c r="AX868" i="6"/>
  <c r="AL868" i="6" s="1"/>
  <c r="AY868" i="6"/>
  <c r="AM868" i="6" s="1"/>
  <c r="AN869" i="6"/>
  <c r="AB869" i="6" s="1"/>
  <c r="AO869" i="6"/>
  <c r="AC869" i="6" s="1"/>
  <c r="AP869" i="6"/>
  <c r="AD869" i="6" s="1"/>
  <c r="AQ869" i="6"/>
  <c r="AE869" i="6" s="1"/>
  <c r="AR869" i="6"/>
  <c r="AF869" i="6" s="1"/>
  <c r="AS869" i="6"/>
  <c r="AG869" i="6" s="1"/>
  <c r="AT869" i="6"/>
  <c r="AH869" i="6" s="1"/>
  <c r="AU869" i="6"/>
  <c r="AI869" i="6" s="1"/>
  <c r="AV869" i="6"/>
  <c r="AJ869" i="6" s="1"/>
  <c r="AW869" i="6"/>
  <c r="AK869" i="6" s="1"/>
  <c r="AX869" i="6"/>
  <c r="AL869" i="6" s="1"/>
  <c r="AY869" i="6"/>
  <c r="AM869" i="6" s="1"/>
  <c r="AN870" i="6"/>
  <c r="AB870" i="6" s="1"/>
  <c r="AO870" i="6"/>
  <c r="AC870" i="6" s="1"/>
  <c r="AP870" i="6"/>
  <c r="AD870" i="6" s="1"/>
  <c r="AQ870" i="6"/>
  <c r="AE870" i="6" s="1"/>
  <c r="AR870" i="6"/>
  <c r="AF870" i="6" s="1"/>
  <c r="AS870" i="6"/>
  <c r="AG870" i="6" s="1"/>
  <c r="AT870" i="6"/>
  <c r="AH870" i="6" s="1"/>
  <c r="AU870" i="6"/>
  <c r="AI870" i="6" s="1"/>
  <c r="AV870" i="6"/>
  <c r="AJ870" i="6" s="1"/>
  <c r="AW870" i="6"/>
  <c r="AK870" i="6" s="1"/>
  <c r="AX870" i="6"/>
  <c r="AL870" i="6" s="1"/>
  <c r="AY870" i="6"/>
  <c r="AM870" i="6" s="1"/>
  <c r="AN871" i="6"/>
  <c r="AB871" i="6" s="1"/>
  <c r="AO871" i="6"/>
  <c r="AC871" i="6" s="1"/>
  <c r="AP871" i="6"/>
  <c r="AD871" i="6" s="1"/>
  <c r="AQ871" i="6"/>
  <c r="AE871" i="6" s="1"/>
  <c r="AR871" i="6"/>
  <c r="AF871" i="6" s="1"/>
  <c r="AS871" i="6"/>
  <c r="AG871" i="6" s="1"/>
  <c r="AT871" i="6"/>
  <c r="AH871" i="6" s="1"/>
  <c r="AU871" i="6"/>
  <c r="AI871" i="6" s="1"/>
  <c r="AV871" i="6"/>
  <c r="AJ871" i="6" s="1"/>
  <c r="AW871" i="6"/>
  <c r="AK871" i="6" s="1"/>
  <c r="AX871" i="6"/>
  <c r="AL871" i="6" s="1"/>
  <c r="AY871" i="6"/>
  <c r="AM871" i="6" s="1"/>
  <c r="AN872" i="6"/>
  <c r="AB872" i="6" s="1"/>
  <c r="AO872" i="6"/>
  <c r="AC872" i="6" s="1"/>
  <c r="AP872" i="6"/>
  <c r="AD872" i="6" s="1"/>
  <c r="AQ872" i="6"/>
  <c r="AE872" i="6" s="1"/>
  <c r="AR872" i="6"/>
  <c r="AF872" i="6" s="1"/>
  <c r="AS872" i="6"/>
  <c r="AG872" i="6" s="1"/>
  <c r="AT872" i="6"/>
  <c r="AH872" i="6" s="1"/>
  <c r="AU872" i="6"/>
  <c r="AI872" i="6" s="1"/>
  <c r="AV872" i="6"/>
  <c r="AJ872" i="6" s="1"/>
  <c r="AW872" i="6"/>
  <c r="AK872" i="6" s="1"/>
  <c r="AX872" i="6"/>
  <c r="AL872" i="6" s="1"/>
  <c r="AY872" i="6"/>
  <c r="AM872" i="6" s="1"/>
  <c r="AN873" i="6"/>
  <c r="AB873" i="6" s="1"/>
  <c r="AO873" i="6"/>
  <c r="AC873" i="6" s="1"/>
  <c r="AP873" i="6"/>
  <c r="AD873" i="6" s="1"/>
  <c r="AQ873" i="6"/>
  <c r="AE873" i="6" s="1"/>
  <c r="AR873" i="6"/>
  <c r="AF873" i="6" s="1"/>
  <c r="AS873" i="6"/>
  <c r="AG873" i="6" s="1"/>
  <c r="AT873" i="6"/>
  <c r="AH873" i="6" s="1"/>
  <c r="AU873" i="6"/>
  <c r="AI873" i="6" s="1"/>
  <c r="AV873" i="6"/>
  <c r="AJ873" i="6" s="1"/>
  <c r="AW873" i="6"/>
  <c r="AK873" i="6" s="1"/>
  <c r="AX873" i="6"/>
  <c r="AL873" i="6" s="1"/>
  <c r="AY873" i="6"/>
  <c r="AM873" i="6" s="1"/>
  <c r="AN874" i="6"/>
  <c r="AB874" i="6" s="1"/>
  <c r="AO874" i="6"/>
  <c r="AC874" i="6" s="1"/>
  <c r="AP874" i="6"/>
  <c r="AD874" i="6" s="1"/>
  <c r="AQ874" i="6"/>
  <c r="AE874" i="6" s="1"/>
  <c r="AR874" i="6"/>
  <c r="AF874" i="6" s="1"/>
  <c r="AS874" i="6"/>
  <c r="AG874" i="6" s="1"/>
  <c r="AT874" i="6"/>
  <c r="AH874" i="6" s="1"/>
  <c r="AU874" i="6"/>
  <c r="AI874" i="6" s="1"/>
  <c r="AV874" i="6"/>
  <c r="AJ874" i="6" s="1"/>
  <c r="AW874" i="6"/>
  <c r="AK874" i="6" s="1"/>
  <c r="AX874" i="6"/>
  <c r="AL874" i="6" s="1"/>
  <c r="AY874" i="6"/>
  <c r="AM874" i="6" s="1"/>
  <c r="AN875" i="6"/>
  <c r="AB875" i="6" s="1"/>
  <c r="AO875" i="6"/>
  <c r="AC875" i="6" s="1"/>
  <c r="AP875" i="6"/>
  <c r="AD875" i="6" s="1"/>
  <c r="AQ875" i="6"/>
  <c r="AE875" i="6" s="1"/>
  <c r="AR875" i="6"/>
  <c r="AF875" i="6" s="1"/>
  <c r="AS875" i="6"/>
  <c r="AG875" i="6" s="1"/>
  <c r="AT875" i="6"/>
  <c r="AH875" i="6" s="1"/>
  <c r="AU875" i="6"/>
  <c r="AI875" i="6" s="1"/>
  <c r="AV875" i="6"/>
  <c r="AJ875" i="6" s="1"/>
  <c r="AW875" i="6"/>
  <c r="AK875" i="6" s="1"/>
  <c r="AX875" i="6"/>
  <c r="AL875" i="6" s="1"/>
  <c r="AY875" i="6"/>
  <c r="AM875" i="6" s="1"/>
  <c r="AN876" i="6"/>
  <c r="AB876" i="6" s="1"/>
  <c r="AO876" i="6"/>
  <c r="AC876" i="6" s="1"/>
  <c r="AP876" i="6"/>
  <c r="AD876" i="6" s="1"/>
  <c r="AQ876" i="6"/>
  <c r="AE876" i="6" s="1"/>
  <c r="AR876" i="6"/>
  <c r="AF876" i="6" s="1"/>
  <c r="AS876" i="6"/>
  <c r="AG876" i="6" s="1"/>
  <c r="AT876" i="6"/>
  <c r="AH876" i="6" s="1"/>
  <c r="AU876" i="6"/>
  <c r="AI876" i="6" s="1"/>
  <c r="AV876" i="6"/>
  <c r="AJ876" i="6" s="1"/>
  <c r="AW876" i="6"/>
  <c r="AK876" i="6" s="1"/>
  <c r="AX876" i="6"/>
  <c r="AL876" i="6" s="1"/>
  <c r="AY876" i="6"/>
  <c r="AM876" i="6" s="1"/>
  <c r="AN877" i="6"/>
  <c r="AB877" i="6" s="1"/>
  <c r="AO877" i="6"/>
  <c r="AC877" i="6" s="1"/>
  <c r="AP877" i="6"/>
  <c r="AD877" i="6" s="1"/>
  <c r="AQ877" i="6"/>
  <c r="AE877" i="6" s="1"/>
  <c r="AR877" i="6"/>
  <c r="AF877" i="6" s="1"/>
  <c r="AS877" i="6"/>
  <c r="AG877" i="6" s="1"/>
  <c r="AT877" i="6"/>
  <c r="AH877" i="6" s="1"/>
  <c r="AU877" i="6"/>
  <c r="AI877" i="6" s="1"/>
  <c r="AV877" i="6"/>
  <c r="AJ877" i="6" s="1"/>
  <c r="AW877" i="6"/>
  <c r="AK877" i="6" s="1"/>
  <c r="AX877" i="6"/>
  <c r="AL877" i="6" s="1"/>
  <c r="AY877" i="6"/>
  <c r="AM877" i="6" s="1"/>
  <c r="AN878" i="6"/>
  <c r="AB878" i="6" s="1"/>
  <c r="AO878" i="6"/>
  <c r="AC878" i="6" s="1"/>
  <c r="AP878" i="6"/>
  <c r="AD878" i="6" s="1"/>
  <c r="AQ878" i="6"/>
  <c r="AE878" i="6" s="1"/>
  <c r="AR878" i="6"/>
  <c r="AF878" i="6" s="1"/>
  <c r="AS878" i="6"/>
  <c r="AG878" i="6" s="1"/>
  <c r="AT878" i="6"/>
  <c r="AH878" i="6" s="1"/>
  <c r="AU878" i="6"/>
  <c r="AI878" i="6" s="1"/>
  <c r="AV878" i="6"/>
  <c r="AJ878" i="6" s="1"/>
  <c r="AW878" i="6"/>
  <c r="AK878" i="6" s="1"/>
  <c r="AX878" i="6"/>
  <c r="AL878" i="6" s="1"/>
  <c r="AY878" i="6"/>
  <c r="AM878" i="6" s="1"/>
  <c r="AN879" i="6"/>
  <c r="AB879" i="6" s="1"/>
  <c r="AO879" i="6"/>
  <c r="AC879" i="6" s="1"/>
  <c r="AP879" i="6"/>
  <c r="AD879" i="6" s="1"/>
  <c r="AQ879" i="6"/>
  <c r="AE879" i="6" s="1"/>
  <c r="AR879" i="6"/>
  <c r="AF879" i="6" s="1"/>
  <c r="AS879" i="6"/>
  <c r="AG879" i="6" s="1"/>
  <c r="AT879" i="6"/>
  <c r="AH879" i="6" s="1"/>
  <c r="AU879" i="6"/>
  <c r="AI879" i="6" s="1"/>
  <c r="AV879" i="6"/>
  <c r="AJ879" i="6" s="1"/>
  <c r="AW879" i="6"/>
  <c r="AK879" i="6" s="1"/>
  <c r="AX879" i="6"/>
  <c r="AL879" i="6" s="1"/>
  <c r="AY879" i="6"/>
  <c r="AM879" i="6" s="1"/>
  <c r="AN880" i="6"/>
  <c r="AB880" i="6" s="1"/>
  <c r="AO880" i="6"/>
  <c r="AC880" i="6" s="1"/>
  <c r="AP880" i="6"/>
  <c r="AD880" i="6" s="1"/>
  <c r="AQ880" i="6"/>
  <c r="AE880" i="6" s="1"/>
  <c r="AR880" i="6"/>
  <c r="AF880" i="6" s="1"/>
  <c r="AS880" i="6"/>
  <c r="AG880" i="6" s="1"/>
  <c r="AT880" i="6"/>
  <c r="AH880" i="6" s="1"/>
  <c r="AU880" i="6"/>
  <c r="AI880" i="6" s="1"/>
  <c r="AV880" i="6"/>
  <c r="AJ880" i="6" s="1"/>
  <c r="AW880" i="6"/>
  <c r="AK880" i="6" s="1"/>
  <c r="AX880" i="6"/>
  <c r="AL880" i="6" s="1"/>
  <c r="AY880" i="6"/>
  <c r="AM880" i="6" s="1"/>
  <c r="AN881" i="6"/>
  <c r="AB881" i="6" s="1"/>
  <c r="AO881" i="6"/>
  <c r="AC881" i="6" s="1"/>
  <c r="AP881" i="6"/>
  <c r="AD881" i="6" s="1"/>
  <c r="AQ881" i="6"/>
  <c r="AE881" i="6" s="1"/>
  <c r="AR881" i="6"/>
  <c r="AF881" i="6" s="1"/>
  <c r="AS881" i="6"/>
  <c r="AG881" i="6" s="1"/>
  <c r="AT881" i="6"/>
  <c r="AH881" i="6" s="1"/>
  <c r="AU881" i="6"/>
  <c r="AI881" i="6" s="1"/>
  <c r="AV881" i="6"/>
  <c r="AJ881" i="6" s="1"/>
  <c r="AW881" i="6"/>
  <c r="AK881" i="6" s="1"/>
  <c r="AX881" i="6"/>
  <c r="AL881" i="6" s="1"/>
  <c r="AY881" i="6"/>
  <c r="AM881" i="6" s="1"/>
  <c r="AN882" i="6"/>
  <c r="AB882" i="6" s="1"/>
  <c r="AO882" i="6"/>
  <c r="AC882" i="6" s="1"/>
  <c r="AP882" i="6"/>
  <c r="AD882" i="6" s="1"/>
  <c r="AQ882" i="6"/>
  <c r="AE882" i="6" s="1"/>
  <c r="AR882" i="6"/>
  <c r="AF882" i="6" s="1"/>
  <c r="AS882" i="6"/>
  <c r="AG882" i="6" s="1"/>
  <c r="AT882" i="6"/>
  <c r="AH882" i="6" s="1"/>
  <c r="AU882" i="6"/>
  <c r="AI882" i="6" s="1"/>
  <c r="AV882" i="6"/>
  <c r="AJ882" i="6" s="1"/>
  <c r="AW882" i="6"/>
  <c r="AK882" i="6" s="1"/>
  <c r="AX882" i="6"/>
  <c r="AL882" i="6" s="1"/>
  <c r="AY882" i="6"/>
  <c r="AM882" i="6" s="1"/>
  <c r="AN883" i="6"/>
  <c r="AB883" i="6" s="1"/>
  <c r="AO883" i="6"/>
  <c r="AC883" i="6" s="1"/>
  <c r="AP883" i="6"/>
  <c r="AD883" i="6" s="1"/>
  <c r="AQ883" i="6"/>
  <c r="AE883" i="6" s="1"/>
  <c r="AR883" i="6"/>
  <c r="AF883" i="6" s="1"/>
  <c r="AS883" i="6"/>
  <c r="AG883" i="6" s="1"/>
  <c r="AT883" i="6"/>
  <c r="AH883" i="6" s="1"/>
  <c r="AU883" i="6"/>
  <c r="AI883" i="6" s="1"/>
  <c r="AV883" i="6"/>
  <c r="AJ883" i="6" s="1"/>
  <c r="AW883" i="6"/>
  <c r="AK883" i="6" s="1"/>
  <c r="AX883" i="6"/>
  <c r="AL883" i="6" s="1"/>
  <c r="AY883" i="6"/>
  <c r="AM883" i="6" s="1"/>
  <c r="AN884" i="6"/>
  <c r="AB884" i="6" s="1"/>
  <c r="AO884" i="6"/>
  <c r="AC884" i="6" s="1"/>
  <c r="AP884" i="6"/>
  <c r="AD884" i="6" s="1"/>
  <c r="AQ884" i="6"/>
  <c r="AE884" i="6" s="1"/>
  <c r="AR884" i="6"/>
  <c r="AF884" i="6" s="1"/>
  <c r="AS884" i="6"/>
  <c r="AG884" i="6" s="1"/>
  <c r="AT884" i="6"/>
  <c r="AH884" i="6" s="1"/>
  <c r="AU884" i="6"/>
  <c r="AI884" i="6" s="1"/>
  <c r="AV884" i="6"/>
  <c r="AJ884" i="6" s="1"/>
  <c r="AW884" i="6"/>
  <c r="AK884" i="6" s="1"/>
  <c r="AX884" i="6"/>
  <c r="AL884" i="6" s="1"/>
  <c r="AY884" i="6"/>
  <c r="AM884" i="6" s="1"/>
  <c r="AN885" i="6"/>
  <c r="AB885" i="6" s="1"/>
  <c r="AO885" i="6"/>
  <c r="AC885" i="6" s="1"/>
  <c r="AP885" i="6"/>
  <c r="AD885" i="6" s="1"/>
  <c r="AQ885" i="6"/>
  <c r="AE885" i="6" s="1"/>
  <c r="AR885" i="6"/>
  <c r="AF885" i="6" s="1"/>
  <c r="AS885" i="6"/>
  <c r="AG885" i="6" s="1"/>
  <c r="AT885" i="6"/>
  <c r="AH885" i="6" s="1"/>
  <c r="AU885" i="6"/>
  <c r="AI885" i="6" s="1"/>
  <c r="AV885" i="6"/>
  <c r="AJ885" i="6" s="1"/>
  <c r="AW885" i="6"/>
  <c r="AK885" i="6" s="1"/>
  <c r="AX885" i="6"/>
  <c r="AL885" i="6" s="1"/>
  <c r="AY885" i="6"/>
  <c r="AM885" i="6" s="1"/>
  <c r="AN886" i="6"/>
  <c r="AB886" i="6" s="1"/>
  <c r="AO886" i="6"/>
  <c r="AC886" i="6" s="1"/>
  <c r="AP886" i="6"/>
  <c r="AD886" i="6" s="1"/>
  <c r="AQ886" i="6"/>
  <c r="AE886" i="6" s="1"/>
  <c r="AR886" i="6"/>
  <c r="AF886" i="6" s="1"/>
  <c r="AS886" i="6"/>
  <c r="AG886" i="6" s="1"/>
  <c r="AT886" i="6"/>
  <c r="AH886" i="6" s="1"/>
  <c r="AU886" i="6"/>
  <c r="AI886" i="6" s="1"/>
  <c r="AV886" i="6"/>
  <c r="AJ886" i="6" s="1"/>
  <c r="AW886" i="6"/>
  <c r="AK886" i="6" s="1"/>
  <c r="AX886" i="6"/>
  <c r="AL886" i="6" s="1"/>
  <c r="AY886" i="6"/>
  <c r="AM886" i="6" s="1"/>
  <c r="AN887" i="6"/>
  <c r="AB887" i="6" s="1"/>
  <c r="AO887" i="6"/>
  <c r="AC887" i="6" s="1"/>
  <c r="AP887" i="6"/>
  <c r="AD887" i="6" s="1"/>
  <c r="AQ887" i="6"/>
  <c r="AE887" i="6" s="1"/>
  <c r="AR887" i="6"/>
  <c r="AF887" i="6" s="1"/>
  <c r="AS887" i="6"/>
  <c r="AG887" i="6" s="1"/>
  <c r="AT887" i="6"/>
  <c r="AH887" i="6" s="1"/>
  <c r="AU887" i="6"/>
  <c r="AI887" i="6" s="1"/>
  <c r="AV887" i="6"/>
  <c r="AJ887" i="6" s="1"/>
  <c r="AW887" i="6"/>
  <c r="AK887" i="6" s="1"/>
  <c r="AX887" i="6"/>
  <c r="AL887" i="6" s="1"/>
  <c r="AY887" i="6"/>
  <c r="AM887" i="6" s="1"/>
  <c r="AN888" i="6"/>
  <c r="AB888" i="6" s="1"/>
  <c r="AO888" i="6"/>
  <c r="AC888" i="6" s="1"/>
  <c r="AP888" i="6"/>
  <c r="AD888" i="6" s="1"/>
  <c r="AQ888" i="6"/>
  <c r="AE888" i="6" s="1"/>
  <c r="AR888" i="6"/>
  <c r="AF888" i="6" s="1"/>
  <c r="AS888" i="6"/>
  <c r="AG888" i="6" s="1"/>
  <c r="AT888" i="6"/>
  <c r="AH888" i="6" s="1"/>
  <c r="AU888" i="6"/>
  <c r="AI888" i="6" s="1"/>
  <c r="AV888" i="6"/>
  <c r="AJ888" i="6" s="1"/>
  <c r="AW888" i="6"/>
  <c r="AK888" i="6" s="1"/>
  <c r="AX888" i="6"/>
  <c r="AL888" i="6" s="1"/>
  <c r="AY888" i="6"/>
  <c r="AM888" i="6" s="1"/>
  <c r="AN889" i="6"/>
  <c r="AB889" i="6" s="1"/>
  <c r="AO889" i="6"/>
  <c r="AC889" i="6" s="1"/>
  <c r="AP889" i="6"/>
  <c r="AD889" i="6" s="1"/>
  <c r="AQ889" i="6"/>
  <c r="AE889" i="6" s="1"/>
  <c r="AR889" i="6"/>
  <c r="AF889" i="6" s="1"/>
  <c r="AS889" i="6"/>
  <c r="AG889" i="6" s="1"/>
  <c r="AT889" i="6"/>
  <c r="AH889" i="6" s="1"/>
  <c r="AU889" i="6"/>
  <c r="AI889" i="6" s="1"/>
  <c r="AV889" i="6"/>
  <c r="AJ889" i="6" s="1"/>
  <c r="AW889" i="6"/>
  <c r="AK889" i="6" s="1"/>
  <c r="AX889" i="6"/>
  <c r="AL889" i="6" s="1"/>
  <c r="AY889" i="6"/>
  <c r="AM889" i="6" s="1"/>
  <c r="AN890" i="6"/>
  <c r="AB890" i="6" s="1"/>
  <c r="AO890" i="6"/>
  <c r="AC890" i="6" s="1"/>
  <c r="AP890" i="6"/>
  <c r="AD890" i="6" s="1"/>
  <c r="AQ890" i="6"/>
  <c r="AE890" i="6" s="1"/>
  <c r="AR890" i="6"/>
  <c r="AF890" i="6" s="1"/>
  <c r="AS890" i="6"/>
  <c r="AG890" i="6" s="1"/>
  <c r="AT890" i="6"/>
  <c r="AH890" i="6" s="1"/>
  <c r="AU890" i="6"/>
  <c r="AI890" i="6" s="1"/>
  <c r="AV890" i="6"/>
  <c r="AJ890" i="6" s="1"/>
  <c r="AW890" i="6"/>
  <c r="AK890" i="6" s="1"/>
  <c r="AX890" i="6"/>
  <c r="AL890" i="6" s="1"/>
  <c r="AY890" i="6"/>
  <c r="AM890" i="6" s="1"/>
  <c r="AN891" i="6"/>
  <c r="AB891" i="6" s="1"/>
  <c r="AO891" i="6"/>
  <c r="AC891" i="6" s="1"/>
  <c r="AP891" i="6"/>
  <c r="AD891" i="6" s="1"/>
  <c r="AQ891" i="6"/>
  <c r="AE891" i="6" s="1"/>
  <c r="AR891" i="6"/>
  <c r="AF891" i="6" s="1"/>
  <c r="AS891" i="6"/>
  <c r="AG891" i="6" s="1"/>
  <c r="AT891" i="6"/>
  <c r="AH891" i="6" s="1"/>
  <c r="AU891" i="6"/>
  <c r="AI891" i="6" s="1"/>
  <c r="AV891" i="6"/>
  <c r="AJ891" i="6" s="1"/>
  <c r="AW891" i="6"/>
  <c r="AK891" i="6" s="1"/>
  <c r="AX891" i="6"/>
  <c r="AL891" i="6" s="1"/>
  <c r="AY891" i="6"/>
  <c r="AM891" i="6" s="1"/>
  <c r="AN892" i="6"/>
  <c r="AB892" i="6" s="1"/>
  <c r="AO892" i="6"/>
  <c r="AC892" i="6" s="1"/>
  <c r="AP892" i="6"/>
  <c r="AD892" i="6" s="1"/>
  <c r="AQ892" i="6"/>
  <c r="AE892" i="6" s="1"/>
  <c r="AR892" i="6"/>
  <c r="AF892" i="6" s="1"/>
  <c r="AS892" i="6"/>
  <c r="AG892" i="6" s="1"/>
  <c r="AT892" i="6"/>
  <c r="AH892" i="6" s="1"/>
  <c r="AU892" i="6"/>
  <c r="AI892" i="6" s="1"/>
  <c r="AV892" i="6"/>
  <c r="AJ892" i="6" s="1"/>
  <c r="AW892" i="6"/>
  <c r="AK892" i="6" s="1"/>
  <c r="AX892" i="6"/>
  <c r="AL892" i="6" s="1"/>
  <c r="AY892" i="6"/>
  <c r="AM892" i="6" s="1"/>
  <c r="AN893" i="6"/>
  <c r="AB893" i="6" s="1"/>
  <c r="AO893" i="6"/>
  <c r="AC893" i="6" s="1"/>
  <c r="AP893" i="6"/>
  <c r="AD893" i="6" s="1"/>
  <c r="AQ893" i="6"/>
  <c r="AE893" i="6" s="1"/>
  <c r="AR893" i="6"/>
  <c r="AF893" i="6" s="1"/>
  <c r="AS893" i="6"/>
  <c r="AG893" i="6" s="1"/>
  <c r="AT893" i="6"/>
  <c r="AH893" i="6" s="1"/>
  <c r="AU893" i="6"/>
  <c r="AI893" i="6" s="1"/>
  <c r="AV893" i="6"/>
  <c r="AJ893" i="6" s="1"/>
  <c r="AW893" i="6"/>
  <c r="AK893" i="6" s="1"/>
  <c r="AX893" i="6"/>
  <c r="AL893" i="6" s="1"/>
  <c r="AY893" i="6"/>
  <c r="AM893" i="6" s="1"/>
  <c r="AN894" i="6"/>
  <c r="AB894" i="6" s="1"/>
  <c r="AO894" i="6"/>
  <c r="AC894" i="6" s="1"/>
  <c r="AP894" i="6"/>
  <c r="AD894" i="6" s="1"/>
  <c r="AQ894" i="6"/>
  <c r="AE894" i="6" s="1"/>
  <c r="AR894" i="6"/>
  <c r="AF894" i="6" s="1"/>
  <c r="AS894" i="6"/>
  <c r="AG894" i="6" s="1"/>
  <c r="AT894" i="6"/>
  <c r="AH894" i="6" s="1"/>
  <c r="AU894" i="6"/>
  <c r="AI894" i="6" s="1"/>
  <c r="AV894" i="6"/>
  <c r="AJ894" i="6" s="1"/>
  <c r="AW894" i="6"/>
  <c r="AK894" i="6" s="1"/>
  <c r="AX894" i="6"/>
  <c r="AL894" i="6" s="1"/>
  <c r="AY894" i="6"/>
  <c r="AM894" i="6" s="1"/>
  <c r="AN895" i="6"/>
  <c r="AB895" i="6" s="1"/>
  <c r="AO895" i="6"/>
  <c r="AC895" i="6" s="1"/>
  <c r="AP895" i="6"/>
  <c r="AD895" i="6" s="1"/>
  <c r="AQ895" i="6"/>
  <c r="AE895" i="6" s="1"/>
  <c r="AR895" i="6"/>
  <c r="AF895" i="6" s="1"/>
  <c r="AS895" i="6"/>
  <c r="AG895" i="6" s="1"/>
  <c r="AT895" i="6"/>
  <c r="AH895" i="6" s="1"/>
  <c r="AU895" i="6"/>
  <c r="AI895" i="6" s="1"/>
  <c r="AV895" i="6"/>
  <c r="AJ895" i="6" s="1"/>
  <c r="AW895" i="6"/>
  <c r="AK895" i="6" s="1"/>
  <c r="AX895" i="6"/>
  <c r="AL895" i="6" s="1"/>
  <c r="AY895" i="6"/>
  <c r="AM895" i="6" s="1"/>
  <c r="AN896" i="6"/>
  <c r="AB896" i="6" s="1"/>
  <c r="AO896" i="6"/>
  <c r="AC896" i="6" s="1"/>
  <c r="AP896" i="6"/>
  <c r="AD896" i="6" s="1"/>
  <c r="AQ896" i="6"/>
  <c r="AE896" i="6" s="1"/>
  <c r="AR896" i="6"/>
  <c r="AF896" i="6" s="1"/>
  <c r="AS896" i="6"/>
  <c r="AG896" i="6" s="1"/>
  <c r="AT896" i="6"/>
  <c r="AH896" i="6" s="1"/>
  <c r="AU896" i="6"/>
  <c r="AI896" i="6" s="1"/>
  <c r="AV896" i="6"/>
  <c r="AJ896" i="6" s="1"/>
  <c r="AW896" i="6"/>
  <c r="AK896" i="6" s="1"/>
  <c r="AX896" i="6"/>
  <c r="AL896" i="6" s="1"/>
  <c r="AY896" i="6"/>
  <c r="AM896" i="6" s="1"/>
  <c r="AN897" i="6"/>
  <c r="AB897" i="6" s="1"/>
  <c r="AO897" i="6"/>
  <c r="AC897" i="6" s="1"/>
  <c r="AP897" i="6"/>
  <c r="AD897" i="6" s="1"/>
  <c r="AQ897" i="6"/>
  <c r="AE897" i="6" s="1"/>
  <c r="AR897" i="6"/>
  <c r="AF897" i="6" s="1"/>
  <c r="AS897" i="6"/>
  <c r="AG897" i="6" s="1"/>
  <c r="AT897" i="6"/>
  <c r="AH897" i="6" s="1"/>
  <c r="AU897" i="6"/>
  <c r="AI897" i="6" s="1"/>
  <c r="AV897" i="6"/>
  <c r="AJ897" i="6" s="1"/>
  <c r="AW897" i="6"/>
  <c r="AK897" i="6" s="1"/>
  <c r="AX897" i="6"/>
  <c r="AL897" i="6" s="1"/>
  <c r="AY897" i="6"/>
  <c r="AM897" i="6" s="1"/>
  <c r="AN898" i="6"/>
  <c r="AB898" i="6" s="1"/>
  <c r="AO898" i="6"/>
  <c r="AC898" i="6" s="1"/>
  <c r="AP898" i="6"/>
  <c r="AD898" i="6" s="1"/>
  <c r="AQ898" i="6"/>
  <c r="AE898" i="6" s="1"/>
  <c r="AR898" i="6"/>
  <c r="AF898" i="6" s="1"/>
  <c r="AS898" i="6"/>
  <c r="AG898" i="6" s="1"/>
  <c r="AT898" i="6"/>
  <c r="AH898" i="6" s="1"/>
  <c r="AU898" i="6"/>
  <c r="AI898" i="6" s="1"/>
  <c r="AV898" i="6"/>
  <c r="AJ898" i="6" s="1"/>
  <c r="AW898" i="6"/>
  <c r="AK898" i="6" s="1"/>
  <c r="AX898" i="6"/>
  <c r="AL898" i="6" s="1"/>
  <c r="AY898" i="6"/>
  <c r="AM898" i="6" s="1"/>
  <c r="AN899" i="6"/>
  <c r="AB899" i="6" s="1"/>
  <c r="AO899" i="6"/>
  <c r="AC899" i="6" s="1"/>
  <c r="AP899" i="6"/>
  <c r="AD899" i="6" s="1"/>
  <c r="AQ899" i="6"/>
  <c r="AE899" i="6" s="1"/>
  <c r="AR899" i="6"/>
  <c r="AF899" i="6" s="1"/>
  <c r="AS899" i="6"/>
  <c r="AG899" i="6" s="1"/>
  <c r="AT899" i="6"/>
  <c r="AH899" i="6" s="1"/>
  <c r="AU899" i="6"/>
  <c r="AI899" i="6" s="1"/>
  <c r="AV899" i="6"/>
  <c r="AJ899" i="6" s="1"/>
  <c r="AW899" i="6"/>
  <c r="AK899" i="6" s="1"/>
  <c r="AX899" i="6"/>
  <c r="AL899" i="6" s="1"/>
  <c r="AY899" i="6"/>
  <c r="AM899" i="6" s="1"/>
  <c r="AN900" i="6"/>
  <c r="AB900" i="6" s="1"/>
  <c r="AO900" i="6"/>
  <c r="AC900" i="6" s="1"/>
  <c r="AP900" i="6"/>
  <c r="AD900" i="6" s="1"/>
  <c r="AQ900" i="6"/>
  <c r="AE900" i="6" s="1"/>
  <c r="AR900" i="6"/>
  <c r="AF900" i="6" s="1"/>
  <c r="AS900" i="6"/>
  <c r="AG900" i="6" s="1"/>
  <c r="AT900" i="6"/>
  <c r="AH900" i="6" s="1"/>
  <c r="AU900" i="6"/>
  <c r="AI900" i="6" s="1"/>
  <c r="AV900" i="6"/>
  <c r="AJ900" i="6" s="1"/>
  <c r="AW900" i="6"/>
  <c r="AK900" i="6" s="1"/>
  <c r="AX900" i="6"/>
  <c r="AL900" i="6" s="1"/>
  <c r="AY900" i="6"/>
  <c r="AM900" i="6" s="1"/>
  <c r="AN901" i="6"/>
  <c r="AB901" i="6" s="1"/>
  <c r="AO901" i="6"/>
  <c r="AC901" i="6" s="1"/>
  <c r="AP901" i="6"/>
  <c r="AD901" i="6" s="1"/>
  <c r="AQ901" i="6"/>
  <c r="AE901" i="6" s="1"/>
  <c r="AR901" i="6"/>
  <c r="AF901" i="6" s="1"/>
  <c r="AS901" i="6"/>
  <c r="AG901" i="6" s="1"/>
  <c r="AT901" i="6"/>
  <c r="AH901" i="6" s="1"/>
  <c r="AU901" i="6"/>
  <c r="AI901" i="6" s="1"/>
  <c r="AV901" i="6"/>
  <c r="AJ901" i="6" s="1"/>
  <c r="AW901" i="6"/>
  <c r="AK901" i="6" s="1"/>
  <c r="AX901" i="6"/>
  <c r="AL901" i="6" s="1"/>
  <c r="AY901" i="6"/>
  <c r="AM901" i="6" s="1"/>
  <c r="AN902" i="6"/>
  <c r="AB902" i="6" s="1"/>
  <c r="AO902" i="6"/>
  <c r="AC902" i="6" s="1"/>
  <c r="AP902" i="6"/>
  <c r="AD902" i="6" s="1"/>
  <c r="AQ902" i="6"/>
  <c r="AE902" i="6" s="1"/>
  <c r="AR902" i="6"/>
  <c r="AF902" i="6" s="1"/>
  <c r="AS902" i="6"/>
  <c r="AG902" i="6" s="1"/>
  <c r="AT902" i="6"/>
  <c r="AH902" i="6" s="1"/>
  <c r="AU902" i="6"/>
  <c r="AI902" i="6" s="1"/>
  <c r="AV902" i="6"/>
  <c r="AJ902" i="6" s="1"/>
  <c r="AW902" i="6"/>
  <c r="AK902" i="6" s="1"/>
  <c r="AX902" i="6"/>
  <c r="AL902" i="6" s="1"/>
  <c r="AY902" i="6"/>
  <c r="AM902" i="6" s="1"/>
  <c r="AN903" i="6"/>
  <c r="AB903" i="6" s="1"/>
  <c r="AO903" i="6"/>
  <c r="AC903" i="6" s="1"/>
  <c r="AP903" i="6"/>
  <c r="AD903" i="6" s="1"/>
  <c r="AQ903" i="6"/>
  <c r="AE903" i="6" s="1"/>
  <c r="AR903" i="6"/>
  <c r="AF903" i="6" s="1"/>
  <c r="AS903" i="6"/>
  <c r="AG903" i="6" s="1"/>
  <c r="AT903" i="6"/>
  <c r="AH903" i="6" s="1"/>
  <c r="AU903" i="6"/>
  <c r="AI903" i="6" s="1"/>
  <c r="AV903" i="6"/>
  <c r="AJ903" i="6" s="1"/>
  <c r="AW903" i="6"/>
  <c r="AK903" i="6" s="1"/>
  <c r="AX903" i="6"/>
  <c r="AL903" i="6" s="1"/>
  <c r="AY903" i="6"/>
  <c r="AM903" i="6" s="1"/>
  <c r="AN904" i="6"/>
  <c r="AB904" i="6" s="1"/>
  <c r="AO904" i="6"/>
  <c r="AC904" i="6" s="1"/>
  <c r="AP904" i="6"/>
  <c r="AD904" i="6" s="1"/>
  <c r="AQ904" i="6"/>
  <c r="AE904" i="6" s="1"/>
  <c r="AR904" i="6"/>
  <c r="AF904" i="6" s="1"/>
  <c r="AS904" i="6"/>
  <c r="AG904" i="6" s="1"/>
  <c r="AT904" i="6"/>
  <c r="AH904" i="6" s="1"/>
  <c r="AU904" i="6"/>
  <c r="AI904" i="6" s="1"/>
  <c r="AV904" i="6"/>
  <c r="AJ904" i="6" s="1"/>
  <c r="AW904" i="6"/>
  <c r="AK904" i="6" s="1"/>
  <c r="AX904" i="6"/>
  <c r="AL904" i="6" s="1"/>
  <c r="AY904" i="6"/>
  <c r="AM904" i="6" s="1"/>
  <c r="AN905" i="6"/>
  <c r="AB905" i="6" s="1"/>
  <c r="AO905" i="6"/>
  <c r="AC905" i="6" s="1"/>
  <c r="AP905" i="6"/>
  <c r="AD905" i="6" s="1"/>
  <c r="AQ905" i="6"/>
  <c r="AE905" i="6" s="1"/>
  <c r="AR905" i="6"/>
  <c r="AF905" i="6" s="1"/>
  <c r="AS905" i="6"/>
  <c r="AG905" i="6" s="1"/>
  <c r="AT905" i="6"/>
  <c r="AH905" i="6" s="1"/>
  <c r="AU905" i="6"/>
  <c r="AI905" i="6" s="1"/>
  <c r="AV905" i="6"/>
  <c r="AJ905" i="6" s="1"/>
  <c r="AW905" i="6"/>
  <c r="AK905" i="6" s="1"/>
  <c r="AX905" i="6"/>
  <c r="AL905" i="6" s="1"/>
  <c r="AY905" i="6"/>
  <c r="AM905" i="6" s="1"/>
  <c r="AN906" i="6"/>
  <c r="AB906" i="6" s="1"/>
  <c r="AO906" i="6"/>
  <c r="AC906" i="6" s="1"/>
  <c r="AP906" i="6"/>
  <c r="AD906" i="6" s="1"/>
  <c r="AQ906" i="6"/>
  <c r="AE906" i="6" s="1"/>
  <c r="AR906" i="6"/>
  <c r="AF906" i="6" s="1"/>
  <c r="AS906" i="6"/>
  <c r="AG906" i="6" s="1"/>
  <c r="AT906" i="6"/>
  <c r="AH906" i="6" s="1"/>
  <c r="AU906" i="6"/>
  <c r="AI906" i="6" s="1"/>
  <c r="AV906" i="6"/>
  <c r="AJ906" i="6" s="1"/>
  <c r="AW906" i="6"/>
  <c r="AK906" i="6" s="1"/>
  <c r="AX906" i="6"/>
  <c r="AL906" i="6" s="1"/>
  <c r="AY906" i="6"/>
  <c r="AM906" i="6" s="1"/>
  <c r="AN907" i="6"/>
  <c r="AB907" i="6" s="1"/>
  <c r="AO907" i="6"/>
  <c r="AC907" i="6" s="1"/>
  <c r="AP907" i="6"/>
  <c r="AD907" i="6" s="1"/>
  <c r="AQ907" i="6"/>
  <c r="AE907" i="6" s="1"/>
  <c r="AR907" i="6"/>
  <c r="AF907" i="6" s="1"/>
  <c r="AS907" i="6"/>
  <c r="AG907" i="6" s="1"/>
  <c r="AT907" i="6"/>
  <c r="AH907" i="6" s="1"/>
  <c r="AU907" i="6"/>
  <c r="AI907" i="6" s="1"/>
  <c r="AV907" i="6"/>
  <c r="AJ907" i="6" s="1"/>
  <c r="AW907" i="6"/>
  <c r="AK907" i="6" s="1"/>
  <c r="AX907" i="6"/>
  <c r="AL907" i="6" s="1"/>
  <c r="AY907" i="6"/>
  <c r="AM907" i="6" s="1"/>
  <c r="AN908" i="6"/>
  <c r="AB908" i="6" s="1"/>
  <c r="AO908" i="6"/>
  <c r="AC908" i="6" s="1"/>
  <c r="AP908" i="6"/>
  <c r="AD908" i="6" s="1"/>
  <c r="AQ908" i="6"/>
  <c r="AE908" i="6" s="1"/>
  <c r="AR908" i="6"/>
  <c r="AF908" i="6" s="1"/>
  <c r="AS908" i="6"/>
  <c r="AG908" i="6" s="1"/>
  <c r="AT908" i="6"/>
  <c r="AH908" i="6" s="1"/>
  <c r="AU908" i="6"/>
  <c r="AI908" i="6" s="1"/>
  <c r="AV908" i="6"/>
  <c r="AJ908" i="6" s="1"/>
  <c r="AW908" i="6"/>
  <c r="AK908" i="6" s="1"/>
  <c r="AX908" i="6"/>
  <c r="AL908" i="6" s="1"/>
  <c r="AY908" i="6"/>
  <c r="AM908" i="6" s="1"/>
  <c r="AN909" i="6"/>
  <c r="AB909" i="6" s="1"/>
  <c r="AO909" i="6"/>
  <c r="AC909" i="6" s="1"/>
  <c r="AP909" i="6"/>
  <c r="AD909" i="6" s="1"/>
  <c r="AQ909" i="6"/>
  <c r="AE909" i="6" s="1"/>
  <c r="AR909" i="6"/>
  <c r="AF909" i="6" s="1"/>
  <c r="AS909" i="6"/>
  <c r="AG909" i="6" s="1"/>
  <c r="AT909" i="6"/>
  <c r="AH909" i="6" s="1"/>
  <c r="AU909" i="6"/>
  <c r="AI909" i="6" s="1"/>
  <c r="AV909" i="6"/>
  <c r="AJ909" i="6" s="1"/>
  <c r="AW909" i="6"/>
  <c r="AK909" i="6" s="1"/>
  <c r="AX909" i="6"/>
  <c r="AL909" i="6" s="1"/>
  <c r="AY909" i="6"/>
  <c r="AM909" i="6" s="1"/>
  <c r="AN910" i="6"/>
  <c r="AB910" i="6" s="1"/>
  <c r="AO910" i="6"/>
  <c r="AC910" i="6" s="1"/>
  <c r="AP910" i="6"/>
  <c r="AD910" i="6" s="1"/>
  <c r="AQ910" i="6"/>
  <c r="AE910" i="6" s="1"/>
  <c r="AR910" i="6"/>
  <c r="AF910" i="6" s="1"/>
  <c r="AS910" i="6"/>
  <c r="AG910" i="6" s="1"/>
  <c r="AT910" i="6"/>
  <c r="AH910" i="6" s="1"/>
  <c r="AU910" i="6"/>
  <c r="AI910" i="6" s="1"/>
  <c r="AV910" i="6"/>
  <c r="AJ910" i="6" s="1"/>
  <c r="AW910" i="6"/>
  <c r="AK910" i="6" s="1"/>
  <c r="AX910" i="6"/>
  <c r="AL910" i="6" s="1"/>
  <c r="AY910" i="6"/>
  <c r="AM910" i="6" s="1"/>
  <c r="AN911" i="6"/>
  <c r="AB911" i="6" s="1"/>
  <c r="AO911" i="6"/>
  <c r="AC911" i="6" s="1"/>
  <c r="AP911" i="6"/>
  <c r="AD911" i="6" s="1"/>
  <c r="AQ911" i="6"/>
  <c r="AE911" i="6" s="1"/>
  <c r="AR911" i="6"/>
  <c r="AF911" i="6" s="1"/>
  <c r="AS911" i="6"/>
  <c r="AG911" i="6" s="1"/>
  <c r="AT911" i="6"/>
  <c r="AH911" i="6" s="1"/>
  <c r="AU911" i="6"/>
  <c r="AI911" i="6" s="1"/>
  <c r="AV911" i="6"/>
  <c r="AJ911" i="6" s="1"/>
  <c r="AW911" i="6"/>
  <c r="AK911" i="6" s="1"/>
  <c r="AX911" i="6"/>
  <c r="AL911" i="6" s="1"/>
  <c r="AY911" i="6"/>
  <c r="AM911" i="6" s="1"/>
  <c r="AN912" i="6"/>
  <c r="AB912" i="6" s="1"/>
  <c r="AO912" i="6"/>
  <c r="AC912" i="6" s="1"/>
  <c r="AP912" i="6"/>
  <c r="AD912" i="6" s="1"/>
  <c r="AQ912" i="6"/>
  <c r="AE912" i="6" s="1"/>
  <c r="AR912" i="6"/>
  <c r="AF912" i="6" s="1"/>
  <c r="AS912" i="6"/>
  <c r="AG912" i="6" s="1"/>
  <c r="AT912" i="6"/>
  <c r="AH912" i="6" s="1"/>
  <c r="AU912" i="6"/>
  <c r="AI912" i="6" s="1"/>
  <c r="AV912" i="6"/>
  <c r="AJ912" i="6" s="1"/>
  <c r="AW912" i="6"/>
  <c r="AK912" i="6" s="1"/>
  <c r="AX912" i="6"/>
  <c r="AL912" i="6" s="1"/>
  <c r="AY912" i="6"/>
  <c r="AM912" i="6" s="1"/>
  <c r="AN913" i="6"/>
  <c r="AB913" i="6" s="1"/>
  <c r="AO913" i="6"/>
  <c r="AC913" i="6" s="1"/>
  <c r="AP913" i="6"/>
  <c r="AD913" i="6" s="1"/>
  <c r="AQ913" i="6"/>
  <c r="AE913" i="6" s="1"/>
  <c r="AR913" i="6"/>
  <c r="AF913" i="6" s="1"/>
  <c r="AS913" i="6"/>
  <c r="AG913" i="6" s="1"/>
  <c r="AT913" i="6"/>
  <c r="AH913" i="6" s="1"/>
  <c r="AU913" i="6"/>
  <c r="AI913" i="6" s="1"/>
  <c r="AV913" i="6"/>
  <c r="AJ913" i="6" s="1"/>
  <c r="AW913" i="6"/>
  <c r="AK913" i="6" s="1"/>
  <c r="AX913" i="6"/>
  <c r="AL913" i="6" s="1"/>
  <c r="AY913" i="6"/>
  <c r="AM913" i="6" s="1"/>
  <c r="AN914" i="6"/>
  <c r="AB914" i="6" s="1"/>
  <c r="AO914" i="6"/>
  <c r="AC914" i="6" s="1"/>
  <c r="AP914" i="6"/>
  <c r="AD914" i="6" s="1"/>
  <c r="AQ914" i="6"/>
  <c r="AE914" i="6" s="1"/>
  <c r="AR914" i="6"/>
  <c r="AF914" i="6" s="1"/>
  <c r="AS914" i="6"/>
  <c r="AG914" i="6" s="1"/>
  <c r="AT914" i="6"/>
  <c r="AH914" i="6" s="1"/>
  <c r="AU914" i="6"/>
  <c r="AI914" i="6" s="1"/>
  <c r="AV914" i="6"/>
  <c r="AJ914" i="6" s="1"/>
  <c r="AW914" i="6"/>
  <c r="AK914" i="6" s="1"/>
  <c r="AX914" i="6"/>
  <c r="AL914" i="6" s="1"/>
  <c r="AY914" i="6"/>
  <c r="AM914" i="6" s="1"/>
  <c r="AN915" i="6"/>
  <c r="AB915" i="6" s="1"/>
  <c r="AO915" i="6"/>
  <c r="AC915" i="6" s="1"/>
  <c r="AP915" i="6"/>
  <c r="AD915" i="6" s="1"/>
  <c r="AQ915" i="6"/>
  <c r="AE915" i="6" s="1"/>
  <c r="AR915" i="6"/>
  <c r="AF915" i="6" s="1"/>
  <c r="AS915" i="6"/>
  <c r="AG915" i="6" s="1"/>
  <c r="AT915" i="6"/>
  <c r="AH915" i="6" s="1"/>
  <c r="AU915" i="6"/>
  <c r="AI915" i="6" s="1"/>
  <c r="AV915" i="6"/>
  <c r="AJ915" i="6" s="1"/>
  <c r="AW915" i="6"/>
  <c r="AK915" i="6" s="1"/>
  <c r="AX915" i="6"/>
  <c r="AL915" i="6" s="1"/>
  <c r="AY915" i="6"/>
  <c r="AM915" i="6" s="1"/>
  <c r="AN916" i="6"/>
  <c r="AB916" i="6" s="1"/>
  <c r="AO916" i="6"/>
  <c r="AC916" i="6" s="1"/>
  <c r="AP916" i="6"/>
  <c r="AD916" i="6" s="1"/>
  <c r="AQ916" i="6"/>
  <c r="AE916" i="6" s="1"/>
  <c r="AR916" i="6"/>
  <c r="AF916" i="6" s="1"/>
  <c r="AS916" i="6"/>
  <c r="AG916" i="6" s="1"/>
  <c r="AT916" i="6"/>
  <c r="AH916" i="6" s="1"/>
  <c r="AU916" i="6"/>
  <c r="AI916" i="6" s="1"/>
  <c r="AV916" i="6"/>
  <c r="AJ916" i="6" s="1"/>
  <c r="AW916" i="6"/>
  <c r="AK916" i="6" s="1"/>
  <c r="AX916" i="6"/>
  <c r="AL916" i="6" s="1"/>
  <c r="AY916" i="6"/>
  <c r="AM916" i="6" s="1"/>
  <c r="AN917" i="6"/>
  <c r="AB917" i="6" s="1"/>
  <c r="AO917" i="6"/>
  <c r="AC917" i="6" s="1"/>
  <c r="AP917" i="6"/>
  <c r="AD917" i="6" s="1"/>
  <c r="AQ917" i="6"/>
  <c r="AE917" i="6" s="1"/>
  <c r="AR917" i="6"/>
  <c r="AF917" i="6" s="1"/>
  <c r="AS917" i="6"/>
  <c r="AG917" i="6" s="1"/>
  <c r="AT917" i="6"/>
  <c r="AH917" i="6" s="1"/>
  <c r="AU917" i="6"/>
  <c r="AI917" i="6" s="1"/>
  <c r="AV917" i="6"/>
  <c r="AJ917" i="6" s="1"/>
  <c r="AW917" i="6"/>
  <c r="AK917" i="6" s="1"/>
  <c r="AX917" i="6"/>
  <c r="AL917" i="6" s="1"/>
  <c r="AY917" i="6"/>
  <c r="AM917" i="6" s="1"/>
  <c r="AN918" i="6"/>
  <c r="AB918" i="6" s="1"/>
  <c r="AO918" i="6"/>
  <c r="AC918" i="6" s="1"/>
  <c r="AP918" i="6"/>
  <c r="AD918" i="6" s="1"/>
  <c r="AQ918" i="6"/>
  <c r="AE918" i="6" s="1"/>
  <c r="AR918" i="6"/>
  <c r="AF918" i="6" s="1"/>
  <c r="AS918" i="6"/>
  <c r="AG918" i="6" s="1"/>
  <c r="AT918" i="6"/>
  <c r="AH918" i="6" s="1"/>
  <c r="AU918" i="6"/>
  <c r="AI918" i="6" s="1"/>
  <c r="AV918" i="6"/>
  <c r="AJ918" i="6" s="1"/>
  <c r="AW918" i="6"/>
  <c r="AK918" i="6" s="1"/>
  <c r="AX918" i="6"/>
  <c r="AL918" i="6" s="1"/>
  <c r="AY918" i="6"/>
  <c r="AM918" i="6" s="1"/>
  <c r="AN919" i="6"/>
  <c r="AB919" i="6" s="1"/>
  <c r="AO919" i="6"/>
  <c r="AC919" i="6" s="1"/>
  <c r="AP919" i="6"/>
  <c r="AD919" i="6" s="1"/>
  <c r="AQ919" i="6"/>
  <c r="AE919" i="6" s="1"/>
  <c r="AR919" i="6"/>
  <c r="AF919" i="6" s="1"/>
  <c r="AS919" i="6"/>
  <c r="AG919" i="6" s="1"/>
  <c r="AT919" i="6"/>
  <c r="AH919" i="6" s="1"/>
  <c r="AU919" i="6"/>
  <c r="AI919" i="6" s="1"/>
  <c r="AV919" i="6"/>
  <c r="AJ919" i="6" s="1"/>
  <c r="AW919" i="6"/>
  <c r="AK919" i="6" s="1"/>
  <c r="AX919" i="6"/>
  <c r="AL919" i="6" s="1"/>
  <c r="AY919" i="6"/>
  <c r="AM919" i="6" s="1"/>
  <c r="AN920" i="6"/>
  <c r="AB920" i="6" s="1"/>
  <c r="AO920" i="6"/>
  <c r="AC920" i="6" s="1"/>
  <c r="AP920" i="6"/>
  <c r="AD920" i="6" s="1"/>
  <c r="AQ920" i="6"/>
  <c r="AE920" i="6" s="1"/>
  <c r="AR920" i="6"/>
  <c r="AF920" i="6" s="1"/>
  <c r="AS920" i="6"/>
  <c r="AG920" i="6" s="1"/>
  <c r="AT920" i="6"/>
  <c r="AH920" i="6" s="1"/>
  <c r="AU920" i="6"/>
  <c r="AI920" i="6" s="1"/>
  <c r="AV920" i="6"/>
  <c r="AJ920" i="6" s="1"/>
  <c r="AW920" i="6"/>
  <c r="AK920" i="6" s="1"/>
  <c r="AX920" i="6"/>
  <c r="AL920" i="6" s="1"/>
  <c r="AY920" i="6"/>
  <c r="AM920" i="6" s="1"/>
  <c r="AN921" i="6"/>
  <c r="AB921" i="6" s="1"/>
  <c r="AO921" i="6"/>
  <c r="AC921" i="6" s="1"/>
  <c r="AP921" i="6"/>
  <c r="AD921" i="6" s="1"/>
  <c r="AQ921" i="6"/>
  <c r="AE921" i="6" s="1"/>
  <c r="AR921" i="6"/>
  <c r="AF921" i="6" s="1"/>
  <c r="AS921" i="6"/>
  <c r="AG921" i="6" s="1"/>
  <c r="AT921" i="6"/>
  <c r="AH921" i="6" s="1"/>
  <c r="AU921" i="6"/>
  <c r="AI921" i="6" s="1"/>
  <c r="AV921" i="6"/>
  <c r="AJ921" i="6" s="1"/>
  <c r="AW921" i="6"/>
  <c r="AK921" i="6" s="1"/>
  <c r="AX921" i="6"/>
  <c r="AL921" i="6" s="1"/>
  <c r="AY921" i="6"/>
  <c r="AM921" i="6" s="1"/>
  <c r="AN922" i="6"/>
  <c r="AB922" i="6" s="1"/>
  <c r="AO922" i="6"/>
  <c r="AC922" i="6" s="1"/>
  <c r="AP922" i="6"/>
  <c r="AD922" i="6" s="1"/>
  <c r="AQ922" i="6"/>
  <c r="AE922" i="6" s="1"/>
  <c r="AR922" i="6"/>
  <c r="AF922" i="6" s="1"/>
  <c r="AS922" i="6"/>
  <c r="AG922" i="6" s="1"/>
  <c r="AT922" i="6"/>
  <c r="AH922" i="6" s="1"/>
  <c r="AU922" i="6"/>
  <c r="AI922" i="6" s="1"/>
  <c r="AV922" i="6"/>
  <c r="AJ922" i="6" s="1"/>
  <c r="AW922" i="6"/>
  <c r="AK922" i="6" s="1"/>
  <c r="AX922" i="6"/>
  <c r="AL922" i="6" s="1"/>
  <c r="AY922" i="6"/>
  <c r="AM922" i="6" s="1"/>
  <c r="AN923" i="6"/>
  <c r="AB923" i="6" s="1"/>
  <c r="AO923" i="6"/>
  <c r="AC923" i="6" s="1"/>
  <c r="AP923" i="6"/>
  <c r="AD923" i="6" s="1"/>
  <c r="AQ923" i="6"/>
  <c r="AE923" i="6" s="1"/>
  <c r="AR923" i="6"/>
  <c r="AF923" i="6" s="1"/>
  <c r="AS923" i="6"/>
  <c r="AG923" i="6" s="1"/>
  <c r="AT923" i="6"/>
  <c r="AH923" i="6" s="1"/>
  <c r="AU923" i="6"/>
  <c r="AI923" i="6" s="1"/>
  <c r="AV923" i="6"/>
  <c r="AJ923" i="6" s="1"/>
  <c r="AW923" i="6"/>
  <c r="AK923" i="6" s="1"/>
  <c r="AX923" i="6"/>
  <c r="AL923" i="6" s="1"/>
  <c r="AY923" i="6"/>
  <c r="AM923" i="6" s="1"/>
  <c r="AN924" i="6"/>
  <c r="AB924" i="6" s="1"/>
  <c r="AO924" i="6"/>
  <c r="AC924" i="6" s="1"/>
  <c r="AP924" i="6"/>
  <c r="AD924" i="6" s="1"/>
  <c r="AQ924" i="6"/>
  <c r="AE924" i="6" s="1"/>
  <c r="AR924" i="6"/>
  <c r="AF924" i="6" s="1"/>
  <c r="AS924" i="6"/>
  <c r="AG924" i="6" s="1"/>
  <c r="AT924" i="6"/>
  <c r="AH924" i="6" s="1"/>
  <c r="AU924" i="6"/>
  <c r="AI924" i="6" s="1"/>
  <c r="AV924" i="6"/>
  <c r="AJ924" i="6" s="1"/>
  <c r="AW924" i="6"/>
  <c r="AK924" i="6" s="1"/>
  <c r="AX924" i="6"/>
  <c r="AL924" i="6" s="1"/>
  <c r="AY924" i="6"/>
  <c r="AM924" i="6" s="1"/>
  <c r="AN925" i="6"/>
  <c r="AB925" i="6" s="1"/>
  <c r="AO925" i="6"/>
  <c r="AC925" i="6" s="1"/>
  <c r="AP925" i="6"/>
  <c r="AD925" i="6" s="1"/>
  <c r="AQ925" i="6"/>
  <c r="AE925" i="6" s="1"/>
  <c r="AR925" i="6"/>
  <c r="AF925" i="6" s="1"/>
  <c r="AS925" i="6"/>
  <c r="AG925" i="6" s="1"/>
  <c r="AT925" i="6"/>
  <c r="AH925" i="6" s="1"/>
  <c r="AU925" i="6"/>
  <c r="AI925" i="6" s="1"/>
  <c r="AV925" i="6"/>
  <c r="AJ925" i="6" s="1"/>
  <c r="AW925" i="6"/>
  <c r="AK925" i="6" s="1"/>
  <c r="AX925" i="6"/>
  <c r="AL925" i="6" s="1"/>
  <c r="AY925" i="6"/>
  <c r="AM925" i="6" s="1"/>
  <c r="AN926" i="6"/>
  <c r="AB926" i="6" s="1"/>
  <c r="AO926" i="6"/>
  <c r="AC926" i="6" s="1"/>
  <c r="AP926" i="6"/>
  <c r="AD926" i="6" s="1"/>
  <c r="AQ926" i="6"/>
  <c r="AE926" i="6" s="1"/>
  <c r="AR926" i="6"/>
  <c r="AF926" i="6" s="1"/>
  <c r="AS926" i="6"/>
  <c r="AG926" i="6" s="1"/>
  <c r="AT926" i="6"/>
  <c r="AH926" i="6" s="1"/>
  <c r="AU926" i="6"/>
  <c r="AI926" i="6" s="1"/>
  <c r="AV926" i="6"/>
  <c r="AJ926" i="6" s="1"/>
  <c r="AW926" i="6"/>
  <c r="AK926" i="6" s="1"/>
  <c r="AX926" i="6"/>
  <c r="AL926" i="6" s="1"/>
  <c r="AY926" i="6"/>
  <c r="AM926" i="6" s="1"/>
  <c r="AN927" i="6"/>
  <c r="AB927" i="6" s="1"/>
  <c r="AO927" i="6"/>
  <c r="AC927" i="6" s="1"/>
  <c r="AP927" i="6"/>
  <c r="AD927" i="6" s="1"/>
  <c r="AQ927" i="6"/>
  <c r="AE927" i="6" s="1"/>
  <c r="AR927" i="6"/>
  <c r="AF927" i="6" s="1"/>
  <c r="AS927" i="6"/>
  <c r="AG927" i="6" s="1"/>
  <c r="AT927" i="6"/>
  <c r="AH927" i="6" s="1"/>
  <c r="AU927" i="6"/>
  <c r="AI927" i="6" s="1"/>
  <c r="AV927" i="6"/>
  <c r="AJ927" i="6" s="1"/>
  <c r="AW927" i="6"/>
  <c r="AK927" i="6" s="1"/>
  <c r="AX927" i="6"/>
  <c r="AL927" i="6" s="1"/>
  <c r="AY927" i="6"/>
  <c r="AM927" i="6" s="1"/>
  <c r="AN928" i="6"/>
  <c r="AB928" i="6" s="1"/>
  <c r="AO928" i="6"/>
  <c r="AC928" i="6" s="1"/>
  <c r="AP928" i="6"/>
  <c r="AD928" i="6" s="1"/>
  <c r="AQ928" i="6"/>
  <c r="AE928" i="6" s="1"/>
  <c r="AR928" i="6"/>
  <c r="AF928" i="6" s="1"/>
  <c r="AS928" i="6"/>
  <c r="AG928" i="6" s="1"/>
  <c r="AT928" i="6"/>
  <c r="AH928" i="6" s="1"/>
  <c r="AU928" i="6"/>
  <c r="AI928" i="6" s="1"/>
  <c r="AV928" i="6"/>
  <c r="AJ928" i="6" s="1"/>
  <c r="AW928" i="6"/>
  <c r="AK928" i="6" s="1"/>
  <c r="AX928" i="6"/>
  <c r="AL928" i="6" s="1"/>
  <c r="AY928" i="6"/>
  <c r="AM928" i="6" s="1"/>
  <c r="AN929" i="6"/>
  <c r="AB929" i="6" s="1"/>
  <c r="AO929" i="6"/>
  <c r="AC929" i="6" s="1"/>
  <c r="AP929" i="6"/>
  <c r="AD929" i="6" s="1"/>
  <c r="AQ929" i="6"/>
  <c r="AE929" i="6" s="1"/>
  <c r="AR929" i="6"/>
  <c r="AF929" i="6" s="1"/>
  <c r="AS929" i="6"/>
  <c r="AG929" i="6" s="1"/>
  <c r="AT929" i="6"/>
  <c r="AH929" i="6" s="1"/>
  <c r="AU929" i="6"/>
  <c r="AI929" i="6" s="1"/>
  <c r="AV929" i="6"/>
  <c r="AJ929" i="6" s="1"/>
  <c r="AW929" i="6"/>
  <c r="AK929" i="6" s="1"/>
  <c r="AX929" i="6"/>
  <c r="AL929" i="6" s="1"/>
  <c r="AY929" i="6"/>
  <c r="AM929" i="6" s="1"/>
  <c r="AN930" i="6"/>
  <c r="AB930" i="6" s="1"/>
  <c r="AO930" i="6"/>
  <c r="AC930" i="6" s="1"/>
  <c r="AP930" i="6"/>
  <c r="AD930" i="6" s="1"/>
  <c r="AQ930" i="6"/>
  <c r="AE930" i="6" s="1"/>
  <c r="AR930" i="6"/>
  <c r="AF930" i="6" s="1"/>
  <c r="AS930" i="6"/>
  <c r="AG930" i="6" s="1"/>
  <c r="AT930" i="6"/>
  <c r="AH930" i="6" s="1"/>
  <c r="AU930" i="6"/>
  <c r="AI930" i="6" s="1"/>
  <c r="AV930" i="6"/>
  <c r="AJ930" i="6" s="1"/>
  <c r="AW930" i="6"/>
  <c r="AK930" i="6" s="1"/>
  <c r="AX930" i="6"/>
  <c r="AL930" i="6" s="1"/>
  <c r="AY930" i="6"/>
  <c r="AM930" i="6" s="1"/>
  <c r="AN931" i="6"/>
  <c r="AB931" i="6" s="1"/>
  <c r="AO931" i="6"/>
  <c r="AC931" i="6" s="1"/>
  <c r="AP931" i="6"/>
  <c r="AD931" i="6" s="1"/>
  <c r="AQ931" i="6"/>
  <c r="AE931" i="6" s="1"/>
  <c r="AR931" i="6"/>
  <c r="AF931" i="6" s="1"/>
  <c r="AS931" i="6"/>
  <c r="AG931" i="6" s="1"/>
  <c r="AT931" i="6"/>
  <c r="AH931" i="6" s="1"/>
  <c r="AU931" i="6"/>
  <c r="AI931" i="6" s="1"/>
  <c r="AV931" i="6"/>
  <c r="AJ931" i="6" s="1"/>
  <c r="AW931" i="6"/>
  <c r="AK931" i="6" s="1"/>
  <c r="AX931" i="6"/>
  <c r="AL931" i="6" s="1"/>
  <c r="AY931" i="6"/>
  <c r="AM931" i="6" s="1"/>
  <c r="AN932" i="6"/>
  <c r="AB932" i="6" s="1"/>
  <c r="AO932" i="6"/>
  <c r="AC932" i="6" s="1"/>
  <c r="AP932" i="6"/>
  <c r="AD932" i="6" s="1"/>
  <c r="AQ932" i="6"/>
  <c r="AE932" i="6" s="1"/>
  <c r="AR932" i="6"/>
  <c r="AF932" i="6" s="1"/>
  <c r="AS932" i="6"/>
  <c r="AG932" i="6" s="1"/>
  <c r="AT932" i="6"/>
  <c r="AH932" i="6" s="1"/>
  <c r="AU932" i="6"/>
  <c r="AI932" i="6" s="1"/>
  <c r="AV932" i="6"/>
  <c r="AJ932" i="6" s="1"/>
  <c r="AW932" i="6"/>
  <c r="AK932" i="6" s="1"/>
  <c r="AX932" i="6"/>
  <c r="AL932" i="6" s="1"/>
  <c r="AY932" i="6"/>
  <c r="AM932" i="6" s="1"/>
  <c r="AN933" i="6"/>
  <c r="AB933" i="6" s="1"/>
  <c r="AO933" i="6"/>
  <c r="AC933" i="6" s="1"/>
  <c r="AP933" i="6"/>
  <c r="AD933" i="6" s="1"/>
  <c r="AQ933" i="6"/>
  <c r="AE933" i="6" s="1"/>
  <c r="AR933" i="6"/>
  <c r="AF933" i="6" s="1"/>
  <c r="AS933" i="6"/>
  <c r="AG933" i="6" s="1"/>
  <c r="AT933" i="6"/>
  <c r="AH933" i="6" s="1"/>
  <c r="AU933" i="6"/>
  <c r="AI933" i="6" s="1"/>
  <c r="AV933" i="6"/>
  <c r="AJ933" i="6" s="1"/>
  <c r="AW933" i="6"/>
  <c r="AK933" i="6" s="1"/>
  <c r="AX933" i="6"/>
  <c r="AL933" i="6" s="1"/>
  <c r="AY933" i="6"/>
  <c r="AM933" i="6" s="1"/>
  <c r="AN934" i="6"/>
  <c r="AB934" i="6" s="1"/>
  <c r="AO934" i="6"/>
  <c r="AC934" i="6" s="1"/>
  <c r="AP934" i="6"/>
  <c r="AD934" i="6" s="1"/>
  <c r="AQ934" i="6"/>
  <c r="AE934" i="6" s="1"/>
  <c r="AR934" i="6"/>
  <c r="AF934" i="6" s="1"/>
  <c r="AS934" i="6"/>
  <c r="AG934" i="6" s="1"/>
  <c r="AT934" i="6"/>
  <c r="AH934" i="6" s="1"/>
  <c r="AU934" i="6"/>
  <c r="AI934" i="6" s="1"/>
  <c r="AV934" i="6"/>
  <c r="AJ934" i="6" s="1"/>
  <c r="AW934" i="6"/>
  <c r="AK934" i="6" s="1"/>
  <c r="AX934" i="6"/>
  <c r="AL934" i="6" s="1"/>
  <c r="AY934" i="6"/>
  <c r="AM934" i="6" s="1"/>
  <c r="AN935" i="6"/>
  <c r="AB935" i="6" s="1"/>
  <c r="AO935" i="6"/>
  <c r="AC935" i="6" s="1"/>
  <c r="AP935" i="6"/>
  <c r="AD935" i="6" s="1"/>
  <c r="AQ935" i="6"/>
  <c r="AE935" i="6" s="1"/>
  <c r="AR935" i="6"/>
  <c r="AF935" i="6" s="1"/>
  <c r="AS935" i="6"/>
  <c r="AG935" i="6" s="1"/>
  <c r="AT935" i="6"/>
  <c r="AH935" i="6" s="1"/>
  <c r="AU935" i="6"/>
  <c r="AI935" i="6" s="1"/>
  <c r="AV935" i="6"/>
  <c r="AJ935" i="6" s="1"/>
  <c r="AW935" i="6"/>
  <c r="AK935" i="6" s="1"/>
  <c r="AX935" i="6"/>
  <c r="AL935" i="6" s="1"/>
  <c r="AY935" i="6"/>
  <c r="AM935" i="6" s="1"/>
  <c r="AN936" i="6"/>
  <c r="AB936" i="6" s="1"/>
  <c r="AO936" i="6"/>
  <c r="AC936" i="6" s="1"/>
  <c r="AP936" i="6"/>
  <c r="AD936" i="6" s="1"/>
  <c r="AQ936" i="6"/>
  <c r="AE936" i="6" s="1"/>
  <c r="AR936" i="6"/>
  <c r="AF936" i="6" s="1"/>
  <c r="AS936" i="6"/>
  <c r="AG936" i="6" s="1"/>
  <c r="AT936" i="6"/>
  <c r="AH936" i="6" s="1"/>
  <c r="AU936" i="6"/>
  <c r="AI936" i="6" s="1"/>
  <c r="AV936" i="6"/>
  <c r="AJ936" i="6" s="1"/>
  <c r="AW936" i="6"/>
  <c r="AK936" i="6" s="1"/>
  <c r="AX936" i="6"/>
  <c r="AL936" i="6" s="1"/>
  <c r="AY936" i="6"/>
  <c r="AM936" i="6" s="1"/>
  <c r="AN937" i="6"/>
  <c r="AB937" i="6" s="1"/>
  <c r="AO937" i="6"/>
  <c r="AC937" i="6" s="1"/>
  <c r="AP937" i="6"/>
  <c r="AD937" i="6" s="1"/>
  <c r="AQ937" i="6"/>
  <c r="AE937" i="6" s="1"/>
  <c r="AR937" i="6"/>
  <c r="AF937" i="6" s="1"/>
  <c r="AS937" i="6"/>
  <c r="AG937" i="6" s="1"/>
  <c r="AT937" i="6"/>
  <c r="AH937" i="6" s="1"/>
  <c r="AU937" i="6"/>
  <c r="AI937" i="6" s="1"/>
  <c r="AV937" i="6"/>
  <c r="AJ937" i="6" s="1"/>
  <c r="AW937" i="6"/>
  <c r="AK937" i="6" s="1"/>
  <c r="AX937" i="6"/>
  <c r="AL937" i="6" s="1"/>
  <c r="AY937" i="6"/>
  <c r="AM937" i="6" s="1"/>
  <c r="AN938" i="6"/>
  <c r="AB938" i="6" s="1"/>
  <c r="AO938" i="6"/>
  <c r="AC938" i="6" s="1"/>
  <c r="AP938" i="6"/>
  <c r="AD938" i="6" s="1"/>
  <c r="AQ938" i="6"/>
  <c r="AE938" i="6" s="1"/>
  <c r="AR938" i="6"/>
  <c r="AF938" i="6" s="1"/>
  <c r="AS938" i="6"/>
  <c r="AG938" i="6" s="1"/>
  <c r="AT938" i="6"/>
  <c r="AH938" i="6" s="1"/>
  <c r="AU938" i="6"/>
  <c r="AI938" i="6" s="1"/>
  <c r="AV938" i="6"/>
  <c r="AJ938" i="6" s="1"/>
  <c r="AW938" i="6"/>
  <c r="AK938" i="6" s="1"/>
  <c r="AX938" i="6"/>
  <c r="AL938" i="6" s="1"/>
  <c r="AY938" i="6"/>
  <c r="AM938" i="6" s="1"/>
  <c r="AN939" i="6"/>
  <c r="AB939" i="6" s="1"/>
  <c r="AO939" i="6"/>
  <c r="AC939" i="6" s="1"/>
  <c r="AP939" i="6"/>
  <c r="AD939" i="6" s="1"/>
  <c r="AQ939" i="6"/>
  <c r="AE939" i="6" s="1"/>
  <c r="AR939" i="6"/>
  <c r="AF939" i="6" s="1"/>
  <c r="AS939" i="6"/>
  <c r="AG939" i="6" s="1"/>
  <c r="AT939" i="6"/>
  <c r="AH939" i="6" s="1"/>
  <c r="AU939" i="6"/>
  <c r="AI939" i="6" s="1"/>
  <c r="AV939" i="6"/>
  <c r="AJ939" i="6" s="1"/>
  <c r="AW939" i="6"/>
  <c r="AK939" i="6" s="1"/>
  <c r="AX939" i="6"/>
  <c r="AL939" i="6" s="1"/>
  <c r="AY939" i="6"/>
  <c r="AM939" i="6" s="1"/>
  <c r="AN940" i="6"/>
  <c r="AB940" i="6" s="1"/>
  <c r="AO940" i="6"/>
  <c r="AC940" i="6" s="1"/>
  <c r="AP940" i="6"/>
  <c r="AD940" i="6" s="1"/>
  <c r="AQ940" i="6"/>
  <c r="AE940" i="6" s="1"/>
  <c r="AR940" i="6"/>
  <c r="AF940" i="6" s="1"/>
  <c r="AS940" i="6"/>
  <c r="AG940" i="6" s="1"/>
  <c r="AT940" i="6"/>
  <c r="AH940" i="6" s="1"/>
  <c r="AU940" i="6"/>
  <c r="AI940" i="6" s="1"/>
  <c r="AV940" i="6"/>
  <c r="AJ940" i="6" s="1"/>
  <c r="AW940" i="6"/>
  <c r="AK940" i="6" s="1"/>
  <c r="AX940" i="6"/>
  <c r="AL940" i="6" s="1"/>
  <c r="AY940" i="6"/>
  <c r="AM940" i="6" s="1"/>
  <c r="AN941" i="6"/>
  <c r="AB941" i="6" s="1"/>
  <c r="AO941" i="6"/>
  <c r="AC941" i="6" s="1"/>
  <c r="AP941" i="6"/>
  <c r="AD941" i="6" s="1"/>
  <c r="AQ941" i="6"/>
  <c r="AE941" i="6" s="1"/>
  <c r="AR941" i="6"/>
  <c r="AF941" i="6" s="1"/>
  <c r="AS941" i="6"/>
  <c r="AG941" i="6" s="1"/>
  <c r="AT941" i="6"/>
  <c r="AH941" i="6" s="1"/>
  <c r="AU941" i="6"/>
  <c r="AI941" i="6" s="1"/>
  <c r="AV941" i="6"/>
  <c r="AJ941" i="6" s="1"/>
  <c r="AW941" i="6"/>
  <c r="AK941" i="6" s="1"/>
  <c r="AX941" i="6"/>
  <c r="AL941" i="6" s="1"/>
  <c r="AY941" i="6"/>
  <c r="AM941" i="6" s="1"/>
  <c r="AN942" i="6"/>
  <c r="AB942" i="6" s="1"/>
  <c r="AO942" i="6"/>
  <c r="AC942" i="6" s="1"/>
  <c r="AP942" i="6"/>
  <c r="AD942" i="6" s="1"/>
  <c r="AQ942" i="6"/>
  <c r="AE942" i="6" s="1"/>
  <c r="AR942" i="6"/>
  <c r="AF942" i="6" s="1"/>
  <c r="AS942" i="6"/>
  <c r="AG942" i="6" s="1"/>
  <c r="AT942" i="6"/>
  <c r="AH942" i="6" s="1"/>
  <c r="AU942" i="6"/>
  <c r="AI942" i="6" s="1"/>
  <c r="AV942" i="6"/>
  <c r="AJ942" i="6" s="1"/>
  <c r="AW942" i="6"/>
  <c r="AK942" i="6" s="1"/>
  <c r="AX942" i="6"/>
  <c r="AL942" i="6" s="1"/>
  <c r="AY942" i="6"/>
  <c r="AM942" i="6" s="1"/>
  <c r="AN943" i="6"/>
  <c r="AB943" i="6" s="1"/>
  <c r="AO943" i="6"/>
  <c r="AC943" i="6" s="1"/>
  <c r="AP943" i="6"/>
  <c r="AD943" i="6" s="1"/>
  <c r="AQ943" i="6"/>
  <c r="AE943" i="6" s="1"/>
  <c r="AR943" i="6"/>
  <c r="AF943" i="6" s="1"/>
  <c r="AS943" i="6"/>
  <c r="AG943" i="6" s="1"/>
  <c r="AT943" i="6"/>
  <c r="AH943" i="6" s="1"/>
  <c r="AU943" i="6"/>
  <c r="AI943" i="6" s="1"/>
  <c r="AV943" i="6"/>
  <c r="AJ943" i="6" s="1"/>
  <c r="AW943" i="6"/>
  <c r="AK943" i="6" s="1"/>
  <c r="AX943" i="6"/>
  <c r="AL943" i="6" s="1"/>
  <c r="AY943" i="6"/>
  <c r="AM943" i="6" s="1"/>
  <c r="AN944" i="6"/>
  <c r="AB944" i="6" s="1"/>
  <c r="AO944" i="6"/>
  <c r="AC944" i="6" s="1"/>
  <c r="AP944" i="6"/>
  <c r="AD944" i="6" s="1"/>
  <c r="AQ944" i="6"/>
  <c r="AE944" i="6" s="1"/>
  <c r="AR944" i="6"/>
  <c r="AF944" i="6" s="1"/>
  <c r="AS944" i="6"/>
  <c r="AG944" i="6" s="1"/>
  <c r="AT944" i="6"/>
  <c r="AH944" i="6" s="1"/>
  <c r="AU944" i="6"/>
  <c r="AI944" i="6" s="1"/>
  <c r="AV944" i="6"/>
  <c r="AJ944" i="6" s="1"/>
  <c r="AW944" i="6"/>
  <c r="AK944" i="6" s="1"/>
  <c r="AX944" i="6"/>
  <c r="AL944" i="6" s="1"/>
  <c r="AY944" i="6"/>
  <c r="AM944" i="6" s="1"/>
  <c r="AN945" i="6"/>
  <c r="AB945" i="6" s="1"/>
  <c r="AO945" i="6"/>
  <c r="AC945" i="6" s="1"/>
  <c r="AP945" i="6"/>
  <c r="AD945" i="6" s="1"/>
  <c r="AQ945" i="6"/>
  <c r="AE945" i="6" s="1"/>
  <c r="AR945" i="6"/>
  <c r="AF945" i="6" s="1"/>
  <c r="AS945" i="6"/>
  <c r="AG945" i="6" s="1"/>
  <c r="AT945" i="6"/>
  <c r="AH945" i="6" s="1"/>
  <c r="AU945" i="6"/>
  <c r="AI945" i="6" s="1"/>
  <c r="AV945" i="6"/>
  <c r="AJ945" i="6" s="1"/>
  <c r="AW945" i="6"/>
  <c r="AK945" i="6" s="1"/>
  <c r="AX945" i="6"/>
  <c r="AL945" i="6" s="1"/>
  <c r="AY945" i="6"/>
  <c r="AM945" i="6" s="1"/>
  <c r="AN946" i="6"/>
  <c r="AB946" i="6" s="1"/>
  <c r="AO946" i="6"/>
  <c r="AC946" i="6" s="1"/>
  <c r="AP946" i="6"/>
  <c r="AD946" i="6" s="1"/>
  <c r="AQ946" i="6"/>
  <c r="AE946" i="6" s="1"/>
  <c r="AR946" i="6"/>
  <c r="AF946" i="6" s="1"/>
  <c r="AS946" i="6"/>
  <c r="AG946" i="6" s="1"/>
  <c r="AT946" i="6"/>
  <c r="AH946" i="6" s="1"/>
  <c r="AU946" i="6"/>
  <c r="AI946" i="6" s="1"/>
  <c r="AV946" i="6"/>
  <c r="AJ946" i="6" s="1"/>
  <c r="AW946" i="6"/>
  <c r="AK946" i="6" s="1"/>
  <c r="AX946" i="6"/>
  <c r="AL946" i="6" s="1"/>
  <c r="AY946" i="6"/>
  <c r="AM946" i="6" s="1"/>
  <c r="AN947" i="6"/>
  <c r="AB947" i="6" s="1"/>
  <c r="AO947" i="6"/>
  <c r="AC947" i="6" s="1"/>
  <c r="AP947" i="6"/>
  <c r="AD947" i="6" s="1"/>
  <c r="AQ947" i="6"/>
  <c r="AE947" i="6" s="1"/>
  <c r="AR947" i="6"/>
  <c r="AF947" i="6" s="1"/>
  <c r="AS947" i="6"/>
  <c r="AG947" i="6" s="1"/>
  <c r="AT947" i="6"/>
  <c r="AH947" i="6" s="1"/>
  <c r="AU947" i="6"/>
  <c r="AI947" i="6" s="1"/>
  <c r="AV947" i="6"/>
  <c r="AJ947" i="6" s="1"/>
  <c r="AW947" i="6"/>
  <c r="AK947" i="6" s="1"/>
  <c r="AX947" i="6"/>
  <c r="AL947" i="6" s="1"/>
  <c r="AY947" i="6"/>
  <c r="AM947" i="6" s="1"/>
  <c r="AN948" i="6"/>
  <c r="AB948" i="6" s="1"/>
  <c r="AO948" i="6"/>
  <c r="AC948" i="6" s="1"/>
  <c r="AP948" i="6"/>
  <c r="AD948" i="6" s="1"/>
  <c r="AQ948" i="6"/>
  <c r="AE948" i="6" s="1"/>
  <c r="AR948" i="6"/>
  <c r="AF948" i="6" s="1"/>
  <c r="AS948" i="6"/>
  <c r="AG948" i="6" s="1"/>
  <c r="AT948" i="6"/>
  <c r="AH948" i="6" s="1"/>
  <c r="AU948" i="6"/>
  <c r="AI948" i="6" s="1"/>
  <c r="AV948" i="6"/>
  <c r="AJ948" i="6" s="1"/>
  <c r="AW948" i="6"/>
  <c r="AK948" i="6" s="1"/>
  <c r="AX948" i="6"/>
  <c r="AL948" i="6" s="1"/>
  <c r="AY948" i="6"/>
  <c r="AM948" i="6" s="1"/>
  <c r="AN949" i="6"/>
  <c r="AB949" i="6" s="1"/>
  <c r="AO949" i="6"/>
  <c r="AC949" i="6" s="1"/>
  <c r="AP949" i="6"/>
  <c r="AD949" i="6" s="1"/>
  <c r="AQ949" i="6"/>
  <c r="AE949" i="6" s="1"/>
  <c r="AR949" i="6"/>
  <c r="AF949" i="6" s="1"/>
  <c r="AS949" i="6"/>
  <c r="AG949" i="6" s="1"/>
  <c r="AT949" i="6"/>
  <c r="AH949" i="6" s="1"/>
  <c r="AU949" i="6"/>
  <c r="AI949" i="6" s="1"/>
  <c r="AV949" i="6"/>
  <c r="AJ949" i="6" s="1"/>
  <c r="AW949" i="6"/>
  <c r="AK949" i="6" s="1"/>
  <c r="AX949" i="6"/>
  <c r="AL949" i="6" s="1"/>
  <c r="AY949" i="6"/>
  <c r="AM949" i="6" s="1"/>
  <c r="AN950" i="6"/>
  <c r="AB950" i="6" s="1"/>
  <c r="AO950" i="6"/>
  <c r="AC950" i="6" s="1"/>
  <c r="AP950" i="6"/>
  <c r="AD950" i="6" s="1"/>
  <c r="AQ950" i="6"/>
  <c r="AE950" i="6" s="1"/>
  <c r="AR950" i="6"/>
  <c r="AF950" i="6" s="1"/>
  <c r="AS950" i="6"/>
  <c r="AG950" i="6" s="1"/>
  <c r="AT950" i="6"/>
  <c r="AH950" i="6" s="1"/>
  <c r="AU950" i="6"/>
  <c r="AI950" i="6" s="1"/>
  <c r="AV950" i="6"/>
  <c r="AJ950" i="6" s="1"/>
  <c r="AW950" i="6"/>
  <c r="AK950" i="6" s="1"/>
  <c r="AX950" i="6"/>
  <c r="AL950" i="6" s="1"/>
  <c r="AY950" i="6"/>
  <c r="AM950" i="6" s="1"/>
  <c r="AN951" i="6"/>
  <c r="AB951" i="6" s="1"/>
  <c r="AO951" i="6"/>
  <c r="AC951" i="6" s="1"/>
  <c r="AP951" i="6"/>
  <c r="AD951" i="6" s="1"/>
  <c r="AQ951" i="6"/>
  <c r="AE951" i="6" s="1"/>
  <c r="AR951" i="6"/>
  <c r="AF951" i="6" s="1"/>
  <c r="AS951" i="6"/>
  <c r="AG951" i="6" s="1"/>
  <c r="AT951" i="6"/>
  <c r="AH951" i="6" s="1"/>
  <c r="AU951" i="6"/>
  <c r="AI951" i="6" s="1"/>
  <c r="AV951" i="6"/>
  <c r="AJ951" i="6" s="1"/>
  <c r="AW951" i="6"/>
  <c r="AK951" i="6" s="1"/>
  <c r="AX951" i="6"/>
  <c r="AL951" i="6" s="1"/>
  <c r="AY951" i="6"/>
  <c r="AM951" i="6" s="1"/>
  <c r="AN952" i="6"/>
  <c r="AB952" i="6" s="1"/>
  <c r="AO952" i="6"/>
  <c r="AC952" i="6" s="1"/>
  <c r="AP952" i="6"/>
  <c r="AD952" i="6" s="1"/>
  <c r="AQ952" i="6"/>
  <c r="AE952" i="6" s="1"/>
  <c r="AR952" i="6"/>
  <c r="AF952" i="6" s="1"/>
  <c r="AS952" i="6"/>
  <c r="AG952" i="6" s="1"/>
  <c r="AT952" i="6"/>
  <c r="AH952" i="6" s="1"/>
  <c r="AU952" i="6"/>
  <c r="AI952" i="6" s="1"/>
  <c r="AV952" i="6"/>
  <c r="AJ952" i="6" s="1"/>
  <c r="AW952" i="6"/>
  <c r="AK952" i="6" s="1"/>
  <c r="AX952" i="6"/>
  <c r="AL952" i="6" s="1"/>
  <c r="AY952" i="6"/>
  <c r="AM952" i="6" s="1"/>
  <c r="AN953" i="6"/>
  <c r="AB953" i="6" s="1"/>
  <c r="AO953" i="6"/>
  <c r="AC953" i="6" s="1"/>
  <c r="AP953" i="6"/>
  <c r="AD953" i="6" s="1"/>
  <c r="AQ953" i="6"/>
  <c r="AE953" i="6" s="1"/>
  <c r="AR953" i="6"/>
  <c r="AF953" i="6" s="1"/>
  <c r="AS953" i="6"/>
  <c r="AG953" i="6" s="1"/>
  <c r="AT953" i="6"/>
  <c r="AH953" i="6" s="1"/>
  <c r="AU953" i="6"/>
  <c r="AI953" i="6" s="1"/>
  <c r="AV953" i="6"/>
  <c r="AJ953" i="6" s="1"/>
  <c r="AW953" i="6"/>
  <c r="AK953" i="6" s="1"/>
  <c r="AX953" i="6"/>
  <c r="AL953" i="6" s="1"/>
  <c r="AY953" i="6"/>
  <c r="AM953" i="6" s="1"/>
  <c r="AN954" i="6"/>
  <c r="AB954" i="6" s="1"/>
  <c r="AO954" i="6"/>
  <c r="AC954" i="6" s="1"/>
  <c r="AP954" i="6"/>
  <c r="AD954" i="6" s="1"/>
  <c r="AQ954" i="6"/>
  <c r="AE954" i="6" s="1"/>
  <c r="AR954" i="6"/>
  <c r="AF954" i="6" s="1"/>
  <c r="AS954" i="6"/>
  <c r="AG954" i="6" s="1"/>
  <c r="AT954" i="6"/>
  <c r="AH954" i="6" s="1"/>
  <c r="AU954" i="6"/>
  <c r="AI954" i="6" s="1"/>
  <c r="AV954" i="6"/>
  <c r="AJ954" i="6" s="1"/>
  <c r="AW954" i="6"/>
  <c r="AK954" i="6" s="1"/>
  <c r="AX954" i="6"/>
  <c r="AL954" i="6" s="1"/>
  <c r="AY954" i="6"/>
  <c r="AM954" i="6" s="1"/>
  <c r="AN955" i="6"/>
  <c r="AB955" i="6" s="1"/>
  <c r="AO955" i="6"/>
  <c r="AC955" i="6" s="1"/>
  <c r="AP955" i="6"/>
  <c r="AD955" i="6" s="1"/>
  <c r="AQ955" i="6"/>
  <c r="AE955" i="6" s="1"/>
  <c r="AR955" i="6"/>
  <c r="AF955" i="6" s="1"/>
  <c r="AS955" i="6"/>
  <c r="AG955" i="6" s="1"/>
  <c r="AT955" i="6"/>
  <c r="AH955" i="6" s="1"/>
  <c r="AU955" i="6"/>
  <c r="AI955" i="6" s="1"/>
  <c r="AV955" i="6"/>
  <c r="AJ955" i="6" s="1"/>
  <c r="AW955" i="6"/>
  <c r="AK955" i="6" s="1"/>
  <c r="AX955" i="6"/>
  <c r="AL955" i="6" s="1"/>
  <c r="AY955" i="6"/>
  <c r="AM955" i="6" s="1"/>
  <c r="AN956" i="6"/>
  <c r="AB956" i="6" s="1"/>
  <c r="AO956" i="6"/>
  <c r="AC956" i="6" s="1"/>
  <c r="AP956" i="6"/>
  <c r="AD956" i="6" s="1"/>
  <c r="AQ956" i="6"/>
  <c r="AE956" i="6" s="1"/>
  <c r="AR956" i="6"/>
  <c r="AF956" i="6" s="1"/>
  <c r="AS956" i="6"/>
  <c r="AG956" i="6" s="1"/>
  <c r="AT956" i="6"/>
  <c r="AH956" i="6" s="1"/>
  <c r="AU956" i="6"/>
  <c r="AI956" i="6" s="1"/>
  <c r="AV956" i="6"/>
  <c r="AJ956" i="6" s="1"/>
  <c r="AW956" i="6"/>
  <c r="AK956" i="6" s="1"/>
  <c r="AX956" i="6"/>
  <c r="AL956" i="6" s="1"/>
  <c r="AY956" i="6"/>
  <c r="AM956" i="6" s="1"/>
  <c r="AN957" i="6"/>
  <c r="AB957" i="6" s="1"/>
  <c r="AO957" i="6"/>
  <c r="AC957" i="6" s="1"/>
  <c r="AP957" i="6"/>
  <c r="AD957" i="6" s="1"/>
  <c r="AQ957" i="6"/>
  <c r="AE957" i="6" s="1"/>
  <c r="AR957" i="6"/>
  <c r="AF957" i="6" s="1"/>
  <c r="AS957" i="6"/>
  <c r="AG957" i="6" s="1"/>
  <c r="AT957" i="6"/>
  <c r="AH957" i="6" s="1"/>
  <c r="AU957" i="6"/>
  <c r="AI957" i="6" s="1"/>
  <c r="AV957" i="6"/>
  <c r="AJ957" i="6" s="1"/>
  <c r="AW957" i="6"/>
  <c r="AK957" i="6" s="1"/>
  <c r="AX957" i="6"/>
  <c r="AL957" i="6" s="1"/>
  <c r="AY957" i="6"/>
  <c r="AM957" i="6" s="1"/>
  <c r="AN958" i="6"/>
  <c r="AB958" i="6" s="1"/>
  <c r="AO958" i="6"/>
  <c r="AC958" i="6" s="1"/>
  <c r="AP958" i="6"/>
  <c r="AD958" i="6" s="1"/>
  <c r="AQ958" i="6"/>
  <c r="AE958" i="6" s="1"/>
  <c r="AR958" i="6"/>
  <c r="AF958" i="6" s="1"/>
  <c r="AS958" i="6"/>
  <c r="AG958" i="6" s="1"/>
  <c r="AT958" i="6"/>
  <c r="AH958" i="6" s="1"/>
  <c r="AU958" i="6"/>
  <c r="AI958" i="6" s="1"/>
  <c r="AV958" i="6"/>
  <c r="AJ958" i="6" s="1"/>
  <c r="AW958" i="6"/>
  <c r="AK958" i="6" s="1"/>
  <c r="AX958" i="6"/>
  <c r="AL958" i="6" s="1"/>
  <c r="AY958" i="6"/>
  <c r="AM958" i="6" s="1"/>
  <c r="AN959" i="6"/>
  <c r="AB959" i="6" s="1"/>
  <c r="AO959" i="6"/>
  <c r="AC959" i="6" s="1"/>
  <c r="AP959" i="6"/>
  <c r="AD959" i="6" s="1"/>
  <c r="AQ959" i="6"/>
  <c r="AE959" i="6" s="1"/>
  <c r="AR959" i="6"/>
  <c r="AF959" i="6" s="1"/>
  <c r="AS959" i="6"/>
  <c r="AG959" i="6" s="1"/>
  <c r="AT959" i="6"/>
  <c r="AH959" i="6" s="1"/>
  <c r="AU959" i="6"/>
  <c r="AI959" i="6" s="1"/>
  <c r="AV959" i="6"/>
  <c r="AJ959" i="6" s="1"/>
  <c r="AW959" i="6"/>
  <c r="AK959" i="6" s="1"/>
  <c r="AX959" i="6"/>
  <c r="AL959" i="6" s="1"/>
  <c r="AY959" i="6"/>
  <c r="AM959" i="6" s="1"/>
  <c r="AN960" i="6"/>
  <c r="AB960" i="6" s="1"/>
  <c r="AO960" i="6"/>
  <c r="AC960" i="6" s="1"/>
  <c r="AP960" i="6"/>
  <c r="AD960" i="6" s="1"/>
  <c r="AQ960" i="6"/>
  <c r="AE960" i="6" s="1"/>
  <c r="AR960" i="6"/>
  <c r="AF960" i="6" s="1"/>
  <c r="AS960" i="6"/>
  <c r="AG960" i="6" s="1"/>
  <c r="AT960" i="6"/>
  <c r="AH960" i="6" s="1"/>
  <c r="AU960" i="6"/>
  <c r="AI960" i="6" s="1"/>
  <c r="AV960" i="6"/>
  <c r="AJ960" i="6" s="1"/>
  <c r="AW960" i="6"/>
  <c r="AK960" i="6" s="1"/>
  <c r="AX960" i="6"/>
  <c r="AL960" i="6" s="1"/>
  <c r="AY960" i="6"/>
  <c r="AM960" i="6" s="1"/>
  <c r="AN961" i="6"/>
  <c r="AB961" i="6" s="1"/>
  <c r="AO961" i="6"/>
  <c r="AC961" i="6" s="1"/>
  <c r="AP961" i="6"/>
  <c r="AD961" i="6" s="1"/>
  <c r="AQ961" i="6"/>
  <c r="AE961" i="6" s="1"/>
  <c r="AR961" i="6"/>
  <c r="AF961" i="6" s="1"/>
  <c r="AS961" i="6"/>
  <c r="AG961" i="6" s="1"/>
  <c r="AT961" i="6"/>
  <c r="AH961" i="6" s="1"/>
  <c r="AU961" i="6"/>
  <c r="AI961" i="6" s="1"/>
  <c r="AV961" i="6"/>
  <c r="AJ961" i="6" s="1"/>
  <c r="AW961" i="6"/>
  <c r="AK961" i="6" s="1"/>
  <c r="AX961" i="6"/>
  <c r="AL961" i="6" s="1"/>
  <c r="AY961" i="6"/>
  <c r="AM961" i="6" s="1"/>
  <c r="AN962" i="6"/>
  <c r="AB962" i="6" s="1"/>
  <c r="AO962" i="6"/>
  <c r="AC962" i="6" s="1"/>
  <c r="AP962" i="6"/>
  <c r="AD962" i="6" s="1"/>
  <c r="AQ962" i="6"/>
  <c r="AE962" i="6" s="1"/>
  <c r="AR962" i="6"/>
  <c r="AF962" i="6" s="1"/>
  <c r="AS962" i="6"/>
  <c r="AG962" i="6" s="1"/>
  <c r="AT962" i="6"/>
  <c r="AH962" i="6" s="1"/>
  <c r="AU962" i="6"/>
  <c r="AI962" i="6" s="1"/>
  <c r="AV962" i="6"/>
  <c r="AJ962" i="6" s="1"/>
  <c r="AW962" i="6"/>
  <c r="AK962" i="6" s="1"/>
  <c r="AX962" i="6"/>
  <c r="AL962" i="6" s="1"/>
  <c r="AY962" i="6"/>
  <c r="AM962" i="6" s="1"/>
  <c r="AN963" i="6"/>
  <c r="AB963" i="6" s="1"/>
  <c r="AO963" i="6"/>
  <c r="AC963" i="6" s="1"/>
  <c r="AP963" i="6"/>
  <c r="AD963" i="6" s="1"/>
  <c r="AQ963" i="6"/>
  <c r="AE963" i="6" s="1"/>
  <c r="AR963" i="6"/>
  <c r="AF963" i="6" s="1"/>
  <c r="AS963" i="6"/>
  <c r="AG963" i="6" s="1"/>
  <c r="AT963" i="6"/>
  <c r="AH963" i="6" s="1"/>
  <c r="AU963" i="6"/>
  <c r="AI963" i="6" s="1"/>
  <c r="AV963" i="6"/>
  <c r="AJ963" i="6" s="1"/>
  <c r="AW963" i="6"/>
  <c r="AK963" i="6" s="1"/>
  <c r="AX963" i="6"/>
  <c r="AL963" i="6" s="1"/>
  <c r="AY963" i="6"/>
  <c r="AM963" i="6" s="1"/>
  <c r="AN964" i="6"/>
  <c r="AB964" i="6" s="1"/>
  <c r="AO964" i="6"/>
  <c r="AC964" i="6" s="1"/>
  <c r="AP964" i="6"/>
  <c r="AD964" i="6" s="1"/>
  <c r="AQ964" i="6"/>
  <c r="AE964" i="6" s="1"/>
  <c r="AR964" i="6"/>
  <c r="AF964" i="6" s="1"/>
  <c r="AS964" i="6"/>
  <c r="AG964" i="6" s="1"/>
  <c r="AT964" i="6"/>
  <c r="AH964" i="6" s="1"/>
  <c r="AU964" i="6"/>
  <c r="AI964" i="6" s="1"/>
  <c r="AV964" i="6"/>
  <c r="AJ964" i="6" s="1"/>
  <c r="AW964" i="6"/>
  <c r="AK964" i="6" s="1"/>
  <c r="AX964" i="6"/>
  <c r="AL964" i="6" s="1"/>
  <c r="AY964" i="6"/>
  <c r="AM964" i="6" s="1"/>
  <c r="AN965" i="6"/>
  <c r="AB965" i="6" s="1"/>
  <c r="AO965" i="6"/>
  <c r="AC965" i="6" s="1"/>
  <c r="AP965" i="6"/>
  <c r="AD965" i="6" s="1"/>
  <c r="AQ965" i="6"/>
  <c r="AE965" i="6" s="1"/>
  <c r="AR965" i="6"/>
  <c r="AF965" i="6" s="1"/>
  <c r="AS965" i="6"/>
  <c r="AG965" i="6" s="1"/>
  <c r="AT965" i="6"/>
  <c r="AH965" i="6" s="1"/>
  <c r="AU965" i="6"/>
  <c r="AI965" i="6" s="1"/>
  <c r="AV965" i="6"/>
  <c r="AJ965" i="6" s="1"/>
  <c r="AW965" i="6"/>
  <c r="AK965" i="6" s="1"/>
  <c r="AX965" i="6"/>
  <c r="AL965" i="6" s="1"/>
  <c r="AY965" i="6"/>
  <c r="AM965" i="6" s="1"/>
  <c r="AN966" i="6"/>
  <c r="AB966" i="6" s="1"/>
  <c r="AO966" i="6"/>
  <c r="AC966" i="6" s="1"/>
  <c r="AP966" i="6"/>
  <c r="AD966" i="6" s="1"/>
  <c r="AQ966" i="6"/>
  <c r="AE966" i="6" s="1"/>
  <c r="AR966" i="6"/>
  <c r="AF966" i="6" s="1"/>
  <c r="AS966" i="6"/>
  <c r="AG966" i="6" s="1"/>
  <c r="AT966" i="6"/>
  <c r="AH966" i="6" s="1"/>
  <c r="AU966" i="6"/>
  <c r="AI966" i="6" s="1"/>
  <c r="AV966" i="6"/>
  <c r="AJ966" i="6" s="1"/>
  <c r="AW966" i="6"/>
  <c r="AK966" i="6" s="1"/>
  <c r="AX966" i="6"/>
  <c r="AL966" i="6" s="1"/>
  <c r="AY966" i="6"/>
  <c r="AM966" i="6" s="1"/>
  <c r="AN967" i="6"/>
  <c r="AB967" i="6" s="1"/>
  <c r="AO967" i="6"/>
  <c r="AC967" i="6" s="1"/>
  <c r="AP967" i="6"/>
  <c r="AD967" i="6" s="1"/>
  <c r="AQ967" i="6"/>
  <c r="AE967" i="6" s="1"/>
  <c r="AR967" i="6"/>
  <c r="AF967" i="6" s="1"/>
  <c r="AS967" i="6"/>
  <c r="AG967" i="6" s="1"/>
  <c r="AT967" i="6"/>
  <c r="AH967" i="6" s="1"/>
  <c r="AU967" i="6"/>
  <c r="AI967" i="6" s="1"/>
  <c r="AV967" i="6"/>
  <c r="AJ967" i="6" s="1"/>
  <c r="AW967" i="6"/>
  <c r="AK967" i="6" s="1"/>
  <c r="AX967" i="6"/>
  <c r="AL967" i="6" s="1"/>
  <c r="AY967" i="6"/>
  <c r="AM967" i="6" s="1"/>
  <c r="AN968" i="6"/>
  <c r="AB968" i="6" s="1"/>
  <c r="AO968" i="6"/>
  <c r="AC968" i="6" s="1"/>
  <c r="AP968" i="6"/>
  <c r="AD968" i="6" s="1"/>
  <c r="AQ968" i="6"/>
  <c r="AE968" i="6" s="1"/>
  <c r="AR968" i="6"/>
  <c r="AF968" i="6" s="1"/>
  <c r="AS968" i="6"/>
  <c r="AG968" i="6" s="1"/>
  <c r="AT968" i="6"/>
  <c r="AH968" i="6" s="1"/>
  <c r="AU968" i="6"/>
  <c r="AI968" i="6" s="1"/>
  <c r="AV968" i="6"/>
  <c r="AJ968" i="6" s="1"/>
  <c r="AW968" i="6"/>
  <c r="AK968" i="6" s="1"/>
  <c r="AX968" i="6"/>
  <c r="AL968" i="6" s="1"/>
  <c r="AY968" i="6"/>
  <c r="AM968" i="6" s="1"/>
  <c r="AN969" i="6"/>
  <c r="AB969" i="6" s="1"/>
  <c r="AO969" i="6"/>
  <c r="AC969" i="6" s="1"/>
  <c r="AP969" i="6"/>
  <c r="AD969" i="6" s="1"/>
  <c r="AQ969" i="6"/>
  <c r="AE969" i="6" s="1"/>
  <c r="AR969" i="6"/>
  <c r="AF969" i="6" s="1"/>
  <c r="AS969" i="6"/>
  <c r="AG969" i="6" s="1"/>
  <c r="AT969" i="6"/>
  <c r="AH969" i="6" s="1"/>
  <c r="AU969" i="6"/>
  <c r="AI969" i="6" s="1"/>
  <c r="AV969" i="6"/>
  <c r="AJ969" i="6" s="1"/>
  <c r="AW969" i="6"/>
  <c r="AK969" i="6" s="1"/>
  <c r="AX969" i="6"/>
  <c r="AL969" i="6" s="1"/>
  <c r="AY969" i="6"/>
  <c r="AM969" i="6" s="1"/>
  <c r="AN970" i="6"/>
  <c r="AB970" i="6" s="1"/>
  <c r="AO970" i="6"/>
  <c r="AC970" i="6" s="1"/>
  <c r="AP970" i="6"/>
  <c r="AD970" i="6" s="1"/>
  <c r="AQ970" i="6"/>
  <c r="AE970" i="6" s="1"/>
  <c r="AR970" i="6"/>
  <c r="AF970" i="6" s="1"/>
  <c r="AS970" i="6"/>
  <c r="AG970" i="6" s="1"/>
  <c r="AT970" i="6"/>
  <c r="AH970" i="6" s="1"/>
  <c r="AU970" i="6"/>
  <c r="AI970" i="6" s="1"/>
  <c r="AV970" i="6"/>
  <c r="AJ970" i="6" s="1"/>
  <c r="AW970" i="6"/>
  <c r="AK970" i="6" s="1"/>
  <c r="AX970" i="6"/>
  <c r="AL970" i="6" s="1"/>
  <c r="AY970" i="6"/>
  <c r="AM970" i="6" s="1"/>
  <c r="AN971" i="6"/>
  <c r="AB971" i="6" s="1"/>
  <c r="AO971" i="6"/>
  <c r="AC971" i="6" s="1"/>
  <c r="AP971" i="6"/>
  <c r="AD971" i="6" s="1"/>
  <c r="AQ971" i="6"/>
  <c r="AE971" i="6" s="1"/>
  <c r="AR971" i="6"/>
  <c r="AF971" i="6" s="1"/>
  <c r="AS971" i="6"/>
  <c r="AG971" i="6" s="1"/>
  <c r="AT971" i="6"/>
  <c r="AH971" i="6" s="1"/>
  <c r="AU971" i="6"/>
  <c r="AI971" i="6" s="1"/>
  <c r="AV971" i="6"/>
  <c r="AJ971" i="6" s="1"/>
  <c r="AW971" i="6"/>
  <c r="AK971" i="6" s="1"/>
  <c r="AX971" i="6"/>
  <c r="AL971" i="6" s="1"/>
  <c r="AY971" i="6"/>
  <c r="AM971" i="6" s="1"/>
  <c r="AN972" i="6"/>
  <c r="AB972" i="6" s="1"/>
  <c r="AO972" i="6"/>
  <c r="AC972" i="6" s="1"/>
  <c r="AP972" i="6"/>
  <c r="AD972" i="6" s="1"/>
  <c r="AQ972" i="6"/>
  <c r="AE972" i="6" s="1"/>
  <c r="AR972" i="6"/>
  <c r="AF972" i="6" s="1"/>
  <c r="AS972" i="6"/>
  <c r="AG972" i="6" s="1"/>
  <c r="AT972" i="6"/>
  <c r="AH972" i="6" s="1"/>
  <c r="AU972" i="6"/>
  <c r="AI972" i="6" s="1"/>
  <c r="AV972" i="6"/>
  <c r="AJ972" i="6" s="1"/>
  <c r="AW972" i="6"/>
  <c r="AK972" i="6" s="1"/>
  <c r="AX972" i="6"/>
  <c r="AL972" i="6" s="1"/>
  <c r="AY972" i="6"/>
  <c r="AM972" i="6" s="1"/>
  <c r="AN973" i="6"/>
  <c r="AB973" i="6" s="1"/>
  <c r="AO973" i="6"/>
  <c r="AC973" i="6" s="1"/>
  <c r="AP973" i="6"/>
  <c r="AD973" i="6" s="1"/>
  <c r="AQ973" i="6"/>
  <c r="AE973" i="6" s="1"/>
  <c r="AR973" i="6"/>
  <c r="AF973" i="6" s="1"/>
  <c r="AS973" i="6"/>
  <c r="AG973" i="6" s="1"/>
  <c r="AT973" i="6"/>
  <c r="AH973" i="6" s="1"/>
  <c r="AU973" i="6"/>
  <c r="AI973" i="6" s="1"/>
  <c r="AV973" i="6"/>
  <c r="AJ973" i="6" s="1"/>
  <c r="AW973" i="6"/>
  <c r="AK973" i="6" s="1"/>
  <c r="AX973" i="6"/>
  <c r="AL973" i="6" s="1"/>
  <c r="AY973" i="6"/>
  <c r="AM973" i="6" s="1"/>
  <c r="AN974" i="6"/>
  <c r="AB974" i="6" s="1"/>
  <c r="AO974" i="6"/>
  <c r="AC974" i="6" s="1"/>
  <c r="AP974" i="6"/>
  <c r="AD974" i="6" s="1"/>
  <c r="AQ974" i="6"/>
  <c r="AE974" i="6" s="1"/>
  <c r="AR974" i="6"/>
  <c r="AF974" i="6" s="1"/>
  <c r="AS974" i="6"/>
  <c r="AG974" i="6" s="1"/>
  <c r="AT974" i="6"/>
  <c r="AH974" i="6" s="1"/>
  <c r="AU974" i="6"/>
  <c r="AI974" i="6" s="1"/>
  <c r="AV974" i="6"/>
  <c r="AJ974" i="6" s="1"/>
  <c r="AW974" i="6"/>
  <c r="AK974" i="6" s="1"/>
  <c r="AX974" i="6"/>
  <c r="AL974" i="6" s="1"/>
  <c r="AY974" i="6"/>
  <c r="AM974" i="6" s="1"/>
  <c r="AN975" i="6"/>
  <c r="AB975" i="6" s="1"/>
  <c r="AO975" i="6"/>
  <c r="AC975" i="6" s="1"/>
  <c r="AP975" i="6"/>
  <c r="AD975" i="6" s="1"/>
  <c r="AQ975" i="6"/>
  <c r="AE975" i="6" s="1"/>
  <c r="AR975" i="6"/>
  <c r="AF975" i="6" s="1"/>
  <c r="AS975" i="6"/>
  <c r="AG975" i="6" s="1"/>
  <c r="AT975" i="6"/>
  <c r="AH975" i="6" s="1"/>
  <c r="AU975" i="6"/>
  <c r="AI975" i="6" s="1"/>
  <c r="AV975" i="6"/>
  <c r="AJ975" i="6" s="1"/>
  <c r="AW975" i="6"/>
  <c r="AK975" i="6" s="1"/>
  <c r="AX975" i="6"/>
  <c r="AL975" i="6" s="1"/>
  <c r="AY975" i="6"/>
  <c r="AM975" i="6" s="1"/>
  <c r="AN976" i="6"/>
  <c r="AB976" i="6" s="1"/>
  <c r="AO976" i="6"/>
  <c r="AC976" i="6" s="1"/>
  <c r="AP976" i="6"/>
  <c r="AD976" i="6" s="1"/>
  <c r="AQ976" i="6"/>
  <c r="AE976" i="6" s="1"/>
  <c r="AR976" i="6"/>
  <c r="AF976" i="6" s="1"/>
  <c r="AS976" i="6"/>
  <c r="AG976" i="6" s="1"/>
  <c r="AT976" i="6"/>
  <c r="AH976" i="6" s="1"/>
  <c r="AU976" i="6"/>
  <c r="AI976" i="6" s="1"/>
  <c r="AV976" i="6"/>
  <c r="AJ976" i="6" s="1"/>
  <c r="AW976" i="6"/>
  <c r="AK976" i="6" s="1"/>
  <c r="AX976" i="6"/>
  <c r="AL976" i="6" s="1"/>
  <c r="AY976" i="6"/>
  <c r="AM976" i="6" s="1"/>
  <c r="AN977" i="6"/>
  <c r="AB977" i="6" s="1"/>
  <c r="AO977" i="6"/>
  <c r="AC977" i="6" s="1"/>
  <c r="AP977" i="6"/>
  <c r="AD977" i="6" s="1"/>
  <c r="AQ977" i="6"/>
  <c r="AE977" i="6" s="1"/>
  <c r="AR977" i="6"/>
  <c r="AF977" i="6" s="1"/>
  <c r="AS977" i="6"/>
  <c r="AG977" i="6" s="1"/>
  <c r="AT977" i="6"/>
  <c r="AH977" i="6" s="1"/>
  <c r="AU977" i="6"/>
  <c r="AI977" i="6" s="1"/>
  <c r="AV977" i="6"/>
  <c r="AJ977" i="6" s="1"/>
  <c r="AW977" i="6"/>
  <c r="AK977" i="6" s="1"/>
  <c r="AX977" i="6"/>
  <c r="AL977" i="6" s="1"/>
  <c r="AY977" i="6"/>
  <c r="AM977" i="6" s="1"/>
  <c r="AN978" i="6"/>
  <c r="AB978" i="6" s="1"/>
  <c r="AO978" i="6"/>
  <c r="AC978" i="6" s="1"/>
  <c r="AP978" i="6"/>
  <c r="AD978" i="6" s="1"/>
  <c r="AQ978" i="6"/>
  <c r="AE978" i="6" s="1"/>
  <c r="AR978" i="6"/>
  <c r="AF978" i="6" s="1"/>
  <c r="AS978" i="6"/>
  <c r="AG978" i="6" s="1"/>
  <c r="AT978" i="6"/>
  <c r="AH978" i="6" s="1"/>
  <c r="AU978" i="6"/>
  <c r="AI978" i="6" s="1"/>
  <c r="AV978" i="6"/>
  <c r="AJ978" i="6" s="1"/>
  <c r="AW978" i="6"/>
  <c r="AK978" i="6" s="1"/>
  <c r="AX978" i="6"/>
  <c r="AL978" i="6" s="1"/>
  <c r="AY978" i="6"/>
  <c r="AM978" i="6" s="1"/>
  <c r="AN979" i="6"/>
  <c r="AB979" i="6" s="1"/>
  <c r="AO979" i="6"/>
  <c r="AC979" i="6" s="1"/>
  <c r="AP979" i="6"/>
  <c r="AD979" i="6" s="1"/>
  <c r="AQ979" i="6"/>
  <c r="AE979" i="6" s="1"/>
  <c r="AR979" i="6"/>
  <c r="AF979" i="6" s="1"/>
  <c r="AS979" i="6"/>
  <c r="AG979" i="6" s="1"/>
  <c r="AT979" i="6"/>
  <c r="AH979" i="6" s="1"/>
  <c r="AU979" i="6"/>
  <c r="AI979" i="6" s="1"/>
  <c r="AV979" i="6"/>
  <c r="AJ979" i="6" s="1"/>
  <c r="AW979" i="6"/>
  <c r="AK979" i="6" s="1"/>
  <c r="AX979" i="6"/>
  <c r="AL979" i="6" s="1"/>
  <c r="AY979" i="6"/>
  <c r="AM979" i="6" s="1"/>
  <c r="AN980" i="6"/>
  <c r="AB980" i="6" s="1"/>
  <c r="AO980" i="6"/>
  <c r="AC980" i="6" s="1"/>
  <c r="AP980" i="6"/>
  <c r="AD980" i="6" s="1"/>
  <c r="AQ980" i="6"/>
  <c r="AE980" i="6" s="1"/>
  <c r="AR980" i="6"/>
  <c r="AF980" i="6" s="1"/>
  <c r="AS980" i="6"/>
  <c r="AG980" i="6" s="1"/>
  <c r="AT980" i="6"/>
  <c r="AH980" i="6" s="1"/>
  <c r="AU980" i="6"/>
  <c r="AI980" i="6" s="1"/>
  <c r="AV980" i="6"/>
  <c r="AJ980" i="6" s="1"/>
  <c r="AW980" i="6"/>
  <c r="AK980" i="6" s="1"/>
  <c r="AX980" i="6"/>
  <c r="AL980" i="6" s="1"/>
  <c r="AY980" i="6"/>
  <c r="AM980" i="6" s="1"/>
  <c r="AN981" i="6"/>
  <c r="AB981" i="6" s="1"/>
  <c r="AO981" i="6"/>
  <c r="AC981" i="6" s="1"/>
  <c r="AP981" i="6"/>
  <c r="AD981" i="6" s="1"/>
  <c r="AQ981" i="6"/>
  <c r="AE981" i="6" s="1"/>
  <c r="AR981" i="6"/>
  <c r="AF981" i="6" s="1"/>
  <c r="AS981" i="6"/>
  <c r="AG981" i="6" s="1"/>
  <c r="AT981" i="6"/>
  <c r="AH981" i="6" s="1"/>
  <c r="AU981" i="6"/>
  <c r="AI981" i="6" s="1"/>
  <c r="AV981" i="6"/>
  <c r="AJ981" i="6" s="1"/>
  <c r="AW981" i="6"/>
  <c r="AK981" i="6" s="1"/>
  <c r="AX981" i="6"/>
  <c r="AL981" i="6" s="1"/>
  <c r="AY981" i="6"/>
  <c r="AM981" i="6" s="1"/>
  <c r="AN982" i="6"/>
  <c r="AB982" i="6" s="1"/>
  <c r="AO982" i="6"/>
  <c r="AC982" i="6" s="1"/>
  <c r="AP982" i="6"/>
  <c r="AD982" i="6" s="1"/>
  <c r="AQ982" i="6"/>
  <c r="AE982" i="6" s="1"/>
  <c r="AR982" i="6"/>
  <c r="AF982" i="6" s="1"/>
  <c r="AS982" i="6"/>
  <c r="AG982" i="6" s="1"/>
  <c r="AT982" i="6"/>
  <c r="AH982" i="6" s="1"/>
  <c r="AU982" i="6"/>
  <c r="AI982" i="6" s="1"/>
  <c r="AV982" i="6"/>
  <c r="AJ982" i="6" s="1"/>
  <c r="AW982" i="6"/>
  <c r="AK982" i="6" s="1"/>
  <c r="AX982" i="6"/>
  <c r="AL982" i="6" s="1"/>
  <c r="AY982" i="6"/>
  <c r="AM982" i="6" s="1"/>
  <c r="AN983" i="6"/>
  <c r="AB983" i="6" s="1"/>
  <c r="AO983" i="6"/>
  <c r="AC983" i="6" s="1"/>
  <c r="AP983" i="6"/>
  <c r="AD983" i="6" s="1"/>
  <c r="AQ983" i="6"/>
  <c r="AE983" i="6" s="1"/>
  <c r="AR983" i="6"/>
  <c r="AF983" i="6" s="1"/>
  <c r="AS983" i="6"/>
  <c r="AG983" i="6" s="1"/>
  <c r="AT983" i="6"/>
  <c r="AH983" i="6" s="1"/>
  <c r="AU983" i="6"/>
  <c r="AI983" i="6" s="1"/>
  <c r="AV983" i="6"/>
  <c r="AJ983" i="6" s="1"/>
  <c r="AW983" i="6"/>
  <c r="AK983" i="6" s="1"/>
  <c r="AX983" i="6"/>
  <c r="AL983" i="6" s="1"/>
  <c r="AY983" i="6"/>
  <c r="AM983" i="6" s="1"/>
  <c r="AN984" i="6"/>
  <c r="AB984" i="6" s="1"/>
  <c r="AO984" i="6"/>
  <c r="AC984" i="6" s="1"/>
  <c r="AP984" i="6"/>
  <c r="AD984" i="6" s="1"/>
  <c r="AQ984" i="6"/>
  <c r="AE984" i="6" s="1"/>
  <c r="AR984" i="6"/>
  <c r="AF984" i="6" s="1"/>
  <c r="AS984" i="6"/>
  <c r="AG984" i="6" s="1"/>
  <c r="AT984" i="6"/>
  <c r="AH984" i="6" s="1"/>
  <c r="AU984" i="6"/>
  <c r="AI984" i="6" s="1"/>
  <c r="AV984" i="6"/>
  <c r="AJ984" i="6" s="1"/>
  <c r="AW984" i="6"/>
  <c r="AK984" i="6" s="1"/>
  <c r="AX984" i="6"/>
  <c r="AL984" i="6" s="1"/>
  <c r="AY984" i="6"/>
  <c r="AM984" i="6" s="1"/>
  <c r="AN985" i="6"/>
  <c r="AB985" i="6" s="1"/>
  <c r="AO985" i="6"/>
  <c r="AC985" i="6" s="1"/>
  <c r="AP985" i="6"/>
  <c r="AD985" i="6" s="1"/>
  <c r="AQ985" i="6"/>
  <c r="AE985" i="6" s="1"/>
  <c r="AR985" i="6"/>
  <c r="AF985" i="6" s="1"/>
  <c r="AS985" i="6"/>
  <c r="AG985" i="6" s="1"/>
  <c r="AT985" i="6"/>
  <c r="AH985" i="6" s="1"/>
  <c r="AU985" i="6"/>
  <c r="AI985" i="6" s="1"/>
  <c r="AV985" i="6"/>
  <c r="AJ985" i="6" s="1"/>
  <c r="AW985" i="6"/>
  <c r="AK985" i="6" s="1"/>
  <c r="AX985" i="6"/>
  <c r="AL985" i="6" s="1"/>
  <c r="AY985" i="6"/>
  <c r="AM985" i="6" s="1"/>
  <c r="AN986" i="6"/>
  <c r="AB986" i="6" s="1"/>
  <c r="AO986" i="6"/>
  <c r="AC986" i="6" s="1"/>
  <c r="AP986" i="6"/>
  <c r="AD986" i="6" s="1"/>
  <c r="AQ986" i="6"/>
  <c r="AE986" i="6" s="1"/>
  <c r="AR986" i="6"/>
  <c r="AF986" i="6" s="1"/>
  <c r="AS986" i="6"/>
  <c r="AG986" i="6" s="1"/>
  <c r="AT986" i="6"/>
  <c r="AH986" i="6" s="1"/>
  <c r="AU986" i="6"/>
  <c r="AI986" i="6" s="1"/>
  <c r="AV986" i="6"/>
  <c r="AJ986" i="6" s="1"/>
  <c r="AW986" i="6"/>
  <c r="AK986" i="6" s="1"/>
  <c r="AX986" i="6"/>
  <c r="AL986" i="6" s="1"/>
  <c r="AY986" i="6"/>
  <c r="AM986" i="6" s="1"/>
  <c r="AN987" i="6"/>
  <c r="AB987" i="6" s="1"/>
  <c r="AO987" i="6"/>
  <c r="AC987" i="6" s="1"/>
  <c r="AP987" i="6"/>
  <c r="AD987" i="6" s="1"/>
  <c r="AQ987" i="6"/>
  <c r="AE987" i="6" s="1"/>
  <c r="AR987" i="6"/>
  <c r="AF987" i="6" s="1"/>
  <c r="AS987" i="6"/>
  <c r="AG987" i="6" s="1"/>
  <c r="AT987" i="6"/>
  <c r="AH987" i="6" s="1"/>
  <c r="AU987" i="6"/>
  <c r="AI987" i="6" s="1"/>
  <c r="AV987" i="6"/>
  <c r="AJ987" i="6" s="1"/>
  <c r="AW987" i="6"/>
  <c r="AK987" i="6" s="1"/>
  <c r="AX987" i="6"/>
  <c r="AL987" i="6" s="1"/>
  <c r="AY987" i="6"/>
  <c r="AM987" i="6" s="1"/>
  <c r="AN988" i="6"/>
  <c r="AB988" i="6" s="1"/>
  <c r="AO988" i="6"/>
  <c r="AC988" i="6" s="1"/>
  <c r="AP988" i="6"/>
  <c r="AD988" i="6" s="1"/>
  <c r="AQ988" i="6"/>
  <c r="AE988" i="6" s="1"/>
  <c r="AR988" i="6"/>
  <c r="AF988" i="6" s="1"/>
  <c r="AS988" i="6"/>
  <c r="AG988" i="6" s="1"/>
  <c r="AT988" i="6"/>
  <c r="AH988" i="6" s="1"/>
  <c r="AU988" i="6"/>
  <c r="AI988" i="6" s="1"/>
  <c r="AV988" i="6"/>
  <c r="AJ988" i="6" s="1"/>
  <c r="AW988" i="6"/>
  <c r="AK988" i="6" s="1"/>
  <c r="AX988" i="6"/>
  <c r="AL988" i="6" s="1"/>
  <c r="AY988" i="6"/>
  <c r="AM988" i="6" s="1"/>
  <c r="AN989" i="6"/>
  <c r="AB989" i="6" s="1"/>
  <c r="AO989" i="6"/>
  <c r="AC989" i="6" s="1"/>
  <c r="AP989" i="6"/>
  <c r="AD989" i="6" s="1"/>
  <c r="AQ989" i="6"/>
  <c r="AE989" i="6" s="1"/>
  <c r="AR989" i="6"/>
  <c r="AF989" i="6" s="1"/>
  <c r="AS989" i="6"/>
  <c r="AG989" i="6" s="1"/>
  <c r="AT989" i="6"/>
  <c r="AH989" i="6" s="1"/>
  <c r="AU989" i="6"/>
  <c r="AI989" i="6" s="1"/>
  <c r="AV989" i="6"/>
  <c r="AJ989" i="6" s="1"/>
  <c r="AW989" i="6"/>
  <c r="AK989" i="6" s="1"/>
  <c r="AX989" i="6"/>
  <c r="AL989" i="6" s="1"/>
  <c r="AY989" i="6"/>
  <c r="AM989" i="6" s="1"/>
  <c r="AN990" i="6"/>
  <c r="AB990" i="6" s="1"/>
  <c r="AO990" i="6"/>
  <c r="AC990" i="6" s="1"/>
  <c r="AP990" i="6"/>
  <c r="AD990" i="6" s="1"/>
  <c r="AQ990" i="6"/>
  <c r="AE990" i="6" s="1"/>
  <c r="AR990" i="6"/>
  <c r="AF990" i="6" s="1"/>
  <c r="AS990" i="6"/>
  <c r="AG990" i="6" s="1"/>
  <c r="AT990" i="6"/>
  <c r="AH990" i="6" s="1"/>
  <c r="AU990" i="6"/>
  <c r="AI990" i="6" s="1"/>
  <c r="AV990" i="6"/>
  <c r="AJ990" i="6" s="1"/>
  <c r="AW990" i="6"/>
  <c r="AK990" i="6" s="1"/>
  <c r="AX990" i="6"/>
  <c r="AL990" i="6" s="1"/>
  <c r="AY990" i="6"/>
  <c r="AM990" i="6" s="1"/>
  <c r="AN991" i="6"/>
  <c r="AB991" i="6" s="1"/>
  <c r="AO991" i="6"/>
  <c r="AC991" i="6" s="1"/>
  <c r="AP991" i="6"/>
  <c r="AD991" i="6" s="1"/>
  <c r="AQ991" i="6"/>
  <c r="AE991" i="6" s="1"/>
  <c r="AR991" i="6"/>
  <c r="AF991" i="6" s="1"/>
  <c r="AS991" i="6"/>
  <c r="AG991" i="6" s="1"/>
  <c r="AT991" i="6"/>
  <c r="AH991" i="6" s="1"/>
  <c r="AU991" i="6"/>
  <c r="AI991" i="6" s="1"/>
  <c r="AV991" i="6"/>
  <c r="AJ991" i="6" s="1"/>
  <c r="AW991" i="6"/>
  <c r="AK991" i="6" s="1"/>
  <c r="AX991" i="6"/>
  <c r="AL991" i="6" s="1"/>
  <c r="AY991" i="6"/>
  <c r="AM991" i="6" s="1"/>
  <c r="AN992" i="6"/>
  <c r="AB992" i="6" s="1"/>
  <c r="AO992" i="6"/>
  <c r="AC992" i="6" s="1"/>
  <c r="AP992" i="6"/>
  <c r="AD992" i="6" s="1"/>
  <c r="AQ992" i="6"/>
  <c r="AE992" i="6" s="1"/>
  <c r="AR992" i="6"/>
  <c r="AF992" i="6" s="1"/>
  <c r="AS992" i="6"/>
  <c r="AG992" i="6" s="1"/>
  <c r="AT992" i="6"/>
  <c r="AH992" i="6" s="1"/>
  <c r="AU992" i="6"/>
  <c r="AI992" i="6" s="1"/>
  <c r="AV992" i="6"/>
  <c r="AJ992" i="6" s="1"/>
  <c r="AW992" i="6"/>
  <c r="AK992" i="6" s="1"/>
  <c r="AX992" i="6"/>
  <c r="AL992" i="6" s="1"/>
  <c r="AY992" i="6"/>
  <c r="AM992" i="6" s="1"/>
  <c r="AN993" i="6"/>
  <c r="AB993" i="6" s="1"/>
  <c r="AO993" i="6"/>
  <c r="AC993" i="6" s="1"/>
  <c r="AP993" i="6"/>
  <c r="AD993" i="6" s="1"/>
  <c r="AQ993" i="6"/>
  <c r="AE993" i="6" s="1"/>
  <c r="AR993" i="6"/>
  <c r="AF993" i="6" s="1"/>
  <c r="AS993" i="6"/>
  <c r="AG993" i="6" s="1"/>
  <c r="AT993" i="6"/>
  <c r="AH993" i="6" s="1"/>
  <c r="AU993" i="6"/>
  <c r="AI993" i="6" s="1"/>
  <c r="AV993" i="6"/>
  <c r="AJ993" i="6" s="1"/>
  <c r="AW993" i="6"/>
  <c r="AK993" i="6" s="1"/>
  <c r="AX993" i="6"/>
  <c r="AL993" i="6" s="1"/>
  <c r="AY993" i="6"/>
  <c r="AM993" i="6" s="1"/>
  <c r="AN994" i="6"/>
  <c r="AB994" i="6" s="1"/>
  <c r="AO994" i="6"/>
  <c r="AC994" i="6" s="1"/>
  <c r="AP994" i="6"/>
  <c r="AD994" i="6" s="1"/>
  <c r="AQ994" i="6"/>
  <c r="AE994" i="6" s="1"/>
  <c r="AR994" i="6"/>
  <c r="AF994" i="6" s="1"/>
  <c r="AS994" i="6"/>
  <c r="AG994" i="6" s="1"/>
  <c r="AT994" i="6"/>
  <c r="AH994" i="6" s="1"/>
  <c r="AU994" i="6"/>
  <c r="AI994" i="6" s="1"/>
  <c r="AV994" i="6"/>
  <c r="AJ994" i="6" s="1"/>
  <c r="AW994" i="6"/>
  <c r="AK994" i="6" s="1"/>
  <c r="AX994" i="6"/>
  <c r="AL994" i="6" s="1"/>
  <c r="AY994" i="6"/>
  <c r="AM994" i="6" s="1"/>
  <c r="AN995" i="6"/>
  <c r="AB995" i="6" s="1"/>
  <c r="AO995" i="6"/>
  <c r="AC995" i="6" s="1"/>
  <c r="AP995" i="6"/>
  <c r="AD995" i="6" s="1"/>
  <c r="AQ995" i="6"/>
  <c r="AE995" i="6" s="1"/>
  <c r="AR995" i="6"/>
  <c r="AF995" i="6" s="1"/>
  <c r="AS995" i="6"/>
  <c r="AG995" i="6" s="1"/>
  <c r="AT995" i="6"/>
  <c r="AH995" i="6" s="1"/>
  <c r="AU995" i="6"/>
  <c r="AI995" i="6" s="1"/>
  <c r="AV995" i="6"/>
  <c r="AJ995" i="6" s="1"/>
  <c r="AW995" i="6"/>
  <c r="AK995" i="6" s="1"/>
  <c r="AX995" i="6"/>
  <c r="AL995" i="6" s="1"/>
  <c r="AY995" i="6"/>
  <c r="AM995" i="6" s="1"/>
  <c r="AN996" i="6"/>
  <c r="AB996" i="6" s="1"/>
  <c r="AO996" i="6"/>
  <c r="AC996" i="6" s="1"/>
  <c r="AP996" i="6"/>
  <c r="AD996" i="6" s="1"/>
  <c r="AQ996" i="6"/>
  <c r="AE996" i="6" s="1"/>
  <c r="AR996" i="6"/>
  <c r="AF996" i="6" s="1"/>
  <c r="AS996" i="6"/>
  <c r="AG996" i="6" s="1"/>
  <c r="AT996" i="6"/>
  <c r="AH996" i="6" s="1"/>
  <c r="AU996" i="6"/>
  <c r="AI996" i="6" s="1"/>
  <c r="AV996" i="6"/>
  <c r="AJ996" i="6" s="1"/>
  <c r="AW996" i="6"/>
  <c r="AK996" i="6" s="1"/>
  <c r="AX996" i="6"/>
  <c r="AL996" i="6" s="1"/>
  <c r="AY996" i="6"/>
  <c r="AM996" i="6" s="1"/>
  <c r="AN997" i="6"/>
  <c r="AB997" i="6" s="1"/>
  <c r="AO997" i="6"/>
  <c r="AC997" i="6" s="1"/>
  <c r="AP997" i="6"/>
  <c r="AD997" i="6" s="1"/>
  <c r="AQ997" i="6"/>
  <c r="AE997" i="6" s="1"/>
  <c r="AR997" i="6"/>
  <c r="AF997" i="6" s="1"/>
  <c r="AS997" i="6"/>
  <c r="AG997" i="6" s="1"/>
  <c r="AT997" i="6"/>
  <c r="AH997" i="6" s="1"/>
  <c r="AU997" i="6"/>
  <c r="AI997" i="6" s="1"/>
  <c r="AV997" i="6"/>
  <c r="AJ997" i="6" s="1"/>
  <c r="AW997" i="6"/>
  <c r="AK997" i="6" s="1"/>
  <c r="AX997" i="6"/>
  <c r="AL997" i="6" s="1"/>
  <c r="AY997" i="6"/>
  <c r="AM997" i="6" s="1"/>
  <c r="AN998" i="6"/>
  <c r="AB998" i="6" s="1"/>
  <c r="AO998" i="6"/>
  <c r="AC998" i="6" s="1"/>
  <c r="AP998" i="6"/>
  <c r="AD998" i="6" s="1"/>
  <c r="AQ998" i="6"/>
  <c r="AE998" i="6" s="1"/>
  <c r="AR998" i="6"/>
  <c r="AF998" i="6" s="1"/>
  <c r="AS998" i="6"/>
  <c r="AG998" i="6" s="1"/>
  <c r="AT998" i="6"/>
  <c r="AH998" i="6" s="1"/>
  <c r="AU998" i="6"/>
  <c r="AI998" i="6" s="1"/>
  <c r="AV998" i="6"/>
  <c r="AJ998" i="6" s="1"/>
  <c r="AW998" i="6"/>
  <c r="AK998" i="6" s="1"/>
  <c r="AX998" i="6"/>
  <c r="AL998" i="6" s="1"/>
  <c r="AY998" i="6"/>
  <c r="AM998" i="6" s="1"/>
  <c r="AN999" i="6"/>
  <c r="AB999" i="6" s="1"/>
  <c r="AO999" i="6"/>
  <c r="AC999" i="6" s="1"/>
  <c r="AP999" i="6"/>
  <c r="AD999" i="6" s="1"/>
  <c r="AQ999" i="6"/>
  <c r="AE999" i="6" s="1"/>
  <c r="AR999" i="6"/>
  <c r="AF999" i="6" s="1"/>
  <c r="AS999" i="6"/>
  <c r="AG999" i="6" s="1"/>
  <c r="AT999" i="6"/>
  <c r="AH999" i="6" s="1"/>
  <c r="AU999" i="6"/>
  <c r="AI999" i="6" s="1"/>
  <c r="AV999" i="6"/>
  <c r="AJ999" i="6" s="1"/>
  <c r="AW999" i="6"/>
  <c r="AK999" i="6" s="1"/>
  <c r="AX999" i="6"/>
  <c r="AL999" i="6" s="1"/>
  <c r="AY999" i="6"/>
  <c r="AM999" i="6" s="1"/>
  <c r="AN1000" i="6"/>
  <c r="AB1000" i="6" s="1"/>
  <c r="AO1000" i="6"/>
  <c r="AC1000" i="6" s="1"/>
  <c r="AP1000" i="6"/>
  <c r="AD1000" i="6" s="1"/>
  <c r="AQ1000" i="6"/>
  <c r="AE1000" i="6" s="1"/>
  <c r="AR1000" i="6"/>
  <c r="AF1000" i="6" s="1"/>
  <c r="AS1000" i="6"/>
  <c r="AG1000" i="6" s="1"/>
  <c r="AT1000" i="6"/>
  <c r="AH1000" i="6" s="1"/>
  <c r="AU1000" i="6"/>
  <c r="AI1000" i="6" s="1"/>
  <c r="AV1000" i="6"/>
  <c r="AJ1000" i="6" s="1"/>
  <c r="AW1000" i="6"/>
  <c r="AK1000" i="6" s="1"/>
  <c r="AX1000" i="6"/>
  <c r="AL1000" i="6" s="1"/>
  <c r="AY1000" i="6"/>
  <c r="AM1000" i="6" s="1"/>
  <c r="AN1001" i="6"/>
  <c r="AB1001" i="6" s="1"/>
  <c r="AO1001" i="6"/>
  <c r="AC1001" i="6" s="1"/>
  <c r="AP1001" i="6"/>
  <c r="AD1001" i="6" s="1"/>
  <c r="AQ1001" i="6"/>
  <c r="AE1001" i="6" s="1"/>
  <c r="AR1001" i="6"/>
  <c r="AF1001" i="6" s="1"/>
  <c r="AS1001" i="6"/>
  <c r="AG1001" i="6" s="1"/>
  <c r="AT1001" i="6"/>
  <c r="AH1001" i="6" s="1"/>
  <c r="AU1001" i="6"/>
  <c r="AI1001" i="6" s="1"/>
  <c r="AV1001" i="6"/>
  <c r="AJ1001" i="6" s="1"/>
  <c r="AW1001" i="6"/>
  <c r="AK1001" i="6" s="1"/>
  <c r="AX1001" i="6"/>
  <c r="AL1001" i="6" s="1"/>
  <c r="AY1001" i="6"/>
  <c r="AM1001" i="6" s="1"/>
  <c r="AN1002" i="6"/>
  <c r="AB1002" i="6" s="1"/>
  <c r="AO1002" i="6"/>
  <c r="AC1002" i="6" s="1"/>
  <c r="AP1002" i="6"/>
  <c r="AD1002" i="6" s="1"/>
  <c r="AQ1002" i="6"/>
  <c r="AE1002" i="6" s="1"/>
  <c r="AR1002" i="6"/>
  <c r="AF1002" i="6" s="1"/>
  <c r="AS1002" i="6"/>
  <c r="AG1002" i="6" s="1"/>
  <c r="AT1002" i="6"/>
  <c r="AH1002" i="6" s="1"/>
  <c r="AU1002" i="6"/>
  <c r="AI1002" i="6" s="1"/>
  <c r="AV1002" i="6"/>
  <c r="AJ1002" i="6" s="1"/>
  <c r="AW1002" i="6"/>
  <c r="AK1002" i="6" s="1"/>
  <c r="AX1002" i="6"/>
  <c r="AL1002" i="6" s="1"/>
  <c r="AY1002" i="6"/>
  <c r="AM1002" i="6" s="1"/>
  <c r="AN1003" i="6"/>
  <c r="AB1003" i="6" s="1"/>
  <c r="AO1003" i="6"/>
  <c r="AC1003" i="6" s="1"/>
  <c r="AP1003" i="6"/>
  <c r="AD1003" i="6" s="1"/>
  <c r="AQ1003" i="6"/>
  <c r="AE1003" i="6" s="1"/>
  <c r="AR1003" i="6"/>
  <c r="AF1003" i="6" s="1"/>
  <c r="AS1003" i="6"/>
  <c r="AG1003" i="6" s="1"/>
  <c r="AT1003" i="6"/>
  <c r="AH1003" i="6" s="1"/>
  <c r="AU1003" i="6"/>
  <c r="AI1003" i="6" s="1"/>
  <c r="AV1003" i="6"/>
  <c r="AJ1003" i="6" s="1"/>
  <c r="AW1003" i="6"/>
  <c r="AK1003" i="6" s="1"/>
  <c r="AX1003" i="6"/>
  <c r="AL1003" i="6" s="1"/>
  <c r="AY1003" i="6"/>
  <c r="AM1003" i="6" s="1"/>
  <c r="AN1004" i="6"/>
  <c r="AB1004" i="6" s="1"/>
  <c r="AO1004" i="6"/>
  <c r="AC1004" i="6" s="1"/>
  <c r="AP1004" i="6"/>
  <c r="AD1004" i="6" s="1"/>
  <c r="AQ1004" i="6"/>
  <c r="AE1004" i="6" s="1"/>
  <c r="AR1004" i="6"/>
  <c r="AF1004" i="6" s="1"/>
  <c r="AS1004" i="6"/>
  <c r="AG1004" i="6" s="1"/>
  <c r="AT1004" i="6"/>
  <c r="AH1004" i="6" s="1"/>
  <c r="AU1004" i="6"/>
  <c r="AI1004" i="6" s="1"/>
  <c r="AV1004" i="6"/>
  <c r="AJ1004" i="6" s="1"/>
  <c r="AW1004" i="6"/>
  <c r="AK1004" i="6" s="1"/>
  <c r="AX1004" i="6"/>
  <c r="AL1004" i="6" s="1"/>
  <c r="AY1004" i="6"/>
  <c r="AM1004" i="6" s="1"/>
  <c r="AN1005" i="6"/>
  <c r="AB1005" i="6" s="1"/>
  <c r="AO1005" i="6"/>
  <c r="AC1005" i="6" s="1"/>
  <c r="AP1005" i="6"/>
  <c r="AD1005" i="6" s="1"/>
  <c r="AQ1005" i="6"/>
  <c r="AE1005" i="6" s="1"/>
  <c r="AR1005" i="6"/>
  <c r="AF1005" i="6" s="1"/>
  <c r="AS1005" i="6"/>
  <c r="AG1005" i="6" s="1"/>
  <c r="AT1005" i="6"/>
  <c r="AH1005" i="6" s="1"/>
  <c r="AU1005" i="6"/>
  <c r="AI1005" i="6" s="1"/>
  <c r="AV1005" i="6"/>
  <c r="AJ1005" i="6" s="1"/>
  <c r="AW1005" i="6"/>
  <c r="AK1005" i="6" s="1"/>
  <c r="AX1005" i="6"/>
  <c r="AL1005" i="6" s="1"/>
  <c r="AY1005" i="6"/>
  <c r="AM1005" i="6" s="1"/>
  <c r="AN1006" i="6"/>
  <c r="AB1006" i="6" s="1"/>
  <c r="AO1006" i="6"/>
  <c r="AC1006" i="6" s="1"/>
  <c r="AP1006" i="6"/>
  <c r="AD1006" i="6" s="1"/>
  <c r="AQ1006" i="6"/>
  <c r="AE1006" i="6" s="1"/>
  <c r="AR1006" i="6"/>
  <c r="AF1006" i="6" s="1"/>
  <c r="AS1006" i="6"/>
  <c r="AG1006" i="6" s="1"/>
  <c r="AT1006" i="6"/>
  <c r="AH1006" i="6" s="1"/>
  <c r="AU1006" i="6"/>
  <c r="AI1006" i="6" s="1"/>
  <c r="AV1006" i="6"/>
  <c r="AJ1006" i="6" s="1"/>
  <c r="AW1006" i="6"/>
  <c r="AK1006" i="6" s="1"/>
  <c r="AX1006" i="6"/>
  <c r="AL1006" i="6" s="1"/>
  <c r="AY1006" i="6"/>
  <c r="AM1006" i="6" s="1"/>
  <c r="AN1007" i="6"/>
  <c r="AB1007" i="6" s="1"/>
  <c r="AO1007" i="6"/>
  <c r="AC1007" i="6" s="1"/>
  <c r="AP1007" i="6"/>
  <c r="AD1007" i="6" s="1"/>
  <c r="AQ1007" i="6"/>
  <c r="AE1007" i="6" s="1"/>
  <c r="AR1007" i="6"/>
  <c r="AF1007" i="6" s="1"/>
  <c r="AS1007" i="6"/>
  <c r="AG1007" i="6" s="1"/>
  <c r="AT1007" i="6"/>
  <c r="AH1007" i="6" s="1"/>
  <c r="AU1007" i="6"/>
  <c r="AI1007" i="6" s="1"/>
  <c r="AV1007" i="6"/>
  <c r="AJ1007" i="6" s="1"/>
  <c r="AW1007" i="6"/>
  <c r="AK1007" i="6" s="1"/>
  <c r="AX1007" i="6"/>
  <c r="AL1007" i="6" s="1"/>
  <c r="AY1007" i="6"/>
  <c r="AM1007" i="6" s="1"/>
  <c r="AN1008" i="6"/>
  <c r="AB1008" i="6" s="1"/>
  <c r="AO1008" i="6"/>
  <c r="AC1008" i="6" s="1"/>
  <c r="AP1008" i="6"/>
  <c r="AD1008" i="6" s="1"/>
  <c r="AQ1008" i="6"/>
  <c r="AE1008" i="6" s="1"/>
  <c r="AR1008" i="6"/>
  <c r="AF1008" i="6" s="1"/>
  <c r="AS1008" i="6"/>
  <c r="AG1008" i="6" s="1"/>
  <c r="AT1008" i="6"/>
  <c r="AH1008" i="6" s="1"/>
  <c r="AU1008" i="6"/>
  <c r="AI1008" i="6" s="1"/>
  <c r="AV1008" i="6"/>
  <c r="AJ1008" i="6" s="1"/>
  <c r="AW1008" i="6"/>
  <c r="AK1008" i="6" s="1"/>
  <c r="AX1008" i="6"/>
  <c r="AL1008" i="6" s="1"/>
  <c r="AY1008" i="6"/>
  <c r="AM1008" i="6" s="1"/>
  <c r="AN1009" i="6"/>
  <c r="AB1009" i="6" s="1"/>
  <c r="AO1009" i="6"/>
  <c r="AC1009" i="6" s="1"/>
  <c r="AP1009" i="6"/>
  <c r="AD1009" i="6" s="1"/>
  <c r="AQ1009" i="6"/>
  <c r="AE1009" i="6" s="1"/>
  <c r="AR1009" i="6"/>
  <c r="AF1009" i="6" s="1"/>
  <c r="AS1009" i="6"/>
  <c r="AG1009" i="6" s="1"/>
  <c r="AT1009" i="6"/>
  <c r="AH1009" i="6" s="1"/>
  <c r="AU1009" i="6"/>
  <c r="AI1009" i="6" s="1"/>
  <c r="AV1009" i="6"/>
  <c r="AJ1009" i="6" s="1"/>
  <c r="AW1009" i="6"/>
  <c r="AK1009" i="6" s="1"/>
  <c r="AX1009" i="6"/>
  <c r="AL1009" i="6" s="1"/>
  <c r="AY1009" i="6"/>
  <c r="AM1009" i="6" s="1"/>
  <c r="AN1010" i="6"/>
  <c r="AB1010" i="6" s="1"/>
  <c r="AO1010" i="6"/>
  <c r="AC1010" i="6" s="1"/>
  <c r="AP1010" i="6"/>
  <c r="AD1010" i="6" s="1"/>
  <c r="AQ1010" i="6"/>
  <c r="AE1010" i="6" s="1"/>
  <c r="AR1010" i="6"/>
  <c r="AF1010" i="6" s="1"/>
  <c r="AS1010" i="6"/>
  <c r="AG1010" i="6" s="1"/>
  <c r="AT1010" i="6"/>
  <c r="AH1010" i="6" s="1"/>
  <c r="AU1010" i="6"/>
  <c r="AI1010" i="6" s="1"/>
  <c r="AV1010" i="6"/>
  <c r="AJ1010" i="6" s="1"/>
  <c r="AW1010" i="6"/>
  <c r="AK1010" i="6" s="1"/>
  <c r="AX1010" i="6"/>
  <c r="AL1010" i="6" s="1"/>
  <c r="AY1010" i="6"/>
  <c r="AM1010" i="6" s="1"/>
  <c r="AN1011" i="6"/>
  <c r="AB1011" i="6" s="1"/>
  <c r="AO1011" i="6"/>
  <c r="AC1011" i="6" s="1"/>
  <c r="AP1011" i="6"/>
  <c r="AD1011" i="6" s="1"/>
  <c r="AQ1011" i="6"/>
  <c r="AE1011" i="6" s="1"/>
  <c r="AR1011" i="6"/>
  <c r="AF1011" i="6" s="1"/>
  <c r="AS1011" i="6"/>
  <c r="AG1011" i="6" s="1"/>
  <c r="AT1011" i="6"/>
  <c r="AH1011" i="6" s="1"/>
  <c r="AU1011" i="6"/>
  <c r="AI1011" i="6" s="1"/>
  <c r="AV1011" i="6"/>
  <c r="AJ1011" i="6" s="1"/>
  <c r="AW1011" i="6"/>
  <c r="AK1011" i="6" s="1"/>
  <c r="AX1011" i="6"/>
  <c r="AL1011" i="6" s="1"/>
  <c r="AY1011" i="6"/>
  <c r="AM1011" i="6" s="1"/>
  <c r="AN1012" i="6"/>
  <c r="AB1012" i="6" s="1"/>
  <c r="AO1012" i="6"/>
  <c r="AC1012" i="6" s="1"/>
  <c r="AP1012" i="6"/>
  <c r="AD1012" i="6" s="1"/>
  <c r="AQ1012" i="6"/>
  <c r="AE1012" i="6" s="1"/>
  <c r="AR1012" i="6"/>
  <c r="AF1012" i="6" s="1"/>
  <c r="AS1012" i="6"/>
  <c r="AG1012" i="6" s="1"/>
  <c r="AT1012" i="6"/>
  <c r="AH1012" i="6" s="1"/>
  <c r="AU1012" i="6"/>
  <c r="AI1012" i="6" s="1"/>
  <c r="AV1012" i="6"/>
  <c r="AJ1012" i="6" s="1"/>
  <c r="AW1012" i="6"/>
  <c r="AK1012" i="6" s="1"/>
  <c r="AX1012" i="6"/>
  <c r="AL1012" i="6" s="1"/>
  <c r="AY1012" i="6"/>
  <c r="AM1012" i="6" s="1"/>
  <c r="AN1013" i="6"/>
  <c r="AB1013" i="6" s="1"/>
  <c r="AO1013" i="6"/>
  <c r="AC1013" i="6" s="1"/>
  <c r="AP1013" i="6"/>
  <c r="AD1013" i="6" s="1"/>
  <c r="AQ1013" i="6"/>
  <c r="AE1013" i="6" s="1"/>
  <c r="AR1013" i="6"/>
  <c r="AF1013" i="6" s="1"/>
  <c r="AS1013" i="6"/>
  <c r="AG1013" i="6" s="1"/>
  <c r="AT1013" i="6"/>
  <c r="AH1013" i="6" s="1"/>
  <c r="AU1013" i="6"/>
  <c r="AI1013" i="6" s="1"/>
  <c r="AV1013" i="6"/>
  <c r="AJ1013" i="6" s="1"/>
  <c r="AW1013" i="6"/>
  <c r="AK1013" i="6" s="1"/>
  <c r="AX1013" i="6"/>
  <c r="AL1013" i="6" s="1"/>
  <c r="AY1013" i="6"/>
  <c r="AM1013" i="6" s="1"/>
  <c r="AN1014" i="6"/>
  <c r="AB1014" i="6" s="1"/>
  <c r="AO1014" i="6"/>
  <c r="AC1014" i="6" s="1"/>
  <c r="AP1014" i="6"/>
  <c r="AD1014" i="6" s="1"/>
  <c r="AQ1014" i="6"/>
  <c r="AE1014" i="6" s="1"/>
  <c r="AR1014" i="6"/>
  <c r="AF1014" i="6" s="1"/>
  <c r="AS1014" i="6"/>
  <c r="AG1014" i="6" s="1"/>
  <c r="AT1014" i="6"/>
  <c r="AH1014" i="6" s="1"/>
  <c r="AU1014" i="6"/>
  <c r="AI1014" i="6" s="1"/>
  <c r="AV1014" i="6"/>
  <c r="AJ1014" i="6" s="1"/>
  <c r="AW1014" i="6"/>
  <c r="AK1014" i="6" s="1"/>
  <c r="AX1014" i="6"/>
  <c r="AL1014" i="6" s="1"/>
  <c r="AY1014" i="6"/>
  <c r="AM1014" i="6" s="1"/>
  <c r="AN1015" i="6"/>
  <c r="AB1015" i="6" s="1"/>
  <c r="AO1015" i="6"/>
  <c r="AC1015" i="6" s="1"/>
  <c r="AP1015" i="6"/>
  <c r="AD1015" i="6" s="1"/>
  <c r="AQ1015" i="6"/>
  <c r="AE1015" i="6" s="1"/>
  <c r="AR1015" i="6"/>
  <c r="AF1015" i="6" s="1"/>
  <c r="AS1015" i="6"/>
  <c r="AG1015" i="6" s="1"/>
  <c r="AT1015" i="6"/>
  <c r="AH1015" i="6" s="1"/>
  <c r="AU1015" i="6"/>
  <c r="AI1015" i="6" s="1"/>
  <c r="AV1015" i="6"/>
  <c r="AJ1015" i="6" s="1"/>
  <c r="AW1015" i="6"/>
  <c r="AK1015" i="6" s="1"/>
  <c r="AX1015" i="6"/>
  <c r="AL1015" i="6" s="1"/>
  <c r="AY1015" i="6"/>
  <c r="AM1015" i="6" s="1"/>
  <c r="AN1016" i="6"/>
  <c r="AB1016" i="6" s="1"/>
  <c r="AO1016" i="6"/>
  <c r="AC1016" i="6" s="1"/>
  <c r="AP1016" i="6"/>
  <c r="AD1016" i="6" s="1"/>
  <c r="AQ1016" i="6"/>
  <c r="AE1016" i="6" s="1"/>
  <c r="AR1016" i="6"/>
  <c r="AF1016" i="6" s="1"/>
  <c r="AS1016" i="6"/>
  <c r="AG1016" i="6" s="1"/>
  <c r="AT1016" i="6"/>
  <c r="AH1016" i="6" s="1"/>
  <c r="AU1016" i="6"/>
  <c r="AI1016" i="6" s="1"/>
  <c r="AV1016" i="6"/>
  <c r="AJ1016" i="6" s="1"/>
  <c r="AW1016" i="6"/>
  <c r="AK1016" i="6" s="1"/>
  <c r="AX1016" i="6"/>
  <c r="AL1016" i="6" s="1"/>
  <c r="AY1016" i="6"/>
  <c r="AM1016" i="6" s="1"/>
  <c r="AN1017" i="6"/>
  <c r="AB1017" i="6" s="1"/>
  <c r="AO1017" i="6"/>
  <c r="AC1017" i="6" s="1"/>
  <c r="AP1017" i="6"/>
  <c r="AD1017" i="6" s="1"/>
  <c r="AQ1017" i="6"/>
  <c r="AE1017" i="6" s="1"/>
  <c r="AR1017" i="6"/>
  <c r="AF1017" i="6" s="1"/>
  <c r="AS1017" i="6"/>
  <c r="AG1017" i="6" s="1"/>
  <c r="AT1017" i="6"/>
  <c r="AH1017" i="6" s="1"/>
  <c r="AU1017" i="6"/>
  <c r="AI1017" i="6" s="1"/>
  <c r="AV1017" i="6"/>
  <c r="AJ1017" i="6" s="1"/>
  <c r="AW1017" i="6"/>
  <c r="AK1017" i="6" s="1"/>
  <c r="AX1017" i="6"/>
  <c r="AL1017" i="6" s="1"/>
  <c r="AY1017" i="6"/>
  <c r="AM1017" i="6" s="1"/>
  <c r="AN1018" i="6"/>
  <c r="AB1018" i="6" s="1"/>
  <c r="AO1018" i="6"/>
  <c r="AC1018" i="6" s="1"/>
  <c r="AP1018" i="6"/>
  <c r="AD1018" i="6" s="1"/>
  <c r="AQ1018" i="6"/>
  <c r="AE1018" i="6" s="1"/>
  <c r="AR1018" i="6"/>
  <c r="AF1018" i="6" s="1"/>
  <c r="AS1018" i="6"/>
  <c r="AG1018" i="6" s="1"/>
  <c r="AT1018" i="6"/>
  <c r="AH1018" i="6" s="1"/>
  <c r="AU1018" i="6"/>
  <c r="AI1018" i="6" s="1"/>
  <c r="AV1018" i="6"/>
  <c r="AJ1018" i="6" s="1"/>
  <c r="AW1018" i="6"/>
  <c r="AK1018" i="6" s="1"/>
  <c r="AX1018" i="6"/>
  <c r="AL1018" i="6" s="1"/>
  <c r="AY1018" i="6"/>
  <c r="AM1018" i="6" s="1"/>
  <c r="AN1019" i="6"/>
  <c r="AB1019" i="6" s="1"/>
  <c r="AO1019" i="6"/>
  <c r="AC1019" i="6" s="1"/>
  <c r="AP1019" i="6"/>
  <c r="AD1019" i="6" s="1"/>
  <c r="AQ1019" i="6"/>
  <c r="AE1019" i="6" s="1"/>
  <c r="AR1019" i="6"/>
  <c r="AF1019" i="6" s="1"/>
  <c r="AS1019" i="6"/>
  <c r="AG1019" i="6" s="1"/>
  <c r="AT1019" i="6"/>
  <c r="AH1019" i="6" s="1"/>
  <c r="AU1019" i="6"/>
  <c r="AI1019" i="6" s="1"/>
  <c r="AV1019" i="6"/>
  <c r="AJ1019" i="6" s="1"/>
  <c r="AW1019" i="6"/>
  <c r="AK1019" i="6" s="1"/>
  <c r="AX1019" i="6"/>
  <c r="AL1019" i="6" s="1"/>
  <c r="AY1019" i="6"/>
  <c r="AM1019" i="6" s="1"/>
  <c r="AN1020" i="6"/>
  <c r="AB1020" i="6" s="1"/>
  <c r="AO1020" i="6"/>
  <c r="AC1020" i="6" s="1"/>
  <c r="AP1020" i="6"/>
  <c r="AD1020" i="6" s="1"/>
  <c r="AQ1020" i="6"/>
  <c r="AE1020" i="6" s="1"/>
  <c r="AR1020" i="6"/>
  <c r="AF1020" i="6" s="1"/>
  <c r="AS1020" i="6"/>
  <c r="AG1020" i="6" s="1"/>
  <c r="AT1020" i="6"/>
  <c r="AH1020" i="6" s="1"/>
  <c r="AU1020" i="6"/>
  <c r="AI1020" i="6" s="1"/>
  <c r="AV1020" i="6"/>
  <c r="AJ1020" i="6" s="1"/>
  <c r="AW1020" i="6"/>
  <c r="AK1020" i="6" s="1"/>
  <c r="AX1020" i="6"/>
  <c r="AL1020" i="6" s="1"/>
  <c r="AY1020" i="6"/>
  <c r="AM1020" i="6" s="1"/>
  <c r="AN1021" i="6"/>
  <c r="AB1021" i="6" s="1"/>
  <c r="AO1021" i="6"/>
  <c r="AC1021" i="6" s="1"/>
  <c r="AP1021" i="6"/>
  <c r="AD1021" i="6" s="1"/>
  <c r="AQ1021" i="6"/>
  <c r="AE1021" i="6" s="1"/>
  <c r="AR1021" i="6"/>
  <c r="AF1021" i="6" s="1"/>
  <c r="AS1021" i="6"/>
  <c r="AG1021" i="6" s="1"/>
  <c r="AT1021" i="6"/>
  <c r="AH1021" i="6" s="1"/>
  <c r="AU1021" i="6"/>
  <c r="AI1021" i="6" s="1"/>
  <c r="AV1021" i="6"/>
  <c r="AJ1021" i="6" s="1"/>
  <c r="AW1021" i="6"/>
  <c r="AK1021" i="6" s="1"/>
  <c r="AX1021" i="6"/>
  <c r="AL1021" i="6" s="1"/>
  <c r="AY1021" i="6"/>
  <c r="AM1021" i="6" s="1"/>
  <c r="AN1022" i="6"/>
  <c r="AB1022" i="6" s="1"/>
  <c r="AO1022" i="6"/>
  <c r="AC1022" i="6" s="1"/>
  <c r="AP1022" i="6"/>
  <c r="AD1022" i="6" s="1"/>
  <c r="AQ1022" i="6"/>
  <c r="AE1022" i="6" s="1"/>
  <c r="AR1022" i="6"/>
  <c r="AF1022" i="6" s="1"/>
  <c r="AS1022" i="6"/>
  <c r="AG1022" i="6" s="1"/>
  <c r="AT1022" i="6"/>
  <c r="AH1022" i="6" s="1"/>
  <c r="AU1022" i="6"/>
  <c r="AI1022" i="6" s="1"/>
  <c r="AV1022" i="6"/>
  <c r="AJ1022" i="6" s="1"/>
  <c r="AW1022" i="6"/>
  <c r="AK1022" i="6" s="1"/>
  <c r="AX1022" i="6"/>
  <c r="AL1022" i="6" s="1"/>
  <c r="AY1022" i="6"/>
  <c r="AM1022" i="6" s="1"/>
  <c r="AN1023" i="6"/>
  <c r="AB1023" i="6" s="1"/>
  <c r="AO1023" i="6"/>
  <c r="AC1023" i="6" s="1"/>
  <c r="AP1023" i="6"/>
  <c r="AD1023" i="6" s="1"/>
  <c r="AQ1023" i="6"/>
  <c r="AE1023" i="6" s="1"/>
  <c r="AR1023" i="6"/>
  <c r="AF1023" i="6" s="1"/>
  <c r="AS1023" i="6"/>
  <c r="AG1023" i="6" s="1"/>
  <c r="AT1023" i="6"/>
  <c r="AH1023" i="6" s="1"/>
  <c r="AU1023" i="6"/>
  <c r="AI1023" i="6" s="1"/>
  <c r="AV1023" i="6"/>
  <c r="AJ1023" i="6" s="1"/>
  <c r="AW1023" i="6"/>
  <c r="AK1023" i="6" s="1"/>
  <c r="AX1023" i="6"/>
  <c r="AL1023" i="6" s="1"/>
  <c r="AY1023" i="6"/>
  <c r="AM1023" i="6" s="1"/>
  <c r="AN1024" i="6"/>
  <c r="AB1024" i="6" s="1"/>
  <c r="AO1024" i="6"/>
  <c r="AC1024" i="6" s="1"/>
  <c r="AP1024" i="6"/>
  <c r="AD1024" i="6" s="1"/>
  <c r="AQ1024" i="6"/>
  <c r="AE1024" i="6" s="1"/>
  <c r="AR1024" i="6"/>
  <c r="AF1024" i="6" s="1"/>
  <c r="AS1024" i="6"/>
  <c r="AG1024" i="6" s="1"/>
  <c r="AT1024" i="6"/>
  <c r="AH1024" i="6" s="1"/>
  <c r="AU1024" i="6"/>
  <c r="AI1024" i="6" s="1"/>
  <c r="AV1024" i="6"/>
  <c r="AJ1024" i="6" s="1"/>
  <c r="AW1024" i="6"/>
  <c r="AK1024" i="6" s="1"/>
  <c r="AX1024" i="6"/>
  <c r="AL1024" i="6" s="1"/>
  <c r="AY1024" i="6"/>
  <c r="AM1024" i="6" s="1"/>
  <c r="AN1025" i="6"/>
  <c r="AB1025" i="6" s="1"/>
  <c r="AO1025" i="6"/>
  <c r="AC1025" i="6" s="1"/>
  <c r="AP1025" i="6"/>
  <c r="AD1025" i="6" s="1"/>
  <c r="AQ1025" i="6"/>
  <c r="AE1025" i="6" s="1"/>
  <c r="AR1025" i="6"/>
  <c r="AF1025" i="6" s="1"/>
  <c r="AS1025" i="6"/>
  <c r="AG1025" i="6" s="1"/>
  <c r="AT1025" i="6"/>
  <c r="AH1025" i="6" s="1"/>
  <c r="AU1025" i="6"/>
  <c r="AI1025" i="6" s="1"/>
  <c r="AV1025" i="6"/>
  <c r="AJ1025" i="6" s="1"/>
  <c r="AW1025" i="6"/>
  <c r="AK1025" i="6" s="1"/>
  <c r="AX1025" i="6"/>
  <c r="AL1025" i="6" s="1"/>
  <c r="AY1025" i="6"/>
  <c r="AM1025" i="6" s="1"/>
  <c r="AN1026" i="6"/>
  <c r="AB1026" i="6" s="1"/>
  <c r="AO1026" i="6"/>
  <c r="AC1026" i="6" s="1"/>
  <c r="AP1026" i="6"/>
  <c r="AD1026" i="6" s="1"/>
  <c r="AQ1026" i="6"/>
  <c r="AE1026" i="6" s="1"/>
  <c r="AR1026" i="6"/>
  <c r="AF1026" i="6" s="1"/>
  <c r="AS1026" i="6"/>
  <c r="AG1026" i="6" s="1"/>
  <c r="AT1026" i="6"/>
  <c r="AH1026" i="6" s="1"/>
  <c r="AU1026" i="6"/>
  <c r="AI1026" i="6" s="1"/>
  <c r="AV1026" i="6"/>
  <c r="AJ1026" i="6" s="1"/>
  <c r="AW1026" i="6"/>
  <c r="AK1026" i="6" s="1"/>
  <c r="AX1026" i="6"/>
  <c r="AL1026" i="6" s="1"/>
  <c r="AY1026" i="6"/>
  <c r="AM1026" i="6" s="1"/>
  <c r="AN1027" i="6"/>
  <c r="AB1027" i="6" s="1"/>
  <c r="AO1027" i="6"/>
  <c r="AC1027" i="6" s="1"/>
  <c r="AP1027" i="6"/>
  <c r="AD1027" i="6" s="1"/>
  <c r="AQ1027" i="6"/>
  <c r="AE1027" i="6" s="1"/>
  <c r="AR1027" i="6"/>
  <c r="AF1027" i="6" s="1"/>
  <c r="AS1027" i="6"/>
  <c r="AG1027" i="6" s="1"/>
  <c r="AT1027" i="6"/>
  <c r="AH1027" i="6" s="1"/>
  <c r="AU1027" i="6"/>
  <c r="AI1027" i="6" s="1"/>
  <c r="AV1027" i="6"/>
  <c r="AJ1027" i="6" s="1"/>
  <c r="AW1027" i="6"/>
  <c r="AK1027" i="6" s="1"/>
  <c r="AX1027" i="6"/>
  <c r="AL1027" i="6" s="1"/>
  <c r="AY1027" i="6"/>
  <c r="AM1027" i="6" s="1"/>
  <c r="AN1028" i="6"/>
  <c r="AB1028" i="6" s="1"/>
  <c r="AO1028" i="6"/>
  <c r="AC1028" i="6" s="1"/>
  <c r="AP1028" i="6"/>
  <c r="AD1028" i="6" s="1"/>
  <c r="AQ1028" i="6"/>
  <c r="AE1028" i="6" s="1"/>
  <c r="AR1028" i="6"/>
  <c r="AF1028" i="6" s="1"/>
  <c r="AS1028" i="6"/>
  <c r="AG1028" i="6" s="1"/>
  <c r="AT1028" i="6"/>
  <c r="AH1028" i="6" s="1"/>
  <c r="AU1028" i="6"/>
  <c r="AI1028" i="6" s="1"/>
  <c r="AV1028" i="6"/>
  <c r="AJ1028" i="6" s="1"/>
  <c r="AW1028" i="6"/>
  <c r="AK1028" i="6" s="1"/>
  <c r="AX1028" i="6"/>
  <c r="AL1028" i="6" s="1"/>
  <c r="AY1028" i="6"/>
  <c r="AM1028" i="6" s="1"/>
  <c r="AN1029" i="6"/>
  <c r="AB1029" i="6" s="1"/>
  <c r="AO1029" i="6"/>
  <c r="AC1029" i="6" s="1"/>
  <c r="AP1029" i="6"/>
  <c r="AD1029" i="6" s="1"/>
  <c r="AQ1029" i="6"/>
  <c r="AE1029" i="6" s="1"/>
  <c r="AR1029" i="6"/>
  <c r="AF1029" i="6" s="1"/>
  <c r="AS1029" i="6"/>
  <c r="AG1029" i="6" s="1"/>
  <c r="AT1029" i="6"/>
  <c r="AH1029" i="6" s="1"/>
  <c r="AU1029" i="6"/>
  <c r="AI1029" i="6" s="1"/>
  <c r="AV1029" i="6"/>
  <c r="AJ1029" i="6" s="1"/>
  <c r="AW1029" i="6"/>
  <c r="AK1029" i="6" s="1"/>
  <c r="AX1029" i="6"/>
  <c r="AL1029" i="6" s="1"/>
  <c r="AY1029" i="6"/>
  <c r="AM1029" i="6" s="1"/>
  <c r="AN1030" i="6"/>
  <c r="AB1030" i="6" s="1"/>
  <c r="AO1030" i="6"/>
  <c r="AC1030" i="6" s="1"/>
  <c r="AP1030" i="6"/>
  <c r="AD1030" i="6" s="1"/>
  <c r="AQ1030" i="6"/>
  <c r="AE1030" i="6" s="1"/>
  <c r="AR1030" i="6"/>
  <c r="AF1030" i="6" s="1"/>
  <c r="AS1030" i="6"/>
  <c r="AG1030" i="6" s="1"/>
  <c r="AT1030" i="6"/>
  <c r="AH1030" i="6" s="1"/>
  <c r="AU1030" i="6"/>
  <c r="AI1030" i="6" s="1"/>
  <c r="AV1030" i="6"/>
  <c r="AJ1030" i="6" s="1"/>
  <c r="AW1030" i="6"/>
  <c r="AK1030" i="6" s="1"/>
  <c r="AX1030" i="6"/>
  <c r="AL1030" i="6" s="1"/>
  <c r="AY1030" i="6"/>
  <c r="AM1030" i="6" s="1"/>
  <c r="AN1031" i="6"/>
  <c r="AB1031" i="6" s="1"/>
  <c r="AO1031" i="6"/>
  <c r="AC1031" i="6" s="1"/>
  <c r="AP1031" i="6"/>
  <c r="AD1031" i="6" s="1"/>
  <c r="AQ1031" i="6"/>
  <c r="AE1031" i="6" s="1"/>
  <c r="AR1031" i="6"/>
  <c r="AF1031" i="6" s="1"/>
  <c r="AS1031" i="6"/>
  <c r="AG1031" i="6" s="1"/>
  <c r="AT1031" i="6"/>
  <c r="AH1031" i="6" s="1"/>
  <c r="AU1031" i="6"/>
  <c r="AI1031" i="6" s="1"/>
  <c r="AV1031" i="6"/>
  <c r="AJ1031" i="6" s="1"/>
  <c r="AW1031" i="6"/>
  <c r="AK1031" i="6" s="1"/>
  <c r="AX1031" i="6"/>
  <c r="AL1031" i="6" s="1"/>
  <c r="AY1031" i="6"/>
  <c r="AM1031" i="6" s="1"/>
  <c r="AN1032" i="6"/>
  <c r="AB1032" i="6" s="1"/>
  <c r="AO1032" i="6"/>
  <c r="AC1032" i="6" s="1"/>
  <c r="AP1032" i="6"/>
  <c r="AD1032" i="6" s="1"/>
  <c r="AQ1032" i="6"/>
  <c r="AE1032" i="6" s="1"/>
  <c r="AR1032" i="6"/>
  <c r="AF1032" i="6" s="1"/>
  <c r="AS1032" i="6"/>
  <c r="AG1032" i="6" s="1"/>
  <c r="AT1032" i="6"/>
  <c r="AH1032" i="6" s="1"/>
  <c r="AU1032" i="6"/>
  <c r="AI1032" i="6" s="1"/>
  <c r="AV1032" i="6"/>
  <c r="AJ1032" i="6" s="1"/>
  <c r="AW1032" i="6"/>
  <c r="AK1032" i="6" s="1"/>
  <c r="AX1032" i="6"/>
  <c r="AL1032" i="6" s="1"/>
  <c r="AY1032" i="6"/>
  <c r="AM1032" i="6" s="1"/>
  <c r="AN1033" i="6"/>
  <c r="AB1033" i="6" s="1"/>
  <c r="AO1033" i="6"/>
  <c r="AC1033" i="6" s="1"/>
  <c r="AP1033" i="6"/>
  <c r="AD1033" i="6" s="1"/>
  <c r="AQ1033" i="6"/>
  <c r="AE1033" i="6" s="1"/>
  <c r="AR1033" i="6"/>
  <c r="AF1033" i="6" s="1"/>
  <c r="AS1033" i="6"/>
  <c r="AG1033" i="6" s="1"/>
  <c r="AT1033" i="6"/>
  <c r="AH1033" i="6" s="1"/>
  <c r="AU1033" i="6"/>
  <c r="AI1033" i="6" s="1"/>
  <c r="AV1033" i="6"/>
  <c r="AJ1033" i="6" s="1"/>
  <c r="AW1033" i="6"/>
  <c r="AK1033" i="6" s="1"/>
  <c r="AX1033" i="6"/>
  <c r="AL1033" i="6" s="1"/>
  <c r="AY1033" i="6"/>
  <c r="AM1033" i="6" s="1"/>
  <c r="AN1034" i="6"/>
  <c r="AB1034" i="6" s="1"/>
  <c r="AO1034" i="6"/>
  <c r="AC1034" i="6" s="1"/>
  <c r="AP1034" i="6"/>
  <c r="AD1034" i="6" s="1"/>
  <c r="AQ1034" i="6"/>
  <c r="AE1034" i="6" s="1"/>
  <c r="AR1034" i="6"/>
  <c r="AF1034" i="6" s="1"/>
  <c r="AS1034" i="6"/>
  <c r="AG1034" i="6" s="1"/>
  <c r="AT1034" i="6"/>
  <c r="AH1034" i="6" s="1"/>
  <c r="AU1034" i="6"/>
  <c r="AI1034" i="6" s="1"/>
  <c r="AV1034" i="6"/>
  <c r="AJ1034" i="6" s="1"/>
  <c r="AW1034" i="6"/>
  <c r="AK1034" i="6" s="1"/>
  <c r="AX1034" i="6"/>
  <c r="AL1034" i="6" s="1"/>
  <c r="AY1034" i="6"/>
  <c r="AM1034" i="6" s="1"/>
  <c r="AN1035" i="6"/>
  <c r="AB1035" i="6" s="1"/>
  <c r="AO1035" i="6"/>
  <c r="AC1035" i="6" s="1"/>
  <c r="AP1035" i="6"/>
  <c r="AD1035" i="6" s="1"/>
  <c r="AQ1035" i="6"/>
  <c r="AE1035" i="6" s="1"/>
  <c r="AR1035" i="6"/>
  <c r="AF1035" i="6" s="1"/>
  <c r="AS1035" i="6"/>
  <c r="AG1035" i="6" s="1"/>
  <c r="AT1035" i="6"/>
  <c r="AH1035" i="6" s="1"/>
  <c r="AU1035" i="6"/>
  <c r="AI1035" i="6" s="1"/>
  <c r="AV1035" i="6"/>
  <c r="AJ1035" i="6" s="1"/>
  <c r="AW1035" i="6"/>
  <c r="AK1035" i="6" s="1"/>
  <c r="AX1035" i="6"/>
  <c r="AL1035" i="6" s="1"/>
  <c r="AY1035" i="6"/>
  <c r="AM1035" i="6" s="1"/>
  <c r="AN1036" i="6"/>
  <c r="AB1036" i="6" s="1"/>
  <c r="AO1036" i="6"/>
  <c r="AC1036" i="6" s="1"/>
  <c r="AP1036" i="6"/>
  <c r="AD1036" i="6" s="1"/>
  <c r="AQ1036" i="6"/>
  <c r="AE1036" i="6" s="1"/>
  <c r="AR1036" i="6"/>
  <c r="AF1036" i="6" s="1"/>
  <c r="AS1036" i="6"/>
  <c r="AG1036" i="6" s="1"/>
  <c r="AT1036" i="6"/>
  <c r="AH1036" i="6" s="1"/>
  <c r="AU1036" i="6"/>
  <c r="AI1036" i="6" s="1"/>
  <c r="AV1036" i="6"/>
  <c r="AJ1036" i="6" s="1"/>
  <c r="AW1036" i="6"/>
  <c r="AK1036" i="6" s="1"/>
  <c r="AX1036" i="6"/>
  <c r="AL1036" i="6" s="1"/>
  <c r="AY1036" i="6"/>
  <c r="AM1036" i="6" s="1"/>
  <c r="AN1037" i="6"/>
  <c r="AB1037" i="6" s="1"/>
  <c r="AO1037" i="6"/>
  <c r="AC1037" i="6" s="1"/>
  <c r="AP1037" i="6"/>
  <c r="AD1037" i="6" s="1"/>
  <c r="AQ1037" i="6"/>
  <c r="AE1037" i="6" s="1"/>
  <c r="AR1037" i="6"/>
  <c r="AF1037" i="6" s="1"/>
  <c r="AS1037" i="6"/>
  <c r="AG1037" i="6" s="1"/>
  <c r="AT1037" i="6"/>
  <c r="AH1037" i="6" s="1"/>
  <c r="AU1037" i="6"/>
  <c r="AI1037" i="6" s="1"/>
  <c r="AV1037" i="6"/>
  <c r="AJ1037" i="6" s="1"/>
  <c r="AW1037" i="6"/>
  <c r="AK1037" i="6" s="1"/>
  <c r="AX1037" i="6"/>
  <c r="AL1037" i="6" s="1"/>
  <c r="AY1037" i="6"/>
  <c r="AM1037" i="6" s="1"/>
  <c r="AN1038" i="6"/>
  <c r="AB1038" i="6" s="1"/>
  <c r="AO1038" i="6"/>
  <c r="AC1038" i="6" s="1"/>
  <c r="AP1038" i="6"/>
  <c r="AD1038" i="6" s="1"/>
  <c r="AQ1038" i="6"/>
  <c r="AE1038" i="6" s="1"/>
  <c r="AR1038" i="6"/>
  <c r="AF1038" i="6" s="1"/>
  <c r="AS1038" i="6"/>
  <c r="AG1038" i="6" s="1"/>
  <c r="AT1038" i="6"/>
  <c r="AH1038" i="6" s="1"/>
  <c r="AU1038" i="6"/>
  <c r="AI1038" i="6" s="1"/>
  <c r="AV1038" i="6"/>
  <c r="AJ1038" i="6" s="1"/>
  <c r="AW1038" i="6"/>
  <c r="AK1038" i="6" s="1"/>
  <c r="AX1038" i="6"/>
  <c r="AL1038" i="6" s="1"/>
  <c r="AY1038" i="6"/>
  <c r="AM1038" i="6" s="1"/>
  <c r="AN1039" i="6"/>
  <c r="AB1039" i="6" s="1"/>
  <c r="AO1039" i="6"/>
  <c r="AC1039" i="6" s="1"/>
  <c r="AP1039" i="6"/>
  <c r="AD1039" i="6" s="1"/>
  <c r="AQ1039" i="6"/>
  <c r="AE1039" i="6" s="1"/>
  <c r="AR1039" i="6"/>
  <c r="AF1039" i="6" s="1"/>
  <c r="AS1039" i="6"/>
  <c r="AG1039" i="6" s="1"/>
  <c r="AT1039" i="6"/>
  <c r="AH1039" i="6" s="1"/>
  <c r="AU1039" i="6"/>
  <c r="AI1039" i="6" s="1"/>
  <c r="AV1039" i="6"/>
  <c r="AJ1039" i="6" s="1"/>
  <c r="AW1039" i="6"/>
  <c r="AK1039" i="6" s="1"/>
  <c r="AX1039" i="6"/>
  <c r="AL1039" i="6" s="1"/>
  <c r="AY1039" i="6"/>
  <c r="AM1039" i="6" s="1"/>
  <c r="AN1040" i="6"/>
  <c r="AB1040" i="6" s="1"/>
  <c r="AO1040" i="6"/>
  <c r="AC1040" i="6" s="1"/>
  <c r="AP1040" i="6"/>
  <c r="AD1040" i="6" s="1"/>
  <c r="AQ1040" i="6"/>
  <c r="AE1040" i="6" s="1"/>
  <c r="AR1040" i="6"/>
  <c r="AF1040" i="6" s="1"/>
  <c r="AS1040" i="6"/>
  <c r="AG1040" i="6" s="1"/>
  <c r="AT1040" i="6"/>
  <c r="AH1040" i="6" s="1"/>
  <c r="AU1040" i="6"/>
  <c r="AI1040" i="6" s="1"/>
  <c r="AV1040" i="6"/>
  <c r="AJ1040" i="6" s="1"/>
  <c r="AW1040" i="6"/>
  <c r="AK1040" i="6" s="1"/>
  <c r="AX1040" i="6"/>
  <c r="AL1040" i="6" s="1"/>
  <c r="AY1040" i="6"/>
  <c r="AM1040" i="6" s="1"/>
  <c r="AN1041" i="6"/>
  <c r="AB1041" i="6" s="1"/>
  <c r="AO1041" i="6"/>
  <c r="AC1041" i="6" s="1"/>
  <c r="AP1041" i="6"/>
  <c r="AD1041" i="6" s="1"/>
  <c r="AQ1041" i="6"/>
  <c r="AE1041" i="6" s="1"/>
  <c r="AR1041" i="6"/>
  <c r="AF1041" i="6" s="1"/>
  <c r="AS1041" i="6"/>
  <c r="AG1041" i="6" s="1"/>
  <c r="AT1041" i="6"/>
  <c r="AH1041" i="6" s="1"/>
  <c r="AU1041" i="6"/>
  <c r="AI1041" i="6" s="1"/>
  <c r="AV1041" i="6"/>
  <c r="AJ1041" i="6" s="1"/>
  <c r="AW1041" i="6"/>
  <c r="AK1041" i="6" s="1"/>
  <c r="AX1041" i="6"/>
  <c r="AL1041" i="6" s="1"/>
  <c r="AY1041" i="6"/>
  <c r="AM1041" i="6" s="1"/>
  <c r="AN1042" i="6"/>
  <c r="AB1042" i="6" s="1"/>
  <c r="AO1042" i="6"/>
  <c r="AC1042" i="6" s="1"/>
  <c r="AP1042" i="6"/>
  <c r="AD1042" i="6" s="1"/>
  <c r="AQ1042" i="6"/>
  <c r="AE1042" i="6" s="1"/>
  <c r="AR1042" i="6"/>
  <c r="AF1042" i="6" s="1"/>
  <c r="AS1042" i="6"/>
  <c r="AG1042" i="6" s="1"/>
  <c r="AT1042" i="6"/>
  <c r="AH1042" i="6" s="1"/>
  <c r="AU1042" i="6"/>
  <c r="AI1042" i="6" s="1"/>
  <c r="AV1042" i="6"/>
  <c r="AJ1042" i="6" s="1"/>
  <c r="AW1042" i="6"/>
  <c r="AK1042" i="6" s="1"/>
  <c r="AX1042" i="6"/>
  <c r="AL1042" i="6" s="1"/>
  <c r="AY1042" i="6"/>
  <c r="AM1042" i="6" s="1"/>
  <c r="AN1043" i="6"/>
  <c r="AB1043" i="6" s="1"/>
  <c r="AO1043" i="6"/>
  <c r="AC1043" i="6" s="1"/>
  <c r="AP1043" i="6"/>
  <c r="AD1043" i="6" s="1"/>
  <c r="AQ1043" i="6"/>
  <c r="AE1043" i="6" s="1"/>
  <c r="AR1043" i="6"/>
  <c r="AF1043" i="6" s="1"/>
  <c r="AS1043" i="6"/>
  <c r="AG1043" i="6" s="1"/>
  <c r="AT1043" i="6"/>
  <c r="AH1043" i="6" s="1"/>
  <c r="AU1043" i="6"/>
  <c r="AI1043" i="6" s="1"/>
  <c r="AV1043" i="6"/>
  <c r="AJ1043" i="6" s="1"/>
  <c r="AW1043" i="6"/>
  <c r="AK1043" i="6" s="1"/>
  <c r="AX1043" i="6"/>
  <c r="AL1043" i="6" s="1"/>
  <c r="AY1043" i="6"/>
  <c r="AM1043" i="6" s="1"/>
  <c r="AN1044" i="6"/>
  <c r="AB1044" i="6" s="1"/>
  <c r="AO1044" i="6"/>
  <c r="AC1044" i="6" s="1"/>
  <c r="AP1044" i="6"/>
  <c r="AD1044" i="6" s="1"/>
  <c r="AQ1044" i="6"/>
  <c r="AE1044" i="6" s="1"/>
  <c r="AR1044" i="6"/>
  <c r="AF1044" i="6" s="1"/>
  <c r="AS1044" i="6"/>
  <c r="AG1044" i="6" s="1"/>
  <c r="AT1044" i="6"/>
  <c r="AH1044" i="6" s="1"/>
  <c r="AU1044" i="6"/>
  <c r="AI1044" i="6" s="1"/>
  <c r="AV1044" i="6"/>
  <c r="AJ1044" i="6" s="1"/>
  <c r="AW1044" i="6"/>
  <c r="AK1044" i="6" s="1"/>
  <c r="AX1044" i="6"/>
  <c r="AL1044" i="6" s="1"/>
  <c r="AY1044" i="6"/>
  <c r="AM1044" i="6" s="1"/>
  <c r="AN1045" i="6"/>
  <c r="AB1045" i="6" s="1"/>
  <c r="AO1045" i="6"/>
  <c r="AC1045" i="6" s="1"/>
  <c r="AP1045" i="6"/>
  <c r="AD1045" i="6" s="1"/>
  <c r="AQ1045" i="6"/>
  <c r="AE1045" i="6" s="1"/>
  <c r="AR1045" i="6"/>
  <c r="AF1045" i="6" s="1"/>
  <c r="AS1045" i="6"/>
  <c r="AG1045" i="6" s="1"/>
  <c r="AT1045" i="6"/>
  <c r="AH1045" i="6" s="1"/>
  <c r="AU1045" i="6"/>
  <c r="AI1045" i="6" s="1"/>
  <c r="AV1045" i="6"/>
  <c r="AJ1045" i="6" s="1"/>
  <c r="AW1045" i="6"/>
  <c r="AK1045" i="6" s="1"/>
  <c r="AX1045" i="6"/>
  <c r="AL1045" i="6" s="1"/>
  <c r="AY1045" i="6"/>
  <c r="AM1045" i="6" s="1"/>
  <c r="AN1046" i="6"/>
  <c r="AB1046" i="6" s="1"/>
  <c r="AO1046" i="6"/>
  <c r="AC1046" i="6" s="1"/>
  <c r="AP1046" i="6"/>
  <c r="AD1046" i="6" s="1"/>
  <c r="AQ1046" i="6"/>
  <c r="AE1046" i="6" s="1"/>
  <c r="AR1046" i="6"/>
  <c r="AF1046" i="6" s="1"/>
  <c r="AS1046" i="6"/>
  <c r="AG1046" i="6" s="1"/>
  <c r="AT1046" i="6"/>
  <c r="AH1046" i="6" s="1"/>
  <c r="AU1046" i="6"/>
  <c r="AI1046" i="6" s="1"/>
  <c r="AV1046" i="6"/>
  <c r="AJ1046" i="6" s="1"/>
  <c r="AW1046" i="6"/>
  <c r="AK1046" i="6" s="1"/>
  <c r="AX1046" i="6"/>
  <c r="AL1046" i="6" s="1"/>
  <c r="AY1046" i="6"/>
  <c r="AM1046" i="6" s="1"/>
  <c r="AN1047" i="6"/>
  <c r="AB1047" i="6" s="1"/>
  <c r="AO1047" i="6"/>
  <c r="AC1047" i="6" s="1"/>
  <c r="AP1047" i="6"/>
  <c r="AD1047" i="6" s="1"/>
  <c r="AQ1047" i="6"/>
  <c r="AE1047" i="6" s="1"/>
  <c r="AR1047" i="6"/>
  <c r="AF1047" i="6" s="1"/>
  <c r="AS1047" i="6"/>
  <c r="AG1047" i="6" s="1"/>
  <c r="AT1047" i="6"/>
  <c r="AH1047" i="6" s="1"/>
  <c r="AU1047" i="6"/>
  <c r="AI1047" i="6" s="1"/>
  <c r="AV1047" i="6"/>
  <c r="AJ1047" i="6" s="1"/>
  <c r="AW1047" i="6"/>
  <c r="AK1047" i="6" s="1"/>
  <c r="AX1047" i="6"/>
  <c r="AL1047" i="6" s="1"/>
  <c r="AY1047" i="6"/>
  <c r="AM1047" i="6" s="1"/>
  <c r="AN1048" i="6"/>
  <c r="AB1048" i="6" s="1"/>
  <c r="AO1048" i="6"/>
  <c r="AC1048" i="6" s="1"/>
  <c r="AP1048" i="6"/>
  <c r="AD1048" i="6" s="1"/>
  <c r="AQ1048" i="6"/>
  <c r="AE1048" i="6" s="1"/>
  <c r="AR1048" i="6"/>
  <c r="AF1048" i="6" s="1"/>
  <c r="AS1048" i="6"/>
  <c r="AG1048" i="6" s="1"/>
  <c r="AT1048" i="6"/>
  <c r="AH1048" i="6" s="1"/>
  <c r="AU1048" i="6"/>
  <c r="AI1048" i="6" s="1"/>
  <c r="AV1048" i="6"/>
  <c r="AJ1048" i="6" s="1"/>
  <c r="AW1048" i="6"/>
  <c r="AK1048" i="6" s="1"/>
  <c r="AX1048" i="6"/>
  <c r="AL1048" i="6" s="1"/>
  <c r="AY1048" i="6"/>
  <c r="AM1048" i="6" s="1"/>
  <c r="AN1049" i="6"/>
  <c r="AB1049" i="6" s="1"/>
  <c r="AO1049" i="6"/>
  <c r="AC1049" i="6" s="1"/>
  <c r="AP1049" i="6"/>
  <c r="AD1049" i="6" s="1"/>
  <c r="AQ1049" i="6"/>
  <c r="AE1049" i="6" s="1"/>
  <c r="AR1049" i="6"/>
  <c r="AF1049" i="6" s="1"/>
  <c r="AS1049" i="6"/>
  <c r="AG1049" i="6" s="1"/>
  <c r="AT1049" i="6"/>
  <c r="AH1049" i="6" s="1"/>
  <c r="AU1049" i="6"/>
  <c r="AI1049" i="6" s="1"/>
  <c r="AV1049" i="6"/>
  <c r="AJ1049" i="6" s="1"/>
  <c r="AW1049" i="6"/>
  <c r="AK1049" i="6" s="1"/>
  <c r="AX1049" i="6"/>
  <c r="AL1049" i="6" s="1"/>
  <c r="AY1049" i="6"/>
  <c r="AM1049" i="6" s="1"/>
  <c r="AN1050" i="6"/>
  <c r="AB1050" i="6" s="1"/>
  <c r="AO1050" i="6"/>
  <c r="AC1050" i="6" s="1"/>
  <c r="AP1050" i="6"/>
  <c r="AD1050" i="6" s="1"/>
  <c r="AQ1050" i="6"/>
  <c r="AE1050" i="6" s="1"/>
  <c r="AR1050" i="6"/>
  <c r="AF1050" i="6" s="1"/>
  <c r="AS1050" i="6"/>
  <c r="AG1050" i="6" s="1"/>
  <c r="AT1050" i="6"/>
  <c r="AH1050" i="6" s="1"/>
  <c r="AU1050" i="6"/>
  <c r="AI1050" i="6" s="1"/>
  <c r="AV1050" i="6"/>
  <c r="AJ1050" i="6" s="1"/>
  <c r="AW1050" i="6"/>
  <c r="AK1050" i="6" s="1"/>
  <c r="AX1050" i="6"/>
  <c r="AL1050" i="6" s="1"/>
  <c r="AY1050" i="6"/>
  <c r="AM1050" i="6" s="1"/>
  <c r="AN1051" i="6"/>
  <c r="AB1051" i="6" s="1"/>
  <c r="AO1051" i="6"/>
  <c r="AC1051" i="6" s="1"/>
  <c r="AP1051" i="6"/>
  <c r="AD1051" i="6" s="1"/>
  <c r="AQ1051" i="6"/>
  <c r="AE1051" i="6" s="1"/>
  <c r="AR1051" i="6"/>
  <c r="AF1051" i="6" s="1"/>
  <c r="AS1051" i="6"/>
  <c r="AG1051" i="6" s="1"/>
  <c r="AT1051" i="6"/>
  <c r="AH1051" i="6" s="1"/>
  <c r="AU1051" i="6"/>
  <c r="AI1051" i="6" s="1"/>
  <c r="AV1051" i="6"/>
  <c r="AJ1051" i="6" s="1"/>
  <c r="AW1051" i="6"/>
  <c r="AK1051" i="6" s="1"/>
  <c r="AX1051" i="6"/>
  <c r="AL1051" i="6" s="1"/>
  <c r="AY1051" i="6"/>
  <c r="AM1051" i="6" s="1"/>
  <c r="AN1052" i="6"/>
  <c r="AB1052" i="6" s="1"/>
  <c r="AO1052" i="6"/>
  <c r="AC1052" i="6" s="1"/>
  <c r="AP1052" i="6"/>
  <c r="AD1052" i="6" s="1"/>
  <c r="AQ1052" i="6"/>
  <c r="AE1052" i="6" s="1"/>
  <c r="AR1052" i="6"/>
  <c r="AF1052" i="6" s="1"/>
  <c r="AS1052" i="6"/>
  <c r="AG1052" i="6" s="1"/>
  <c r="AT1052" i="6"/>
  <c r="AH1052" i="6" s="1"/>
  <c r="AU1052" i="6"/>
  <c r="AI1052" i="6" s="1"/>
  <c r="AV1052" i="6"/>
  <c r="AJ1052" i="6" s="1"/>
  <c r="AW1052" i="6"/>
  <c r="AK1052" i="6" s="1"/>
  <c r="AX1052" i="6"/>
  <c r="AL1052" i="6" s="1"/>
  <c r="AY1052" i="6"/>
  <c r="AM1052" i="6" s="1"/>
  <c r="AN1053" i="6"/>
  <c r="AB1053" i="6" s="1"/>
  <c r="AO1053" i="6"/>
  <c r="AC1053" i="6" s="1"/>
  <c r="AP1053" i="6"/>
  <c r="AD1053" i="6" s="1"/>
  <c r="AQ1053" i="6"/>
  <c r="AE1053" i="6" s="1"/>
  <c r="AR1053" i="6"/>
  <c r="AF1053" i="6" s="1"/>
  <c r="AS1053" i="6"/>
  <c r="AG1053" i="6" s="1"/>
  <c r="AT1053" i="6"/>
  <c r="AH1053" i="6" s="1"/>
  <c r="AU1053" i="6"/>
  <c r="AI1053" i="6" s="1"/>
  <c r="AV1053" i="6"/>
  <c r="AJ1053" i="6" s="1"/>
  <c r="AW1053" i="6"/>
  <c r="AK1053" i="6" s="1"/>
  <c r="AX1053" i="6"/>
  <c r="AL1053" i="6" s="1"/>
  <c r="AY1053" i="6"/>
  <c r="AM1053" i="6" s="1"/>
  <c r="AN1054" i="6"/>
  <c r="AB1054" i="6" s="1"/>
  <c r="AO1054" i="6"/>
  <c r="AC1054" i="6" s="1"/>
  <c r="AP1054" i="6"/>
  <c r="AD1054" i="6" s="1"/>
  <c r="AQ1054" i="6"/>
  <c r="AE1054" i="6" s="1"/>
  <c r="AR1054" i="6"/>
  <c r="AF1054" i="6" s="1"/>
  <c r="AS1054" i="6"/>
  <c r="AG1054" i="6" s="1"/>
  <c r="AT1054" i="6"/>
  <c r="AH1054" i="6" s="1"/>
  <c r="AU1054" i="6"/>
  <c r="AI1054" i="6" s="1"/>
  <c r="AV1054" i="6"/>
  <c r="AJ1054" i="6" s="1"/>
  <c r="AW1054" i="6"/>
  <c r="AK1054" i="6" s="1"/>
  <c r="AX1054" i="6"/>
  <c r="AL1054" i="6" s="1"/>
  <c r="AY1054" i="6"/>
  <c r="AM1054" i="6" s="1"/>
  <c r="AN1055" i="6"/>
  <c r="AB1055" i="6" s="1"/>
  <c r="AO1055" i="6"/>
  <c r="AC1055" i="6" s="1"/>
  <c r="AP1055" i="6"/>
  <c r="AD1055" i="6" s="1"/>
  <c r="AQ1055" i="6"/>
  <c r="AE1055" i="6" s="1"/>
  <c r="AR1055" i="6"/>
  <c r="AF1055" i="6" s="1"/>
  <c r="AS1055" i="6"/>
  <c r="AG1055" i="6" s="1"/>
  <c r="AT1055" i="6"/>
  <c r="AH1055" i="6" s="1"/>
  <c r="AU1055" i="6"/>
  <c r="AI1055" i="6" s="1"/>
  <c r="AV1055" i="6"/>
  <c r="AJ1055" i="6" s="1"/>
  <c r="AW1055" i="6"/>
  <c r="AK1055" i="6" s="1"/>
  <c r="AX1055" i="6"/>
  <c r="AL1055" i="6" s="1"/>
  <c r="AY1055" i="6"/>
  <c r="AM1055" i="6" s="1"/>
  <c r="AN1056" i="6"/>
  <c r="AB1056" i="6" s="1"/>
  <c r="AO1056" i="6"/>
  <c r="AC1056" i="6" s="1"/>
  <c r="AP1056" i="6"/>
  <c r="AD1056" i="6" s="1"/>
  <c r="AQ1056" i="6"/>
  <c r="AE1056" i="6" s="1"/>
  <c r="AR1056" i="6"/>
  <c r="AF1056" i="6" s="1"/>
  <c r="AS1056" i="6"/>
  <c r="AG1056" i="6" s="1"/>
  <c r="AT1056" i="6"/>
  <c r="AH1056" i="6" s="1"/>
  <c r="AU1056" i="6"/>
  <c r="AI1056" i="6" s="1"/>
  <c r="AV1056" i="6"/>
  <c r="AJ1056" i="6" s="1"/>
  <c r="AW1056" i="6"/>
  <c r="AK1056" i="6" s="1"/>
  <c r="AX1056" i="6"/>
  <c r="AL1056" i="6" s="1"/>
  <c r="AY1056" i="6"/>
  <c r="AM1056" i="6" s="1"/>
  <c r="AN1057" i="6"/>
  <c r="AB1057" i="6" s="1"/>
  <c r="AO1057" i="6"/>
  <c r="AC1057" i="6" s="1"/>
  <c r="AP1057" i="6"/>
  <c r="AD1057" i="6" s="1"/>
  <c r="AQ1057" i="6"/>
  <c r="AE1057" i="6" s="1"/>
  <c r="AR1057" i="6"/>
  <c r="AF1057" i="6" s="1"/>
  <c r="AS1057" i="6"/>
  <c r="AG1057" i="6" s="1"/>
  <c r="AT1057" i="6"/>
  <c r="AH1057" i="6" s="1"/>
  <c r="AU1057" i="6"/>
  <c r="AI1057" i="6" s="1"/>
  <c r="AV1057" i="6"/>
  <c r="AJ1057" i="6" s="1"/>
  <c r="AW1057" i="6"/>
  <c r="AK1057" i="6" s="1"/>
  <c r="AX1057" i="6"/>
  <c r="AL1057" i="6" s="1"/>
  <c r="AY1057" i="6"/>
  <c r="AM1057" i="6" s="1"/>
  <c r="AN1058" i="6"/>
  <c r="AB1058" i="6" s="1"/>
  <c r="AO1058" i="6"/>
  <c r="AC1058" i="6" s="1"/>
  <c r="AP1058" i="6"/>
  <c r="AD1058" i="6" s="1"/>
  <c r="AQ1058" i="6"/>
  <c r="AE1058" i="6" s="1"/>
  <c r="AR1058" i="6"/>
  <c r="AF1058" i="6" s="1"/>
  <c r="AS1058" i="6"/>
  <c r="AG1058" i="6" s="1"/>
  <c r="AT1058" i="6"/>
  <c r="AH1058" i="6" s="1"/>
  <c r="AU1058" i="6"/>
  <c r="AI1058" i="6" s="1"/>
  <c r="AV1058" i="6"/>
  <c r="AJ1058" i="6" s="1"/>
  <c r="AW1058" i="6"/>
  <c r="AK1058" i="6" s="1"/>
  <c r="AX1058" i="6"/>
  <c r="AL1058" i="6" s="1"/>
  <c r="AY1058" i="6"/>
  <c r="AM1058" i="6" s="1"/>
  <c r="AN1059" i="6"/>
  <c r="AB1059" i="6" s="1"/>
  <c r="AO1059" i="6"/>
  <c r="AC1059" i="6" s="1"/>
  <c r="AP1059" i="6"/>
  <c r="AD1059" i="6" s="1"/>
  <c r="AQ1059" i="6"/>
  <c r="AE1059" i="6" s="1"/>
  <c r="AR1059" i="6"/>
  <c r="AF1059" i="6" s="1"/>
  <c r="AS1059" i="6"/>
  <c r="AG1059" i="6" s="1"/>
  <c r="AT1059" i="6"/>
  <c r="AH1059" i="6" s="1"/>
  <c r="AU1059" i="6"/>
  <c r="AI1059" i="6" s="1"/>
  <c r="AV1059" i="6"/>
  <c r="AJ1059" i="6" s="1"/>
  <c r="AW1059" i="6"/>
  <c r="AK1059" i="6" s="1"/>
  <c r="AX1059" i="6"/>
  <c r="AL1059" i="6" s="1"/>
  <c r="AY1059" i="6"/>
  <c r="AM1059" i="6" s="1"/>
  <c r="AN1060" i="6"/>
  <c r="AB1060" i="6" s="1"/>
  <c r="AO1060" i="6"/>
  <c r="AC1060" i="6" s="1"/>
  <c r="AP1060" i="6"/>
  <c r="AD1060" i="6" s="1"/>
  <c r="AQ1060" i="6"/>
  <c r="AE1060" i="6" s="1"/>
  <c r="AR1060" i="6"/>
  <c r="AF1060" i="6" s="1"/>
  <c r="AS1060" i="6"/>
  <c r="AG1060" i="6" s="1"/>
  <c r="AT1060" i="6"/>
  <c r="AH1060" i="6" s="1"/>
  <c r="AU1060" i="6"/>
  <c r="AI1060" i="6" s="1"/>
  <c r="AV1060" i="6"/>
  <c r="AJ1060" i="6" s="1"/>
  <c r="AW1060" i="6"/>
  <c r="AK1060" i="6" s="1"/>
  <c r="AX1060" i="6"/>
  <c r="AL1060" i="6" s="1"/>
  <c r="AY1060" i="6"/>
  <c r="AM1060" i="6" s="1"/>
  <c r="AN1061" i="6"/>
  <c r="AB1061" i="6" s="1"/>
  <c r="AO1061" i="6"/>
  <c r="AC1061" i="6" s="1"/>
  <c r="AP1061" i="6"/>
  <c r="AD1061" i="6" s="1"/>
  <c r="AQ1061" i="6"/>
  <c r="AE1061" i="6" s="1"/>
  <c r="AR1061" i="6"/>
  <c r="AF1061" i="6" s="1"/>
  <c r="AS1061" i="6"/>
  <c r="AG1061" i="6" s="1"/>
  <c r="AT1061" i="6"/>
  <c r="AH1061" i="6" s="1"/>
  <c r="AU1061" i="6"/>
  <c r="AI1061" i="6" s="1"/>
  <c r="AV1061" i="6"/>
  <c r="AJ1061" i="6" s="1"/>
  <c r="AW1061" i="6"/>
  <c r="AK1061" i="6" s="1"/>
  <c r="AX1061" i="6"/>
  <c r="AL1061" i="6" s="1"/>
  <c r="AY1061" i="6"/>
  <c r="AM1061" i="6" s="1"/>
  <c r="AN1062" i="6"/>
  <c r="AB1062" i="6" s="1"/>
  <c r="AO1062" i="6"/>
  <c r="AC1062" i="6" s="1"/>
  <c r="AP1062" i="6"/>
  <c r="AD1062" i="6" s="1"/>
  <c r="AQ1062" i="6"/>
  <c r="AE1062" i="6" s="1"/>
  <c r="AR1062" i="6"/>
  <c r="AF1062" i="6" s="1"/>
  <c r="AS1062" i="6"/>
  <c r="AG1062" i="6" s="1"/>
  <c r="AT1062" i="6"/>
  <c r="AH1062" i="6" s="1"/>
  <c r="AU1062" i="6"/>
  <c r="AI1062" i="6" s="1"/>
  <c r="AV1062" i="6"/>
  <c r="AJ1062" i="6" s="1"/>
  <c r="AW1062" i="6"/>
  <c r="AK1062" i="6" s="1"/>
  <c r="AX1062" i="6"/>
  <c r="AL1062" i="6" s="1"/>
  <c r="AY1062" i="6"/>
  <c r="AM1062" i="6" s="1"/>
  <c r="AN1063" i="6"/>
  <c r="AB1063" i="6" s="1"/>
  <c r="AO1063" i="6"/>
  <c r="AC1063" i="6" s="1"/>
  <c r="AP1063" i="6"/>
  <c r="AD1063" i="6" s="1"/>
  <c r="AQ1063" i="6"/>
  <c r="AE1063" i="6" s="1"/>
  <c r="AR1063" i="6"/>
  <c r="AF1063" i="6" s="1"/>
  <c r="AS1063" i="6"/>
  <c r="AG1063" i="6" s="1"/>
  <c r="AT1063" i="6"/>
  <c r="AH1063" i="6" s="1"/>
  <c r="AU1063" i="6"/>
  <c r="AI1063" i="6" s="1"/>
  <c r="AV1063" i="6"/>
  <c r="AJ1063" i="6" s="1"/>
  <c r="AW1063" i="6"/>
  <c r="AK1063" i="6" s="1"/>
  <c r="AX1063" i="6"/>
  <c r="AL1063" i="6" s="1"/>
  <c r="AY1063" i="6"/>
  <c r="AM1063" i="6" s="1"/>
  <c r="AN1064" i="6"/>
  <c r="AB1064" i="6" s="1"/>
  <c r="AO1064" i="6"/>
  <c r="AC1064" i="6" s="1"/>
  <c r="AP1064" i="6"/>
  <c r="AD1064" i="6" s="1"/>
  <c r="AQ1064" i="6"/>
  <c r="AE1064" i="6" s="1"/>
  <c r="AR1064" i="6"/>
  <c r="AF1064" i="6" s="1"/>
  <c r="AS1064" i="6"/>
  <c r="AG1064" i="6" s="1"/>
  <c r="AT1064" i="6"/>
  <c r="AH1064" i="6" s="1"/>
  <c r="AU1064" i="6"/>
  <c r="AI1064" i="6" s="1"/>
  <c r="AV1064" i="6"/>
  <c r="AJ1064" i="6" s="1"/>
  <c r="AW1064" i="6"/>
  <c r="AK1064" i="6" s="1"/>
  <c r="AX1064" i="6"/>
  <c r="AL1064" i="6" s="1"/>
  <c r="AY1064" i="6"/>
  <c r="AM1064" i="6" s="1"/>
  <c r="AN1065" i="6"/>
  <c r="AB1065" i="6" s="1"/>
  <c r="AO1065" i="6"/>
  <c r="AC1065" i="6" s="1"/>
  <c r="AP1065" i="6"/>
  <c r="AD1065" i="6" s="1"/>
  <c r="AQ1065" i="6"/>
  <c r="AE1065" i="6" s="1"/>
  <c r="AR1065" i="6"/>
  <c r="AF1065" i="6" s="1"/>
  <c r="AS1065" i="6"/>
  <c r="AG1065" i="6" s="1"/>
  <c r="AT1065" i="6"/>
  <c r="AH1065" i="6" s="1"/>
  <c r="AU1065" i="6"/>
  <c r="AI1065" i="6" s="1"/>
  <c r="AV1065" i="6"/>
  <c r="AJ1065" i="6" s="1"/>
  <c r="AW1065" i="6"/>
  <c r="AK1065" i="6" s="1"/>
  <c r="AX1065" i="6"/>
  <c r="AL1065" i="6" s="1"/>
  <c r="AY1065" i="6"/>
  <c r="AM1065" i="6" s="1"/>
  <c r="AN1066" i="6"/>
  <c r="AB1066" i="6" s="1"/>
  <c r="AO1066" i="6"/>
  <c r="AC1066" i="6" s="1"/>
  <c r="AP1066" i="6"/>
  <c r="AD1066" i="6" s="1"/>
  <c r="AQ1066" i="6"/>
  <c r="AE1066" i="6" s="1"/>
  <c r="AR1066" i="6"/>
  <c r="AF1066" i="6" s="1"/>
  <c r="AS1066" i="6"/>
  <c r="AG1066" i="6" s="1"/>
  <c r="AT1066" i="6"/>
  <c r="AH1066" i="6" s="1"/>
  <c r="AU1066" i="6"/>
  <c r="AI1066" i="6" s="1"/>
  <c r="AV1066" i="6"/>
  <c r="AJ1066" i="6" s="1"/>
  <c r="AW1066" i="6"/>
  <c r="AK1066" i="6" s="1"/>
  <c r="AX1066" i="6"/>
  <c r="AL1066" i="6" s="1"/>
  <c r="AY1066" i="6"/>
  <c r="AM1066" i="6" s="1"/>
  <c r="AN1067" i="6"/>
  <c r="AB1067" i="6" s="1"/>
  <c r="AO1067" i="6"/>
  <c r="AC1067" i="6" s="1"/>
  <c r="AP1067" i="6"/>
  <c r="AD1067" i="6" s="1"/>
  <c r="AQ1067" i="6"/>
  <c r="AE1067" i="6" s="1"/>
  <c r="AR1067" i="6"/>
  <c r="AF1067" i="6" s="1"/>
  <c r="AS1067" i="6"/>
  <c r="AG1067" i="6" s="1"/>
  <c r="AT1067" i="6"/>
  <c r="AH1067" i="6" s="1"/>
  <c r="AU1067" i="6"/>
  <c r="AI1067" i="6" s="1"/>
  <c r="AV1067" i="6"/>
  <c r="AJ1067" i="6" s="1"/>
  <c r="AW1067" i="6"/>
  <c r="AK1067" i="6" s="1"/>
  <c r="AX1067" i="6"/>
  <c r="AL1067" i="6" s="1"/>
  <c r="AY1067" i="6"/>
  <c r="AM1067" i="6" s="1"/>
  <c r="AN1068" i="6"/>
  <c r="AB1068" i="6" s="1"/>
  <c r="AO1068" i="6"/>
  <c r="AC1068" i="6" s="1"/>
  <c r="AP1068" i="6"/>
  <c r="AD1068" i="6" s="1"/>
  <c r="AQ1068" i="6"/>
  <c r="AE1068" i="6" s="1"/>
  <c r="AR1068" i="6"/>
  <c r="AF1068" i="6" s="1"/>
  <c r="AS1068" i="6"/>
  <c r="AG1068" i="6" s="1"/>
  <c r="AT1068" i="6"/>
  <c r="AH1068" i="6" s="1"/>
  <c r="AU1068" i="6"/>
  <c r="AI1068" i="6" s="1"/>
  <c r="AV1068" i="6"/>
  <c r="AJ1068" i="6" s="1"/>
  <c r="AW1068" i="6"/>
  <c r="AK1068" i="6" s="1"/>
  <c r="AX1068" i="6"/>
  <c r="AL1068" i="6" s="1"/>
  <c r="AY1068" i="6"/>
  <c r="AM1068" i="6" s="1"/>
  <c r="AN1069" i="6"/>
  <c r="AB1069" i="6" s="1"/>
  <c r="AO1069" i="6"/>
  <c r="AC1069" i="6" s="1"/>
  <c r="AP1069" i="6"/>
  <c r="AD1069" i="6" s="1"/>
  <c r="AQ1069" i="6"/>
  <c r="AE1069" i="6" s="1"/>
  <c r="AR1069" i="6"/>
  <c r="AF1069" i="6" s="1"/>
  <c r="AS1069" i="6"/>
  <c r="AG1069" i="6" s="1"/>
  <c r="AT1069" i="6"/>
  <c r="AH1069" i="6" s="1"/>
  <c r="AU1069" i="6"/>
  <c r="AI1069" i="6" s="1"/>
  <c r="AV1069" i="6"/>
  <c r="AJ1069" i="6" s="1"/>
  <c r="AW1069" i="6"/>
  <c r="AK1069" i="6" s="1"/>
  <c r="AX1069" i="6"/>
  <c r="AL1069" i="6" s="1"/>
  <c r="AY1069" i="6"/>
  <c r="AM1069" i="6" s="1"/>
  <c r="AN1070" i="6"/>
  <c r="AB1070" i="6" s="1"/>
  <c r="AO1070" i="6"/>
  <c r="AC1070" i="6" s="1"/>
  <c r="AP1070" i="6"/>
  <c r="AD1070" i="6" s="1"/>
  <c r="AQ1070" i="6"/>
  <c r="AE1070" i="6" s="1"/>
  <c r="AR1070" i="6"/>
  <c r="AF1070" i="6" s="1"/>
  <c r="AS1070" i="6"/>
  <c r="AG1070" i="6" s="1"/>
  <c r="AT1070" i="6"/>
  <c r="AH1070" i="6" s="1"/>
  <c r="AU1070" i="6"/>
  <c r="AI1070" i="6" s="1"/>
  <c r="AV1070" i="6"/>
  <c r="AJ1070" i="6" s="1"/>
  <c r="AW1070" i="6"/>
  <c r="AK1070" i="6" s="1"/>
  <c r="AX1070" i="6"/>
  <c r="AL1070" i="6" s="1"/>
  <c r="AY1070" i="6"/>
  <c r="AM1070" i="6" s="1"/>
  <c r="AN1071" i="6"/>
  <c r="AB1071" i="6" s="1"/>
  <c r="AO1071" i="6"/>
  <c r="AC1071" i="6" s="1"/>
  <c r="AP1071" i="6"/>
  <c r="AD1071" i="6" s="1"/>
  <c r="AQ1071" i="6"/>
  <c r="AE1071" i="6" s="1"/>
  <c r="AR1071" i="6"/>
  <c r="AF1071" i="6" s="1"/>
  <c r="AS1071" i="6"/>
  <c r="AG1071" i="6" s="1"/>
  <c r="AT1071" i="6"/>
  <c r="AH1071" i="6" s="1"/>
  <c r="AU1071" i="6"/>
  <c r="AI1071" i="6" s="1"/>
  <c r="AV1071" i="6"/>
  <c r="AJ1071" i="6" s="1"/>
  <c r="AW1071" i="6"/>
  <c r="AK1071" i="6" s="1"/>
  <c r="AX1071" i="6"/>
  <c r="AL1071" i="6" s="1"/>
  <c r="AY1071" i="6"/>
  <c r="AM1071" i="6" s="1"/>
  <c r="AN1072" i="6"/>
  <c r="AB1072" i="6" s="1"/>
  <c r="AO1072" i="6"/>
  <c r="AC1072" i="6" s="1"/>
  <c r="AP1072" i="6"/>
  <c r="AD1072" i="6" s="1"/>
  <c r="AQ1072" i="6"/>
  <c r="AE1072" i="6" s="1"/>
  <c r="AR1072" i="6"/>
  <c r="AF1072" i="6" s="1"/>
  <c r="AS1072" i="6"/>
  <c r="AG1072" i="6" s="1"/>
  <c r="AT1072" i="6"/>
  <c r="AH1072" i="6" s="1"/>
  <c r="AU1072" i="6"/>
  <c r="AI1072" i="6" s="1"/>
  <c r="AV1072" i="6"/>
  <c r="AJ1072" i="6" s="1"/>
  <c r="AW1072" i="6"/>
  <c r="AK1072" i="6" s="1"/>
  <c r="AX1072" i="6"/>
  <c r="AL1072" i="6" s="1"/>
  <c r="AY1072" i="6"/>
  <c r="AM1072" i="6" s="1"/>
  <c r="AN1073" i="6"/>
  <c r="AB1073" i="6" s="1"/>
  <c r="AO1073" i="6"/>
  <c r="AC1073" i="6" s="1"/>
  <c r="AP1073" i="6"/>
  <c r="AD1073" i="6" s="1"/>
  <c r="AQ1073" i="6"/>
  <c r="AE1073" i="6" s="1"/>
  <c r="AR1073" i="6"/>
  <c r="AF1073" i="6" s="1"/>
  <c r="AS1073" i="6"/>
  <c r="AG1073" i="6" s="1"/>
  <c r="AT1073" i="6"/>
  <c r="AH1073" i="6" s="1"/>
  <c r="AU1073" i="6"/>
  <c r="AI1073" i="6" s="1"/>
  <c r="AV1073" i="6"/>
  <c r="AJ1073" i="6" s="1"/>
  <c r="AW1073" i="6"/>
  <c r="AK1073" i="6" s="1"/>
  <c r="AX1073" i="6"/>
  <c r="AL1073" i="6" s="1"/>
  <c r="AY1073" i="6"/>
  <c r="AM1073" i="6" s="1"/>
  <c r="AN1074" i="6"/>
  <c r="AB1074" i="6" s="1"/>
  <c r="AO1074" i="6"/>
  <c r="AC1074" i="6" s="1"/>
  <c r="AP1074" i="6"/>
  <c r="AD1074" i="6" s="1"/>
  <c r="AQ1074" i="6"/>
  <c r="AE1074" i="6" s="1"/>
  <c r="AR1074" i="6"/>
  <c r="AF1074" i="6" s="1"/>
  <c r="AS1074" i="6"/>
  <c r="AG1074" i="6" s="1"/>
  <c r="AT1074" i="6"/>
  <c r="AH1074" i="6" s="1"/>
  <c r="AU1074" i="6"/>
  <c r="AI1074" i="6" s="1"/>
  <c r="AV1074" i="6"/>
  <c r="AJ1074" i="6" s="1"/>
  <c r="AW1074" i="6"/>
  <c r="AK1074" i="6" s="1"/>
  <c r="AX1074" i="6"/>
  <c r="AL1074" i="6" s="1"/>
  <c r="AY1074" i="6"/>
  <c r="AM1074" i="6" s="1"/>
  <c r="AN1075" i="6"/>
  <c r="AB1075" i="6" s="1"/>
  <c r="AO1075" i="6"/>
  <c r="AC1075" i="6" s="1"/>
  <c r="AP1075" i="6"/>
  <c r="AD1075" i="6" s="1"/>
  <c r="AQ1075" i="6"/>
  <c r="AE1075" i="6" s="1"/>
  <c r="AR1075" i="6"/>
  <c r="AF1075" i="6" s="1"/>
  <c r="AS1075" i="6"/>
  <c r="AG1075" i="6" s="1"/>
  <c r="AT1075" i="6"/>
  <c r="AH1075" i="6" s="1"/>
  <c r="AU1075" i="6"/>
  <c r="AI1075" i="6" s="1"/>
  <c r="AV1075" i="6"/>
  <c r="AJ1075" i="6" s="1"/>
  <c r="AW1075" i="6"/>
  <c r="AK1075" i="6" s="1"/>
  <c r="AX1075" i="6"/>
  <c r="AL1075" i="6" s="1"/>
  <c r="AY1075" i="6"/>
  <c r="AM1075" i="6" s="1"/>
  <c r="AN1076" i="6"/>
  <c r="AB1076" i="6" s="1"/>
  <c r="AO1076" i="6"/>
  <c r="AC1076" i="6" s="1"/>
  <c r="AP1076" i="6"/>
  <c r="AD1076" i="6" s="1"/>
  <c r="AQ1076" i="6"/>
  <c r="AE1076" i="6" s="1"/>
  <c r="AR1076" i="6"/>
  <c r="AF1076" i="6" s="1"/>
  <c r="AS1076" i="6"/>
  <c r="AG1076" i="6" s="1"/>
  <c r="AT1076" i="6"/>
  <c r="AH1076" i="6" s="1"/>
  <c r="AU1076" i="6"/>
  <c r="AI1076" i="6" s="1"/>
  <c r="AV1076" i="6"/>
  <c r="AJ1076" i="6" s="1"/>
  <c r="AW1076" i="6"/>
  <c r="AK1076" i="6" s="1"/>
  <c r="AX1076" i="6"/>
  <c r="AL1076" i="6" s="1"/>
  <c r="AY1076" i="6"/>
  <c r="AM1076" i="6" s="1"/>
  <c r="AN1077" i="6"/>
  <c r="AB1077" i="6" s="1"/>
  <c r="AO1077" i="6"/>
  <c r="AC1077" i="6" s="1"/>
  <c r="AP1077" i="6"/>
  <c r="AD1077" i="6" s="1"/>
  <c r="AQ1077" i="6"/>
  <c r="AE1077" i="6" s="1"/>
  <c r="AR1077" i="6"/>
  <c r="AF1077" i="6" s="1"/>
  <c r="AS1077" i="6"/>
  <c r="AG1077" i="6" s="1"/>
  <c r="AT1077" i="6"/>
  <c r="AH1077" i="6" s="1"/>
  <c r="AU1077" i="6"/>
  <c r="AI1077" i="6" s="1"/>
  <c r="AV1077" i="6"/>
  <c r="AJ1077" i="6" s="1"/>
  <c r="AW1077" i="6"/>
  <c r="AK1077" i="6" s="1"/>
  <c r="AX1077" i="6"/>
  <c r="AL1077" i="6" s="1"/>
  <c r="AY1077" i="6"/>
  <c r="AM1077" i="6" s="1"/>
  <c r="AN1078" i="6"/>
  <c r="AB1078" i="6" s="1"/>
  <c r="AO1078" i="6"/>
  <c r="AC1078" i="6" s="1"/>
  <c r="AP1078" i="6"/>
  <c r="AD1078" i="6" s="1"/>
  <c r="AQ1078" i="6"/>
  <c r="AE1078" i="6" s="1"/>
  <c r="AR1078" i="6"/>
  <c r="AF1078" i="6" s="1"/>
  <c r="AS1078" i="6"/>
  <c r="AG1078" i="6" s="1"/>
  <c r="AT1078" i="6"/>
  <c r="AH1078" i="6" s="1"/>
  <c r="AU1078" i="6"/>
  <c r="AI1078" i="6" s="1"/>
  <c r="AV1078" i="6"/>
  <c r="AJ1078" i="6" s="1"/>
  <c r="AW1078" i="6"/>
  <c r="AK1078" i="6" s="1"/>
  <c r="AX1078" i="6"/>
  <c r="AL1078" i="6" s="1"/>
  <c r="AY1078" i="6"/>
  <c r="AM1078" i="6" s="1"/>
  <c r="AN1079" i="6"/>
  <c r="AB1079" i="6" s="1"/>
  <c r="AO1079" i="6"/>
  <c r="AC1079" i="6" s="1"/>
  <c r="AP1079" i="6"/>
  <c r="AD1079" i="6" s="1"/>
  <c r="AQ1079" i="6"/>
  <c r="AE1079" i="6" s="1"/>
  <c r="AR1079" i="6"/>
  <c r="AF1079" i="6" s="1"/>
  <c r="AS1079" i="6"/>
  <c r="AG1079" i="6" s="1"/>
  <c r="AT1079" i="6"/>
  <c r="AH1079" i="6" s="1"/>
  <c r="AU1079" i="6"/>
  <c r="AI1079" i="6" s="1"/>
  <c r="AV1079" i="6"/>
  <c r="AJ1079" i="6" s="1"/>
  <c r="AW1079" i="6"/>
  <c r="AK1079" i="6" s="1"/>
  <c r="AX1079" i="6"/>
  <c r="AL1079" i="6" s="1"/>
  <c r="AY1079" i="6"/>
  <c r="AM1079" i="6" s="1"/>
  <c r="AN1080" i="6"/>
  <c r="AB1080" i="6" s="1"/>
  <c r="AO1080" i="6"/>
  <c r="AC1080" i="6" s="1"/>
  <c r="AP1080" i="6"/>
  <c r="AD1080" i="6" s="1"/>
  <c r="AQ1080" i="6"/>
  <c r="AE1080" i="6" s="1"/>
  <c r="AR1080" i="6"/>
  <c r="AF1080" i="6" s="1"/>
  <c r="AS1080" i="6"/>
  <c r="AG1080" i="6" s="1"/>
  <c r="AT1080" i="6"/>
  <c r="AH1080" i="6" s="1"/>
  <c r="AU1080" i="6"/>
  <c r="AI1080" i="6" s="1"/>
  <c r="AV1080" i="6"/>
  <c r="AJ1080" i="6" s="1"/>
  <c r="AW1080" i="6"/>
  <c r="AK1080" i="6" s="1"/>
  <c r="AX1080" i="6"/>
  <c r="AL1080" i="6" s="1"/>
  <c r="AY1080" i="6"/>
  <c r="AM1080" i="6" s="1"/>
  <c r="AN1081" i="6"/>
  <c r="AB1081" i="6" s="1"/>
  <c r="AO1081" i="6"/>
  <c r="AC1081" i="6" s="1"/>
  <c r="AP1081" i="6"/>
  <c r="AD1081" i="6" s="1"/>
  <c r="AQ1081" i="6"/>
  <c r="AE1081" i="6" s="1"/>
  <c r="AR1081" i="6"/>
  <c r="AF1081" i="6" s="1"/>
  <c r="AS1081" i="6"/>
  <c r="AG1081" i="6" s="1"/>
  <c r="AT1081" i="6"/>
  <c r="AH1081" i="6" s="1"/>
  <c r="AU1081" i="6"/>
  <c r="AI1081" i="6" s="1"/>
  <c r="AV1081" i="6"/>
  <c r="AJ1081" i="6" s="1"/>
  <c r="AW1081" i="6"/>
  <c r="AK1081" i="6" s="1"/>
  <c r="AX1081" i="6"/>
  <c r="AL1081" i="6" s="1"/>
  <c r="AY1081" i="6"/>
  <c r="AM1081" i="6" s="1"/>
  <c r="AN1082" i="6"/>
  <c r="AB1082" i="6" s="1"/>
  <c r="AO1082" i="6"/>
  <c r="AC1082" i="6" s="1"/>
  <c r="AP1082" i="6"/>
  <c r="AD1082" i="6" s="1"/>
  <c r="AQ1082" i="6"/>
  <c r="AE1082" i="6" s="1"/>
  <c r="AR1082" i="6"/>
  <c r="AF1082" i="6" s="1"/>
  <c r="AS1082" i="6"/>
  <c r="AG1082" i="6" s="1"/>
  <c r="AT1082" i="6"/>
  <c r="AH1082" i="6" s="1"/>
  <c r="AU1082" i="6"/>
  <c r="AI1082" i="6" s="1"/>
  <c r="AV1082" i="6"/>
  <c r="AJ1082" i="6" s="1"/>
  <c r="AW1082" i="6"/>
  <c r="AK1082" i="6" s="1"/>
  <c r="AX1082" i="6"/>
  <c r="AL1082" i="6" s="1"/>
  <c r="AY1082" i="6"/>
  <c r="AM1082" i="6" s="1"/>
  <c r="AN1083" i="6"/>
  <c r="AB1083" i="6" s="1"/>
  <c r="AO1083" i="6"/>
  <c r="AC1083" i="6" s="1"/>
  <c r="AP1083" i="6"/>
  <c r="AD1083" i="6" s="1"/>
  <c r="AQ1083" i="6"/>
  <c r="AE1083" i="6" s="1"/>
  <c r="AR1083" i="6"/>
  <c r="AF1083" i="6" s="1"/>
  <c r="AS1083" i="6"/>
  <c r="AG1083" i="6" s="1"/>
  <c r="AT1083" i="6"/>
  <c r="AH1083" i="6" s="1"/>
  <c r="AU1083" i="6"/>
  <c r="AI1083" i="6" s="1"/>
  <c r="AV1083" i="6"/>
  <c r="AJ1083" i="6" s="1"/>
  <c r="AW1083" i="6"/>
  <c r="AK1083" i="6" s="1"/>
  <c r="AX1083" i="6"/>
  <c r="AL1083" i="6" s="1"/>
  <c r="AY1083" i="6"/>
  <c r="AM1083" i="6" s="1"/>
  <c r="AN1084" i="6"/>
  <c r="AB1084" i="6" s="1"/>
  <c r="AO1084" i="6"/>
  <c r="AC1084" i="6" s="1"/>
  <c r="AP1084" i="6"/>
  <c r="AD1084" i="6" s="1"/>
  <c r="AQ1084" i="6"/>
  <c r="AE1084" i="6" s="1"/>
  <c r="AR1084" i="6"/>
  <c r="AF1084" i="6" s="1"/>
  <c r="AS1084" i="6"/>
  <c r="AG1084" i="6" s="1"/>
  <c r="AT1084" i="6"/>
  <c r="AH1084" i="6" s="1"/>
  <c r="AU1084" i="6"/>
  <c r="AI1084" i="6" s="1"/>
  <c r="AV1084" i="6"/>
  <c r="AJ1084" i="6" s="1"/>
  <c r="AW1084" i="6"/>
  <c r="AK1084" i="6" s="1"/>
  <c r="AX1084" i="6"/>
  <c r="AL1084" i="6" s="1"/>
  <c r="AY1084" i="6"/>
  <c r="AM1084" i="6" s="1"/>
  <c r="AN1085" i="6"/>
  <c r="AB1085" i="6" s="1"/>
  <c r="AO1085" i="6"/>
  <c r="AC1085" i="6" s="1"/>
  <c r="AP1085" i="6"/>
  <c r="AD1085" i="6" s="1"/>
  <c r="AQ1085" i="6"/>
  <c r="AE1085" i="6" s="1"/>
  <c r="AR1085" i="6"/>
  <c r="AF1085" i="6" s="1"/>
  <c r="AS1085" i="6"/>
  <c r="AG1085" i="6" s="1"/>
  <c r="AT1085" i="6"/>
  <c r="AH1085" i="6" s="1"/>
  <c r="AU1085" i="6"/>
  <c r="AI1085" i="6" s="1"/>
  <c r="AV1085" i="6"/>
  <c r="AJ1085" i="6" s="1"/>
  <c r="AW1085" i="6"/>
  <c r="AK1085" i="6" s="1"/>
  <c r="AX1085" i="6"/>
  <c r="AL1085" i="6" s="1"/>
  <c r="AY1085" i="6"/>
  <c r="AM1085" i="6" s="1"/>
  <c r="AN1086" i="6"/>
  <c r="AB1086" i="6" s="1"/>
  <c r="AO1086" i="6"/>
  <c r="AC1086" i="6" s="1"/>
  <c r="AP1086" i="6"/>
  <c r="AD1086" i="6" s="1"/>
  <c r="AQ1086" i="6"/>
  <c r="AE1086" i="6" s="1"/>
  <c r="AR1086" i="6"/>
  <c r="AF1086" i="6" s="1"/>
  <c r="AS1086" i="6"/>
  <c r="AG1086" i="6" s="1"/>
  <c r="AT1086" i="6"/>
  <c r="AH1086" i="6" s="1"/>
  <c r="AU1086" i="6"/>
  <c r="AI1086" i="6" s="1"/>
  <c r="AV1086" i="6"/>
  <c r="AJ1086" i="6" s="1"/>
  <c r="AW1086" i="6"/>
  <c r="AK1086" i="6" s="1"/>
  <c r="AX1086" i="6"/>
  <c r="AL1086" i="6" s="1"/>
  <c r="AY1086" i="6"/>
  <c r="AM1086" i="6" s="1"/>
  <c r="AN1087" i="6"/>
  <c r="AB1087" i="6" s="1"/>
  <c r="AO1087" i="6"/>
  <c r="AC1087" i="6" s="1"/>
  <c r="AP1087" i="6"/>
  <c r="AD1087" i="6" s="1"/>
  <c r="AQ1087" i="6"/>
  <c r="AE1087" i="6" s="1"/>
  <c r="AR1087" i="6"/>
  <c r="AF1087" i="6" s="1"/>
  <c r="AS1087" i="6"/>
  <c r="AG1087" i="6" s="1"/>
  <c r="AT1087" i="6"/>
  <c r="AH1087" i="6" s="1"/>
  <c r="AU1087" i="6"/>
  <c r="AI1087" i="6" s="1"/>
  <c r="AV1087" i="6"/>
  <c r="AJ1087" i="6" s="1"/>
  <c r="AW1087" i="6"/>
  <c r="AK1087" i="6" s="1"/>
  <c r="AX1087" i="6"/>
  <c r="AL1087" i="6" s="1"/>
  <c r="AY1087" i="6"/>
  <c r="AM1087" i="6" s="1"/>
  <c r="AN1088" i="6"/>
  <c r="AB1088" i="6" s="1"/>
  <c r="AO1088" i="6"/>
  <c r="AC1088" i="6" s="1"/>
  <c r="AP1088" i="6"/>
  <c r="AD1088" i="6" s="1"/>
  <c r="AQ1088" i="6"/>
  <c r="AE1088" i="6" s="1"/>
  <c r="AR1088" i="6"/>
  <c r="AF1088" i="6" s="1"/>
  <c r="AS1088" i="6"/>
  <c r="AG1088" i="6" s="1"/>
  <c r="AT1088" i="6"/>
  <c r="AH1088" i="6" s="1"/>
  <c r="AU1088" i="6"/>
  <c r="AI1088" i="6" s="1"/>
  <c r="AV1088" i="6"/>
  <c r="AJ1088" i="6" s="1"/>
  <c r="AW1088" i="6"/>
  <c r="AK1088" i="6" s="1"/>
  <c r="AX1088" i="6"/>
  <c r="AL1088" i="6" s="1"/>
  <c r="AY1088" i="6"/>
  <c r="AM1088" i="6" s="1"/>
  <c r="AN1089" i="6"/>
  <c r="AB1089" i="6" s="1"/>
  <c r="AO1089" i="6"/>
  <c r="AC1089" i="6" s="1"/>
  <c r="AP1089" i="6"/>
  <c r="AD1089" i="6" s="1"/>
  <c r="AQ1089" i="6"/>
  <c r="AE1089" i="6" s="1"/>
  <c r="AR1089" i="6"/>
  <c r="AF1089" i="6" s="1"/>
  <c r="AS1089" i="6"/>
  <c r="AG1089" i="6" s="1"/>
  <c r="AT1089" i="6"/>
  <c r="AH1089" i="6" s="1"/>
  <c r="AU1089" i="6"/>
  <c r="AI1089" i="6" s="1"/>
  <c r="AV1089" i="6"/>
  <c r="AJ1089" i="6" s="1"/>
  <c r="AW1089" i="6"/>
  <c r="AK1089" i="6" s="1"/>
  <c r="AX1089" i="6"/>
  <c r="AL1089" i="6" s="1"/>
  <c r="AY1089" i="6"/>
  <c r="AM1089" i="6" s="1"/>
  <c r="AN1090" i="6"/>
  <c r="AB1090" i="6" s="1"/>
  <c r="AO1090" i="6"/>
  <c r="AC1090" i="6" s="1"/>
  <c r="AP1090" i="6"/>
  <c r="AD1090" i="6" s="1"/>
  <c r="AQ1090" i="6"/>
  <c r="AE1090" i="6" s="1"/>
  <c r="AR1090" i="6"/>
  <c r="AF1090" i="6" s="1"/>
  <c r="AS1090" i="6"/>
  <c r="AG1090" i="6" s="1"/>
  <c r="AT1090" i="6"/>
  <c r="AH1090" i="6" s="1"/>
  <c r="AU1090" i="6"/>
  <c r="AI1090" i="6" s="1"/>
  <c r="AV1090" i="6"/>
  <c r="AJ1090" i="6" s="1"/>
  <c r="AW1090" i="6"/>
  <c r="AK1090" i="6" s="1"/>
  <c r="AX1090" i="6"/>
  <c r="AL1090" i="6" s="1"/>
  <c r="AY1090" i="6"/>
  <c r="AM1090" i="6" s="1"/>
  <c r="AN1091" i="6"/>
  <c r="AB1091" i="6" s="1"/>
  <c r="AO1091" i="6"/>
  <c r="AC1091" i="6" s="1"/>
  <c r="AP1091" i="6"/>
  <c r="AD1091" i="6" s="1"/>
  <c r="AQ1091" i="6"/>
  <c r="AE1091" i="6" s="1"/>
  <c r="AR1091" i="6"/>
  <c r="AF1091" i="6" s="1"/>
  <c r="AS1091" i="6"/>
  <c r="AG1091" i="6" s="1"/>
  <c r="AT1091" i="6"/>
  <c r="AH1091" i="6" s="1"/>
  <c r="AU1091" i="6"/>
  <c r="AI1091" i="6" s="1"/>
  <c r="AV1091" i="6"/>
  <c r="AJ1091" i="6" s="1"/>
  <c r="AW1091" i="6"/>
  <c r="AK1091" i="6" s="1"/>
  <c r="AX1091" i="6"/>
  <c r="AL1091" i="6" s="1"/>
  <c r="AY1091" i="6"/>
  <c r="AM1091" i="6" s="1"/>
  <c r="AN1092" i="6"/>
  <c r="AB1092" i="6" s="1"/>
  <c r="AO1092" i="6"/>
  <c r="AC1092" i="6" s="1"/>
  <c r="AP1092" i="6"/>
  <c r="AD1092" i="6" s="1"/>
  <c r="AQ1092" i="6"/>
  <c r="AE1092" i="6" s="1"/>
  <c r="AR1092" i="6"/>
  <c r="AF1092" i="6" s="1"/>
  <c r="AS1092" i="6"/>
  <c r="AG1092" i="6" s="1"/>
  <c r="AT1092" i="6"/>
  <c r="AH1092" i="6" s="1"/>
  <c r="AU1092" i="6"/>
  <c r="AI1092" i="6" s="1"/>
  <c r="AV1092" i="6"/>
  <c r="AJ1092" i="6" s="1"/>
  <c r="AW1092" i="6"/>
  <c r="AK1092" i="6" s="1"/>
  <c r="AX1092" i="6"/>
  <c r="AL1092" i="6" s="1"/>
  <c r="AY1092" i="6"/>
  <c r="AM1092" i="6" s="1"/>
  <c r="AN1093" i="6"/>
  <c r="AB1093" i="6" s="1"/>
  <c r="AO1093" i="6"/>
  <c r="AC1093" i="6" s="1"/>
  <c r="AP1093" i="6"/>
  <c r="AD1093" i="6" s="1"/>
  <c r="AQ1093" i="6"/>
  <c r="AE1093" i="6" s="1"/>
  <c r="AR1093" i="6"/>
  <c r="AF1093" i="6" s="1"/>
  <c r="AS1093" i="6"/>
  <c r="AG1093" i="6" s="1"/>
  <c r="AT1093" i="6"/>
  <c r="AH1093" i="6" s="1"/>
  <c r="AU1093" i="6"/>
  <c r="AI1093" i="6" s="1"/>
  <c r="AV1093" i="6"/>
  <c r="AJ1093" i="6" s="1"/>
  <c r="AW1093" i="6"/>
  <c r="AK1093" i="6" s="1"/>
  <c r="AX1093" i="6"/>
  <c r="AL1093" i="6" s="1"/>
  <c r="AY1093" i="6"/>
  <c r="AM1093" i="6" s="1"/>
  <c r="AN1094" i="6"/>
  <c r="AB1094" i="6" s="1"/>
  <c r="AO1094" i="6"/>
  <c r="AC1094" i="6" s="1"/>
  <c r="AP1094" i="6"/>
  <c r="AD1094" i="6" s="1"/>
  <c r="AQ1094" i="6"/>
  <c r="AE1094" i="6" s="1"/>
  <c r="AR1094" i="6"/>
  <c r="AF1094" i="6" s="1"/>
  <c r="AS1094" i="6"/>
  <c r="AG1094" i="6" s="1"/>
  <c r="AT1094" i="6"/>
  <c r="AH1094" i="6" s="1"/>
  <c r="AU1094" i="6"/>
  <c r="AI1094" i="6" s="1"/>
  <c r="AV1094" i="6"/>
  <c r="AJ1094" i="6" s="1"/>
  <c r="AW1094" i="6"/>
  <c r="AK1094" i="6" s="1"/>
  <c r="AX1094" i="6"/>
  <c r="AL1094" i="6" s="1"/>
  <c r="AY1094" i="6"/>
  <c r="AM1094" i="6" s="1"/>
  <c r="AN1095" i="6"/>
  <c r="AB1095" i="6" s="1"/>
  <c r="AO1095" i="6"/>
  <c r="AC1095" i="6" s="1"/>
  <c r="AP1095" i="6"/>
  <c r="AD1095" i="6" s="1"/>
  <c r="AQ1095" i="6"/>
  <c r="AE1095" i="6" s="1"/>
  <c r="AR1095" i="6"/>
  <c r="AF1095" i="6" s="1"/>
  <c r="AS1095" i="6"/>
  <c r="AG1095" i="6" s="1"/>
  <c r="AT1095" i="6"/>
  <c r="AH1095" i="6" s="1"/>
  <c r="AU1095" i="6"/>
  <c r="AI1095" i="6" s="1"/>
  <c r="AV1095" i="6"/>
  <c r="AJ1095" i="6" s="1"/>
  <c r="AW1095" i="6"/>
  <c r="AK1095" i="6" s="1"/>
  <c r="AX1095" i="6"/>
  <c r="AL1095" i="6" s="1"/>
  <c r="AY1095" i="6"/>
  <c r="AM1095" i="6" s="1"/>
  <c r="AN1096" i="6"/>
  <c r="AB1096" i="6" s="1"/>
  <c r="AO1096" i="6"/>
  <c r="AC1096" i="6" s="1"/>
  <c r="AP1096" i="6"/>
  <c r="AD1096" i="6" s="1"/>
  <c r="AQ1096" i="6"/>
  <c r="AE1096" i="6" s="1"/>
  <c r="AR1096" i="6"/>
  <c r="AF1096" i="6" s="1"/>
  <c r="AS1096" i="6"/>
  <c r="AG1096" i="6" s="1"/>
  <c r="AT1096" i="6"/>
  <c r="AH1096" i="6" s="1"/>
  <c r="AU1096" i="6"/>
  <c r="AI1096" i="6" s="1"/>
  <c r="AV1096" i="6"/>
  <c r="AJ1096" i="6" s="1"/>
  <c r="AW1096" i="6"/>
  <c r="AK1096" i="6" s="1"/>
  <c r="AX1096" i="6"/>
  <c r="AL1096" i="6" s="1"/>
  <c r="AY1096" i="6"/>
  <c r="AM1096" i="6" s="1"/>
  <c r="AN1097" i="6"/>
  <c r="AB1097" i="6" s="1"/>
  <c r="AO1097" i="6"/>
  <c r="AC1097" i="6" s="1"/>
  <c r="AP1097" i="6"/>
  <c r="AD1097" i="6" s="1"/>
  <c r="AQ1097" i="6"/>
  <c r="AE1097" i="6" s="1"/>
  <c r="AR1097" i="6"/>
  <c r="AF1097" i="6" s="1"/>
  <c r="AS1097" i="6"/>
  <c r="AG1097" i="6" s="1"/>
  <c r="AT1097" i="6"/>
  <c r="AH1097" i="6" s="1"/>
  <c r="AU1097" i="6"/>
  <c r="AI1097" i="6" s="1"/>
  <c r="AV1097" i="6"/>
  <c r="AJ1097" i="6" s="1"/>
  <c r="AW1097" i="6"/>
  <c r="AK1097" i="6" s="1"/>
  <c r="AX1097" i="6"/>
  <c r="AL1097" i="6" s="1"/>
  <c r="AY1097" i="6"/>
  <c r="AM1097" i="6" s="1"/>
  <c r="AN1098" i="6"/>
  <c r="AB1098" i="6" s="1"/>
  <c r="AO1098" i="6"/>
  <c r="AC1098" i="6" s="1"/>
  <c r="AP1098" i="6"/>
  <c r="AD1098" i="6" s="1"/>
  <c r="AQ1098" i="6"/>
  <c r="AE1098" i="6" s="1"/>
  <c r="AR1098" i="6"/>
  <c r="AF1098" i="6" s="1"/>
  <c r="AS1098" i="6"/>
  <c r="AG1098" i="6" s="1"/>
  <c r="AT1098" i="6"/>
  <c r="AH1098" i="6" s="1"/>
  <c r="AU1098" i="6"/>
  <c r="AI1098" i="6" s="1"/>
  <c r="AV1098" i="6"/>
  <c r="AJ1098" i="6" s="1"/>
  <c r="AW1098" i="6"/>
  <c r="AK1098" i="6" s="1"/>
  <c r="AX1098" i="6"/>
  <c r="AL1098" i="6" s="1"/>
  <c r="AY1098" i="6"/>
  <c r="AM1098" i="6" s="1"/>
  <c r="AN1099" i="6"/>
  <c r="AB1099" i="6" s="1"/>
  <c r="AO1099" i="6"/>
  <c r="AC1099" i="6" s="1"/>
  <c r="AP1099" i="6"/>
  <c r="AD1099" i="6" s="1"/>
  <c r="AQ1099" i="6"/>
  <c r="AE1099" i="6" s="1"/>
  <c r="AR1099" i="6"/>
  <c r="AF1099" i="6" s="1"/>
  <c r="AS1099" i="6"/>
  <c r="AG1099" i="6" s="1"/>
  <c r="AT1099" i="6"/>
  <c r="AH1099" i="6" s="1"/>
  <c r="AU1099" i="6"/>
  <c r="AI1099" i="6" s="1"/>
  <c r="AV1099" i="6"/>
  <c r="AJ1099" i="6" s="1"/>
  <c r="AW1099" i="6"/>
  <c r="AK1099" i="6" s="1"/>
  <c r="AX1099" i="6"/>
  <c r="AL1099" i="6" s="1"/>
  <c r="AY1099" i="6"/>
  <c r="AM1099" i="6" s="1"/>
  <c r="AN1100" i="6"/>
  <c r="AB1100" i="6" s="1"/>
  <c r="AO1100" i="6"/>
  <c r="AC1100" i="6" s="1"/>
  <c r="AP1100" i="6"/>
  <c r="AD1100" i="6" s="1"/>
  <c r="AQ1100" i="6"/>
  <c r="AE1100" i="6" s="1"/>
  <c r="AR1100" i="6"/>
  <c r="AF1100" i="6" s="1"/>
  <c r="AS1100" i="6"/>
  <c r="AG1100" i="6" s="1"/>
  <c r="AT1100" i="6"/>
  <c r="AH1100" i="6" s="1"/>
  <c r="AU1100" i="6"/>
  <c r="AI1100" i="6" s="1"/>
  <c r="AV1100" i="6"/>
  <c r="AJ1100" i="6" s="1"/>
  <c r="AW1100" i="6"/>
  <c r="AK1100" i="6" s="1"/>
  <c r="AX1100" i="6"/>
  <c r="AL1100" i="6" s="1"/>
  <c r="AY1100" i="6"/>
  <c r="AM1100" i="6" s="1"/>
  <c r="AN1101" i="6"/>
  <c r="AB1101" i="6" s="1"/>
  <c r="AO1101" i="6"/>
  <c r="AC1101" i="6" s="1"/>
  <c r="AP1101" i="6"/>
  <c r="AD1101" i="6" s="1"/>
  <c r="AQ1101" i="6"/>
  <c r="AE1101" i="6" s="1"/>
  <c r="AR1101" i="6"/>
  <c r="AF1101" i="6" s="1"/>
  <c r="AS1101" i="6"/>
  <c r="AG1101" i="6" s="1"/>
  <c r="AT1101" i="6"/>
  <c r="AH1101" i="6" s="1"/>
  <c r="AU1101" i="6"/>
  <c r="AI1101" i="6" s="1"/>
  <c r="AV1101" i="6"/>
  <c r="AJ1101" i="6" s="1"/>
  <c r="AW1101" i="6"/>
  <c r="AK1101" i="6" s="1"/>
  <c r="AX1101" i="6"/>
  <c r="AL1101" i="6" s="1"/>
  <c r="AY1101" i="6"/>
  <c r="AM1101" i="6" s="1"/>
  <c r="AN1102" i="6"/>
  <c r="AB1102" i="6" s="1"/>
  <c r="AO1102" i="6"/>
  <c r="AC1102" i="6" s="1"/>
  <c r="AP1102" i="6"/>
  <c r="AD1102" i="6" s="1"/>
  <c r="AQ1102" i="6"/>
  <c r="AE1102" i="6" s="1"/>
  <c r="AR1102" i="6"/>
  <c r="AF1102" i="6" s="1"/>
  <c r="AS1102" i="6"/>
  <c r="AG1102" i="6" s="1"/>
  <c r="AT1102" i="6"/>
  <c r="AH1102" i="6" s="1"/>
  <c r="AU1102" i="6"/>
  <c r="AI1102" i="6" s="1"/>
  <c r="AV1102" i="6"/>
  <c r="AJ1102" i="6" s="1"/>
  <c r="AW1102" i="6"/>
  <c r="AK1102" i="6" s="1"/>
  <c r="AX1102" i="6"/>
  <c r="AL1102" i="6" s="1"/>
  <c r="AY1102" i="6"/>
  <c r="AM1102" i="6" s="1"/>
  <c r="AN1103" i="6"/>
  <c r="AB1103" i="6" s="1"/>
  <c r="AO1103" i="6"/>
  <c r="AC1103" i="6" s="1"/>
  <c r="AP1103" i="6"/>
  <c r="AD1103" i="6" s="1"/>
  <c r="AQ1103" i="6"/>
  <c r="AE1103" i="6" s="1"/>
  <c r="AR1103" i="6"/>
  <c r="AF1103" i="6" s="1"/>
  <c r="AS1103" i="6"/>
  <c r="AG1103" i="6" s="1"/>
  <c r="AT1103" i="6"/>
  <c r="AH1103" i="6" s="1"/>
  <c r="AU1103" i="6"/>
  <c r="AI1103" i="6" s="1"/>
  <c r="AV1103" i="6"/>
  <c r="AJ1103" i="6" s="1"/>
  <c r="AW1103" i="6"/>
  <c r="AK1103" i="6" s="1"/>
  <c r="AX1103" i="6"/>
  <c r="AL1103" i="6" s="1"/>
  <c r="AY1103" i="6"/>
  <c r="AM1103" i="6" s="1"/>
  <c r="AN1104" i="6"/>
  <c r="AB1104" i="6" s="1"/>
  <c r="AO1104" i="6"/>
  <c r="AC1104" i="6" s="1"/>
  <c r="AP1104" i="6"/>
  <c r="AD1104" i="6" s="1"/>
  <c r="AQ1104" i="6"/>
  <c r="AE1104" i="6" s="1"/>
  <c r="AR1104" i="6"/>
  <c r="AF1104" i="6" s="1"/>
  <c r="AS1104" i="6"/>
  <c r="AG1104" i="6" s="1"/>
  <c r="AT1104" i="6"/>
  <c r="AH1104" i="6" s="1"/>
  <c r="AU1104" i="6"/>
  <c r="AI1104" i="6" s="1"/>
  <c r="AV1104" i="6"/>
  <c r="AJ1104" i="6" s="1"/>
  <c r="AW1104" i="6"/>
  <c r="AK1104" i="6" s="1"/>
  <c r="AX1104" i="6"/>
  <c r="AL1104" i="6" s="1"/>
  <c r="AY1104" i="6"/>
  <c r="AM1104" i="6" s="1"/>
  <c r="AN1105" i="6"/>
  <c r="AB1105" i="6" s="1"/>
  <c r="AO1105" i="6"/>
  <c r="AC1105" i="6" s="1"/>
  <c r="AP1105" i="6"/>
  <c r="AD1105" i="6" s="1"/>
  <c r="AQ1105" i="6"/>
  <c r="AE1105" i="6" s="1"/>
  <c r="AR1105" i="6"/>
  <c r="AF1105" i="6" s="1"/>
  <c r="AS1105" i="6"/>
  <c r="AG1105" i="6" s="1"/>
  <c r="AT1105" i="6"/>
  <c r="AH1105" i="6" s="1"/>
  <c r="AU1105" i="6"/>
  <c r="AI1105" i="6" s="1"/>
  <c r="AV1105" i="6"/>
  <c r="AJ1105" i="6" s="1"/>
  <c r="AW1105" i="6"/>
  <c r="AK1105" i="6" s="1"/>
  <c r="AX1105" i="6"/>
  <c r="AL1105" i="6" s="1"/>
  <c r="AY1105" i="6"/>
  <c r="AM1105" i="6" s="1"/>
  <c r="AN1106" i="6"/>
  <c r="AB1106" i="6" s="1"/>
  <c r="AO1106" i="6"/>
  <c r="AC1106" i="6" s="1"/>
  <c r="AP1106" i="6"/>
  <c r="AD1106" i="6" s="1"/>
  <c r="AQ1106" i="6"/>
  <c r="AE1106" i="6" s="1"/>
  <c r="AR1106" i="6"/>
  <c r="AF1106" i="6" s="1"/>
  <c r="AS1106" i="6"/>
  <c r="AG1106" i="6" s="1"/>
  <c r="AT1106" i="6"/>
  <c r="AH1106" i="6" s="1"/>
  <c r="AU1106" i="6"/>
  <c r="AI1106" i="6" s="1"/>
  <c r="AV1106" i="6"/>
  <c r="AJ1106" i="6" s="1"/>
  <c r="AW1106" i="6"/>
  <c r="AK1106" i="6" s="1"/>
  <c r="AX1106" i="6"/>
  <c r="AL1106" i="6" s="1"/>
  <c r="AY1106" i="6"/>
  <c r="AM1106" i="6" s="1"/>
  <c r="AN1107" i="6"/>
  <c r="AB1107" i="6" s="1"/>
  <c r="AO1107" i="6"/>
  <c r="AC1107" i="6" s="1"/>
  <c r="AP1107" i="6"/>
  <c r="AD1107" i="6" s="1"/>
  <c r="AQ1107" i="6"/>
  <c r="AE1107" i="6" s="1"/>
  <c r="AR1107" i="6"/>
  <c r="AF1107" i="6" s="1"/>
  <c r="AS1107" i="6"/>
  <c r="AG1107" i="6" s="1"/>
  <c r="AT1107" i="6"/>
  <c r="AH1107" i="6" s="1"/>
  <c r="AU1107" i="6"/>
  <c r="AI1107" i="6" s="1"/>
  <c r="AV1107" i="6"/>
  <c r="AJ1107" i="6" s="1"/>
  <c r="AW1107" i="6"/>
  <c r="AK1107" i="6" s="1"/>
  <c r="AX1107" i="6"/>
  <c r="AL1107" i="6" s="1"/>
  <c r="AY1107" i="6"/>
  <c r="AM1107" i="6" s="1"/>
  <c r="AN1108" i="6"/>
  <c r="AB1108" i="6" s="1"/>
  <c r="AO1108" i="6"/>
  <c r="AC1108" i="6" s="1"/>
  <c r="AP1108" i="6"/>
  <c r="AD1108" i="6" s="1"/>
  <c r="AQ1108" i="6"/>
  <c r="AE1108" i="6" s="1"/>
  <c r="AR1108" i="6"/>
  <c r="AF1108" i="6" s="1"/>
  <c r="AS1108" i="6"/>
  <c r="AG1108" i="6" s="1"/>
  <c r="AT1108" i="6"/>
  <c r="AH1108" i="6" s="1"/>
  <c r="AU1108" i="6"/>
  <c r="AI1108" i="6" s="1"/>
  <c r="AV1108" i="6"/>
  <c r="AJ1108" i="6" s="1"/>
  <c r="AW1108" i="6"/>
  <c r="AK1108" i="6" s="1"/>
  <c r="AX1108" i="6"/>
  <c r="AL1108" i="6" s="1"/>
  <c r="AY1108" i="6"/>
  <c r="AM1108" i="6" s="1"/>
  <c r="AN1109" i="6"/>
  <c r="AB1109" i="6" s="1"/>
  <c r="AO1109" i="6"/>
  <c r="AC1109" i="6" s="1"/>
  <c r="AP1109" i="6"/>
  <c r="AD1109" i="6" s="1"/>
  <c r="AQ1109" i="6"/>
  <c r="AE1109" i="6" s="1"/>
  <c r="AR1109" i="6"/>
  <c r="AF1109" i="6" s="1"/>
  <c r="AS1109" i="6"/>
  <c r="AG1109" i="6" s="1"/>
  <c r="AT1109" i="6"/>
  <c r="AH1109" i="6" s="1"/>
  <c r="AU1109" i="6"/>
  <c r="AI1109" i="6" s="1"/>
  <c r="AV1109" i="6"/>
  <c r="AJ1109" i="6" s="1"/>
  <c r="AW1109" i="6"/>
  <c r="AK1109" i="6" s="1"/>
  <c r="AX1109" i="6"/>
  <c r="AL1109" i="6" s="1"/>
  <c r="AY1109" i="6"/>
  <c r="AM1109" i="6" s="1"/>
  <c r="AN1110" i="6"/>
  <c r="AB1110" i="6" s="1"/>
  <c r="AO1110" i="6"/>
  <c r="AC1110" i="6" s="1"/>
  <c r="AP1110" i="6"/>
  <c r="AD1110" i="6" s="1"/>
  <c r="AQ1110" i="6"/>
  <c r="AE1110" i="6" s="1"/>
  <c r="AR1110" i="6"/>
  <c r="AF1110" i="6" s="1"/>
  <c r="AS1110" i="6"/>
  <c r="AG1110" i="6" s="1"/>
  <c r="AT1110" i="6"/>
  <c r="AH1110" i="6" s="1"/>
  <c r="AU1110" i="6"/>
  <c r="AI1110" i="6" s="1"/>
  <c r="AV1110" i="6"/>
  <c r="AJ1110" i="6" s="1"/>
  <c r="AW1110" i="6"/>
  <c r="AK1110" i="6" s="1"/>
  <c r="AX1110" i="6"/>
  <c r="AL1110" i="6" s="1"/>
  <c r="AY1110" i="6"/>
  <c r="AM1110" i="6" s="1"/>
  <c r="AN1111" i="6"/>
  <c r="AB1111" i="6" s="1"/>
  <c r="AO1111" i="6"/>
  <c r="AC1111" i="6" s="1"/>
  <c r="AP1111" i="6"/>
  <c r="AD1111" i="6" s="1"/>
  <c r="AQ1111" i="6"/>
  <c r="AE1111" i="6" s="1"/>
  <c r="AR1111" i="6"/>
  <c r="AF1111" i="6" s="1"/>
  <c r="AS1111" i="6"/>
  <c r="AG1111" i="6" s="1"/>
  <c r="AT1111" i="6"/>
  <c r="AH1111" i="6" s="1"/>
  <c r="AU1111" i="6"/>
  <c r="AI1111" i="6" s="1"/>
  <c r="AV1111" i="6"/>
  <c r="AJ1111" i="6" s="1"/>
  <c r="AW1111" i="6"/>
  <c r="AK1111" i="6" s="1"/>
  <c r="AX1111" i="6"/>
  <c r="AL1111" i="6" s="1"/>
  <c r="AY1111" i="6"/>
  <c r="AM1111" i="6" s="1"/>
  <c r="AN1112" i="6"/>
  <c r="AB1112" i="6" s="1"/>
  <c r="AO1112" i="6"/>
  <c r="AC1112" i="6" s="1"/>
  <c r="AP1112" i="6"/>
  <c r="AD1112" i="6" s="1"/>
  <c r="AQ1112" i="6"/>
  <c r="AE1112" i="6" s="1"/>
  <c r="AR1112" i="6"/>
  <c r="AF1112" i="6" s="1"/>
  <c r="AS1112" i="6"/>
  <c r="AG1112" i="6" s="1"/>
  <c r="AT1112" i="6"/>
  <c r="AH1112" i="6" s="1"/>
  <c r="AU1112" i="6"/>
  <c r="AI1112" i="6" s="1"/>
  <c r="AV1112" i="6"/>
  <c r="AJ1112" i="6" s="1"/>
  <c r="AW1112" i="6"/>
  <c r="AK1112" i="6" s="1"/>
  <c r="AX1112" i="6"/>
  <c r="AL1112" i="6" s="1"/>
  <c r="AY1112" i="6"/>
  <c r="AM1112" i="6" s="1"/>
  <c r="AN1113" i="6"/>
  <c r="AB1113" i="6" s="1"/>
  <c r="AO1113" i="6"/>
  <c r="AC1113" i="6" s="1"/>
  <c r="AP1113" i="6"/>
  <c r="AD1113" i="6" s="1"/>
  <c r="AQ1113" i="6"/>
  <c r="AE1113" i="6" s="1"/>
  <c r="AR1113" i="6"/>
  <c r="AF1113" i="6" s="1"/>
  <c r="AS1113" i="6"/>
  <c r="AG1113" i="6" s="1"/>
  <c r="AT1113" i="6"/>
  <c r="AH1113" i="6" s="1"/>
  <c r="AU1113" i="6"/>
  <c r="AI1113" i="6" s="1"/>
  <c r="AV1113" i="6"/>
  <c r="AJ1113" i="6" s="1"/>
  <c r="AW1113" i="6"/>
  <c r="AK1113" i="6" s="1"/>
  <c r="AX1113" i="6"/>
  <c r="AL1113" i="6" s="1"/>
  <c r="AY1113" i="6"/>
  <c r="AM1113" i="6" s="1"/>
  <c r="AN1114" i="6"/>
  <c r="AB1114" i="6" s="1"/>
  <c r="AO1114" i="6"/>
  <c r="AC1114" i="6" s="1"/>
  <c r="AP1114" i="6"/>
  <c r="AD1114" i="6" s="1"/>
  <c r="AQ1114" i="6"/>
  <c r="AE1114" i="6" s="1"/>
  <c r="AR1114" i="6"/>
  <c r="AF1114" i="6" s="1"/>
  <c r="AS1114" i="6"/>
  <c r="AG1114" i="6" s="1"/>
  <c r="AT1114" i="6"/>
  <c r="AH1114" i="6" s="1"/>
  <c r="AU1114" i="6"/>
  <c r="AI1114" i="6" s="1"/>
  <c r="AV1114" i="6"/>
  <c r="AJ1114" i="6" s="1"/>
  <c r="AW1114" i="6"/>
  <c r="AK1114" i="6" s="1"/>
  <c r="AX1114" i="6"/>
  <c r="AL1114" i="6" s="1"/>
  <c r="AY1114" i="6"/>
  <c r="AM1114" i="6" s="1"/>
  <c r="AN1115" i="6"/>
  <c r="AB1115" i="6" s="1"/>
  <c r="AO1115" i="6"/>
  <c r="AC1115" i="6" s="1"/>
  <c r="AP1115" i="6"/>
  <c r="AD1115" i="6" s="1"/>
  <c r="AQ1115" i="6"/>
  <c r="AE1115" i="6" s="1"/>
  <c r="AR1115" i="6"/>
  <c r="AF1115" i="6" s="1"/>
  <c r="AS1115" i="6"/>
  <c r="AG1115" i="6" s="1"/>
  <c r="AT1115" i="6"/>
  <c r="AH1115" i="6" s="1"/>
  <c r="AU1115" i="6"/>
  <c r="AI1115" i="6" s="1"/>
  <c r="AV1115" i="6"/>
  <c r="AJ1115" i="6" s="1"/>
  <c r="AW1115" i="6"/>
  <c r="AK1115" i="6" s="1"/>
  <c r="AX1115" i="6"/>
  <c r="AL1115" i="6" s="1"/>
  <c r="AY1115" i="6"/>
  <c r="AM1115" i="6" s="1"/>
  <c r="AN1116" i="6"/>
  <c r="AB1116" i="6" s="1"/>
  <c r="AO1116" i="6"/>
  <c r="AC1116" i="6" s="1"/>
  <c r="AP1116" i="6"/>
  <c r="AD1116" i="6" s="1"/>
  <c r="AQ1116" i="6"/>
  <c r="AE1116" i="6" s="1"/>
  <c r="AR1116" i="6"/>
  <c r="AF1116" i="6" s="1"/>
  <c r="AS1116" i="6"/>
  <c r="AG1116" i="6" s="1"/>
  <c r="AT1116" i="6"/>
  <c r="AH1116" i="6" s="1"/>
  <c r="AU1116" i="6"/>
  <c r="AI1116" i="6" s="1"/>
  <c r="AV1116" i="6"/>
  <c r="AJ1116" i="6" s="1"/>
  <c r="AW1116" i="6"/>
  <c r="AK1116" i="6" s="1"/>
  <c r="AX1116" i="6"/>
  <c r="AL1116" i="6" s="1"/>
  <c r="AY1116" i="6"/>
  <c r="AM1116" i="6" s="1"/>
  <c r="AN1117" i="6"/>
  <c r="AB1117" i="6" s="1"/>
  <c r="AO1117" i="6"/>
  <c r="AC1117" i="6" s="1"/>
  <c r="AP1117" i="6"/>
  <c r="AD1117" i="6" s="1"/>
  <c r="AQ1117" i="6"/>
  <c r="AE1117" i="6" s="1"/>
  <c r="AR1117" i="6"/>
  <c r="AF1117" i="6" s="1"/>
  <c r="AS1117" i="6"/>
  <c r="AG1117" i="6" s="1"/>
  <c r="AT1117" i="6"/>
  <c r="AH1117" i="6" s="1"/>
  <c r="AU1117" i="6"/>
  <c r="AI1117" i="6" s="1"/>
  <c r="AV1117" i="6"/>
  <c r="AJ1117" i="6" s="1"/>
  <c r="AW1117" i="6"/>
  <c r="AK1117" i="6" s="1"/>
  <c r="AX1117" i="6"/>
  <c r="AL1117" i="6" s="1"/>
  <c r="AY1117" i="6"/>
  <c r="AM1117" i="6" s="1"/>
  <c r="AN1118" i="6"/>
  <c r="AB1118" i="6" s="1"/>
  <c r="AO1118" i="6"/>
  <c r="AC1118" i="6" s="1"/>
  <c r="AP1118" i="6"/>
  <c r="AD1118" i="6" s="1"/>
  <c r="AQ1118" i="6"/>
  <c r="AE1118" i="6" s="1"/>
  <c r="AR1118" i="6"/>
  <c r="AF1118" i="6" s="1"/>
  <c r="AS1118" i="6"/>
  <c r="AG1118" i="6" s="1"/>
  <c r="AT1118" i="6"/>
  <c r="AH1118" i="6" s="1"/>
  <c r="AU1118" i="6"/>
  <c r="AI1118" i="6" s="1"/>
  <c r="AV1118" i="6"/>
  <c r="AJ1118" i="6" s="1"/>
  <c r="AW1118" i="6"/>
  <c r="AK1118" i="6" s="1"/>
  <c r="AX1118" i="6"/>
  <c r="AL1118" i="6" s="1"/>
  <c r="AY1118" i="6"/>
  <c r="AM1118" i="6" s="1"/>
  <c r="AN1119" i="6"/>
  <c r="AB1119" i="6" s="1"/>
  <c r="AO1119" i="6"/>
  <c r="AC1119" i="6" s="1"/>
  <c r="AP1119" i="6"/>
  <c r="AD1119" i="6" s="1"/>
  <c r="AQ1119" i="6"/>
  <c r="AE1119" i="6" s="1"/>
  <c r="AR1119" i="6"/>
  <c r="AF1119" i="6" s="1"/>
  <c r="AS1119" i="6"/>
  <c r="AG1119" i="6" s="1"/>
  <c r="AT1119" i="6"/>
  <c r="AH1119" i="6" s="1"/>
  <c r="AU1119" i="6"/>
  <c r="AI1119" i="6" s="1"/>
  <c r="AV1119" i="6"/>
  <c r="AJ1119" i="6" s="1"/>
  <c r="AW1119" i="6"/>
  <c r="AK1119" i="6" s="1"/>
  <c r="AX1119" i="6"/>
  <c r="AL1119" i="6" s="1"/>
  <c r="AY1119" i="6"/>
  <c r="AM1119" i="6" s="1"/>
  <c r="AN1120" i="6"/>
  <c r="AB1120" i="6" s="1"/>
  <c r="AO1120" i="6"/>
  <c r="AC1120" i="6" s="1"/>
  <c r="AP1120" i="6"/>
  <c r="AD1120" i="6" s="1"/>
  <c r="AQ1120" i="6"/>
  <c r="AE1120" i="6" s="1"/>
  <c r="AR1120" i="6"/>
  <c r="AF1120" i="6" s="1"/>
  <c r="AS1120" i="6"/>
  <c r="AG1120" i="6" s="1"/>
  <c r="AT1120" i="6"/>
  <c r="AH1120" i="6" s="1"/>
  <c r="AU1120" i="6"/>
  <c r="AI1120" i="6" s="1"/>
  <c r="AV1120" i="6"/>
  <c r="AJ1120" i="6" s="1"/>
  <c r="AW1120" i="6"/>
  <c r="AK1120" i="6" s="1"/>
  <c r="AX1120" i="6"/>
  <c r="AL1120" i="6" s="1"/>
  <c r="AY1120" i="6"/>
  <c r="AM1120" i="6" s="1"/>
  <c r="AN1121" i="6"/>
  <c r="AB1121" i="6" s="1"/>
  <c r="AO1121" i="6"/>
  <c r="AC1121" i="6" s="1"/>
  <c r="AP1121" i="6"/>
  <c r="AD1121" i="6" s="1"/>
  <c r="AQ1121" i="6"/>
  <c r="AE1121" i="6" s="1"/>
  <c r="AR1121" i="6"/>
  <c r="AF1121" i="6" s="1"/>
  <c r="AS1121" i="6"/>
  <c r="AG1121" i="6" s="1"/>
  <c r="AT1121" i="6"/>
  <c r="AH1121" i="6" s="1"/>
  <c r="AU1121" i="6"/>
  <c r="AI1121" i="6" s="1"/>
  <c r="AV1121" i="6"/>
  <c r="AJ1121" i="6" s="1"/>
  <c r="AW1121" i="6"/>
  <c r="AK1121" i="6" s="1"/>
  <c r="AX1121" i="6"/>
  <c r="AL1121" i="6" s="1"/>
  <c r="AY1121" i="6"/>
  <c r="AM1121" i="6" s="1"/>
  <c r="AN1122" i="6"/>
  <c r="AB1122" i="6" s="1"/>
  <c r="AO1122" i="6"/>
  <c r="AC1122" i="6" s="1"/>
  <c r="AP1122" i="6"/>
  <c r="AD1122" i="6" s="1"/>
  <c r="AQ1122" i="6"/>
  <c r="AE1122" i="6" s="1"/>
  <c r="AR1122" i="6"/>
  <c r="AF1122" i="6" s="1"/>
  <c r="AS1122" i="6"/>
  <c r="AG1122" i="6" s="1"/>
  <c r="AT1122" i="6"/>
  <c r="AH1122" i="6" s="1"/>
  <c r="AU1122" i="6"/>
  <c r="AI1122" i="6" s="1"/>
  <c r="AV1122" i="6"/>
  <c r="AJ1122" i="6" s="1"/>
  <c r="AW1122" i="6"/>
  <c r="AK1122" i="6" s="1"/>
  <c r="AX1122" i="6"/>
  <c r="AL1122" i="6" s="1"/>
  <c r="AY1122" i="6"/>
  <c r="AM1122" i="6" s="1"/>
  <c r="AN1123" i="6"/>
  <c r="AB1123" i="6" s="1"/>
  <c r="AO1123" i="6"/>
  <c r="AC1123" i="6" s="1"/>
  <c r="AP1123" i="6"/>
  <c r="AD1123" i="6" s="1"/>
  <c r="AQ1123" i="6"/>
  <c r="AE1123" i="6" s="1"/>
  <c r="AR1123" i="6"/>
  <c r="AF1123" i="6" s="1"/>
  <c r="AS1123" i="6"/>
  <c r="AG1123" i="6" s="1"/>
  <c r="AT1123" i="6"/>
  <c r="AH1123" i="6" s="1"/>
  <c r="AU1123" i="6"/>
  <c r="AI1123" i="6" s="1"/>
  <c r="AV1123" i="6"/>
  <c r="AJ1123" i="6" s="1"/>
  <c r="AW1123" i="6"/>
  <c r="AK1123" i="6" s="1"/>
  <c r="AX1123" i="6"/>
  <c r="AL1123" i="6" s="1"/>
  <c r="AY1123" i="6"/>
  <c r="AM1123" i="6" s="1"/>
  <c r="AN1124" i="6"/>
  <c r="AB1124" i="6" s="1"/>
  <c r="AO1124" i="6"/>
  <c r="AC1124" i="6" s="1"/>
  <c r="AP1124" i="6"/>
  <c r="AD1124" i="6" s="1"/>
  <c r="AQ1124" i="6"/>
  <c r="AE1124" i="6" s="1"/>
  <c r="AR1124" i="6"/>
  <c r="AF1124" i="6" s="1"/>
  <c r="AS1124" i="6"/>
  <c r="AG1124" i="6" s="1"/>
  <c r="AT1124" i="6"/>
  <c r="AH1124" i="6" s="1"/>
  <c r="AU1124" i="6"/>
  <c r="AI1124" i="6" s="1"/>
  <c r="AV1124" i="6"/>
  <c r="AJ1124" i="6" s="1"/>
  <c r="AW1124" i="6"/>
  <c r="AK1124" i="6" s="1"/>
  <c r="AX1124" i="6"/>
  <c r="AL1124" i="6" s="1"/>
  <c r="AY1124" i="6"/>
  <c r="AM1124" i="6" s="1"/>
  <c r="AN1125" i="6"/>
  <c r="AB1125" i="6" s="1"/>
  <c r="AO1125" i="6"/>
  <c r="AC1125" i="6" s="1"/>
  <c r="AP1125" i="6"/>
  <c r="AD1125" i="6" s="1"/>
  <c r="AQ1125" i="6"/>
  <c r="AE1125" i="6" s="1"/>
  <c r="AR1125" i="6"/>
  <c r="AF1125" i="6" s="1"/>
  <c r="AS1125" i="6"/>
  <c r="AG1125" i="6" s="1"/>
  <c r="AT1125" i="6"/>
  <c r="AH1125" i="6" s="1"/>
  <c r="AU1125" i="6"/>
  <c r="AI1125" i="6" s="1"/>
  <c r="AV1125" i="6"/>
  <c r="AJ1125" i="6" s="1"/>
  <c r="AW1125" i="6"/>
  <c r="AK1125" i="6" s="1"/>
  <c r="AX1125" i="6"/>
  <c r="AL1125" i="6" s="1"/>
  <c r="AY1125" i="6"/>
  <c r="AM1125" i="6" s="1"/>
  <c r="AN1126" i="6"/>
  <c r="AB1126" i="6" s="1"/>
  <c r="AO1126" i="6"/>
  <c r="AC1126" i="6" s="1"/>
  <c r="AP1126" i="6"/>
  <c r="AD1126" i="6" s="1"/>
  <c r="AQ1126" i="6"/>
  <c r="AE1126" i="6" s="1"/>
  <c r="AR1126" i="6"/>
  <c r="AF1126" i="6" s="1"/>
  <c r="AS1126" i="6"/>
  <c r="AG1126" i="6" s="1"/>
  <c r="AT1126" i="6"/>
  <c r="AH1126" i="6" s="1"/>
  <c r="AU1126" i="6"/>
  <c r="AI1126" i="6" s="1"/>
  <c r="AV1126" i="6"/>
  <c r="AJ1126" i="6" s="1"/>
  <c r="AW1126" i="6"/>
  <c r="AK1126" i="6" s="1"/>
  <c r="AX1126" i="6"/>
  <c r="AL1126" i="6" s="1"/>
  <c r="AY1126" i="6"/>
  <c r="AM1126" i="6" s="1"/>
  <c r="AN1127" i="6"/>
  <c r="AB1127" i="6" s="1"/>
  <c r="AO1127" i="6"/>
  <c r="AC1127" i="6" s="1"/>
  <c r="AP1127" i="6"/>
  <c r="AD1127" i="6" s="1"/>
  <c r="AQ1127" i="6"/>
  <c r="AE1127" i="6" s="1"/>
  <c r="AR1127" i="6"/>
  <c r="AF1127" i="6" s="1"/>
  <c r="AS1127" i="6"/>
  <c r="AG1127" i="6" s="1"/>
  <c r="AT1127" i="6"/>
  <c r="AH1127" i="6" s="1"/>
  <c r="AU1127" i="6"/>
  <c r="AI1127" i="6" s="1"/>
  <c r="AV1127" i="6"/>
  <c r="AJ1127" i="6" s="1"/>
  <c r="AW1127" i="6"/>
  <c r="AK1127" i="6" s="1"/>
  <c r="AX1127" i="6"/>
  <c r="AL1127" i="6" s="1"/>
  <c r="AY1127" i="6"/>
  <c r="AM1127" i="6" s="1"/>
  <c r="AN1128" i="6"/>
  <c r="AB1128" i="6" s="1"/>
  <c r="AO1128" i="6"/>
  <c r="AC1128" i="6" s="1"/>
  <c r="AP1128" i="6"/>
  <c r="AD1128" i="6" s="1"/>
  <c r="AQ1128" i="6"/>
  <c r="AE1128" i="6" s="1"/>
  <c r="AR1128" i="6"/>
  <c r="AF1128" i="6" s="1"/>
  <c r="AS1128" i="6"/>
  <c r="AG1128" i="6" s="1"/>
  <c r="AT1128" i="6"/>
  <c r="AH1128" i="6" s="1"/>
  <c r="AU1128" i="6"/>
  <c r="AI1128" i="6" s="1"/>
  <c r="AV1128" i="6"/>
  <c r="AJ1128" i="6" s="1"/>
  <c r="AW1128" i="6"/>
  <c r="AK1128" i="6" s="1"/>
  <c r="AX1128" i="6"/>
  <c r="AL1128" i="6" s="1"/>
  <c r="AY1128" i="6"/>
  <c r="AM1128" i="6" s="1"/>
  <c r="AN1129" i="6"/>
  <c r="AB1129" i="6" s="1"/>
  <c r="AO1129" i="6"/>
  <c r="AC1129" i="6" s="1"/>
  <c r="AP1129" i="6"/>
  <c r="AD1129" i="6" s="1"/>
  <c r="AQ1129" i="6"/>
  <c r="AE1129" i="6" s="1"/>
  <c r="AR1129" i="6"/>
  <c r="AF1129" i="6" s="1"/>
  <c r="AS1129" i="6"/>
  <c r="AG1129" i="6" s="1"/>
  <c r="AT1129" i="6"/>
  <c r="AH1129" i="6" s="1"/>
  <c r="AU1129" i="6"/>
  <c r="AI1129" i="6" s="1"/>
  <c r="AV1129" i="6"/>
  <c r="AJ1129" i="6" s="1"/>
  <c r="AW1129" i="6"/>
  <c r="AK1129" i="6" s="1"/>
  <c r="AX1129" i="6"/>
  <c r="AL1129" i="6" s="1"/>
  <c r="AY1129" i="6"/>
  <c r="AM1129" i="6" s="1"/>
  <c r="AN1130" i="6"/>
  <c r="AB1130" i="6" s="1"/>
  <c r="AO1130" i="6"/>
  <c r="AC1130" i="6" s="1"/>
  <c r="AP1130" i="6"/>
  <c r="AD1130" i="6" s="1"/>
  <c r="AQ1130" i="6"/>
  <c r="AE1130" i="6" s="1"/>
  <c r="AR1130" i="6"/>
  <c r="AF1130" i="6" s="1"/>
  <c r="AS1130" i="6"/>
  <c r="AG1130" i="6" s="1"/>
  <c r="AT1130" i="6"/>
  <c r="AH1130" i="6" s="1"/>
  <c r="AU1130" i="6"/>
  <c r="AI1130" i="6" s="1"/>
  <c r="AV1130" i="6"/>
  <c r="AJ1130" i="6" s="1"/>
  <c r="AW1130" i="6"/>
  <c r="AK1130" i="6" s="1"/>
  <c r="AX1130" i="6"/>
  <c r="AL1130" i="6" s="1"/>
  <c r="AY1130" i="6"/>
  <c r="AM1130" i="6" s="1"/>
  <c r="AN1131" i="6"/>
  <c r="AB1131" i="6" s="1"/>
  <c r="AO1131" i="6"/>
  <c r="AC1131" i="6" s="1"/>
  <c r="AP1131" i="6"/>
  <c r="AD1131" i="6" s="1"/>
  <c r="AQ1131" i="6"/>
  <c r="AE1131" i="6" s="1"/>
  <c r="AR1131" i="6"/>
  <c r="AF1131" i="6" s="1"/>
  <c r="AS1131" i="6"/>
  <c r="AG1131" i="6" s="1"/>
  <c r="AT1131" i="6"/>
  <c r="AH1131" i="6" s="1"/>
  <c r="AU1131" i="6"/>
  <c r="AI1131" i="6" s="1"/>
  <c r="AV1131" i="6"/>
  <c r="AJ1131" i="6" s="1"/>
  <c r="AW1131" i="6"/>
  <c r="AK1131" i="6" s="1"/>
  <c r="AX1131" i="6"/>
  <c r="AL1131" i="6" s="1"/>
  <c r="AY1131" i="6"/>
  <c r="AM1131" i="6" s="1"/>
  <c r="AN1132" i="6"/>
  <c r="AB1132" i="6" s="1"/>
  <c r="AO1132" i="6"/>
  <c r="AC1132" i="6" s="1"/>
  <c r="AP1132" i="6"/>
  <c r="AD1132" i="6" s="1"/>
  <c r="AQ1132" i="6"/>
  <c r="AE1132" i="6" s="1"/>
  <c r="AR1132" i="6"/>
  <c r="AF1132" i="6" s="1"/>
  <c r="AS1132" i="6"/>
  <c r="AG1132" i="6" s="1"/>
  <c r="AT1132" i="6"/>
  <c r="AH1132" i="6" s="1"/>
  <c r="AU1132" i="6"/>
  <c r="AI1132" i="6" s="1"/>
  <c r="AV1132" i="6"/>
  <c r="AJ1132" i="6" s="1"/>
  <c r="AW1132" i="6"/>
  <c r="AK1132" i="6" s="1"/>
  <c r="AX1132" i="6"/>
  <c r="AL1132" i="6" s="1"/>
  <c r="AY1132" i="6"/>
  <c r="AM1132" i="6" s="1"/>
  <c r="AN1133" i="6"/>
  <c r="AB1133" i="6" s="1"/>
  <c r="AO1133" i="6"/>
  <c r="AC1133" i="6" s="1"/>
  <c r="AP1133" i="6"/>
  <c r="AD1133" i="6" s="1"/>
  <c r="AQ1133" i="6"/>
  <c r="AE1133" i="6" s="1"/>
  <c r="AR1133" i="6"/>
  <c r="AF1133" i="6" s="1"/>
  <c r="AS1133" i="6"/>
  <c r="AG1133" i="6" s="1"/>
  <c r="AT1133" i="6"/>
  <c r="AH1133" i="6" s="1"/>
  <c r="AU1133" i="6"/>
  <c r="AI1133" i="6" s="1"/>
  <c r="AV1133" i="6"/>
  <c r="AJ1133" i="6" s="1"/>
  <c r="AW1133" i="6"/>
  <c r="AK1133" i="6" s="1"/>
  <c r="AX1133" i="6"/>
  <c r="AL1133" i="6" s="1"/>
  <c r="AY1133" i="6"/>
  <c r="AM1133" i="6" s="1"/>
  <c r="AN1134" i="6"/>
  <c r="AB1134" i="6" s="1"/>
  <c r="AO1134" i="6"/>
  <c r="AC1134" i="6" s="1"/>
  <c r="AP1134" i="6"/>
  <c r="AD1134" i="6" s="1"/>
  <c r="AQ1134" i="6"/>
  <c r="AE1134" i="6" s="1"/>
  <c r="AR1134" i="6"/>
  <c r="AF1134" i="6" s="1"/>
  <c r="AS1134" i="6"/>
  <c r="AG1134" i="6" s="1"/>
  <c r="AT1134" i="6"/>
  <c r="AH1134" i="6" s="1"/>
  <c r="AU1134" i="6"/>
  <c r="AI1134" i="6" s="1"/>
  <c r="AV1134" i="6"/>
  <c r="AJ1134" i="6" s="1"/>
  <c r="AW1134" i="6"/>
  <c r="AK1134" i="6" s="1"/>
  <c r="AX1134" i="6"/>
  <c r="AL1134" i="6" s="1"/>
  <c r="AY1134" i="6"/>
  <c r="AM1134" i="6" s="1"/>
  <c r="AN1135" i="6"/>
  <c r="AB1135" i="6" s="1"/>
  <c r="AO1135" i="6"/>
  <c r="AC1135" i="6" s="1"/>
  <c r="AP1135" i="6"/>
  <c r="AD1135" i="6" s="1"/>
  <c r="AQ1135" i="6"/>
  <c r="AE1135" i="6" s="1"/>
  <c r="AR1135" i="6"/>
  <c r="AF1135" i="6" s="1"/>
  <c r="AS1135" i="6"/>
  <c r="AG1135" i="6" s="1"/>
  <c r="AT1135" i="6"/>
  <c r="AH1135" i="6" s="1"/>
  <c r="AU1135" i="6"/>
  <c r="AI1135" i="6" s="1"/>
  <c r="AV1135" i="6"/>
  <c r="AJ1135" i="6" s="1"/>
  <c r="AW1135" i="6"/>
  <c r="AK1135" i="6" s="1"/>
  <c r="AX1135" i="6"/>
  <c r="AL1135" i="6" s="1"/>
  <c r="AY1135" i="6"/>
  <c r="AM1135" i="6" s="1"/>
  <c r="AN1136" i="6"/>
  <c r="AB1136" i="6" s="1"/>
  <c r="AO1136" i="6"/>
  <c r="AC1136" i="6" s="1"/>
  <c r="AP1136" i="6"/>
  <c r="AD1136" i="6" s="1"/>
  <c r="AQ1136" i="6"/>
  <c r="AE1136" i="6" s="1"/>
  <c r="AR1136" i="6"/>
  <c r="AF1136" i="6" s="1"/>
  <c r="AS1136" i="6"/>
  <c r="AG1136" i="6" s="1"/>
  <c r="AT1136" i="6"/>
  <c r="AH1136" i="6" s="1"/>
  <c r="AU1136" i="6"/>
  <c r="AI1136" i="6" s="1"/>
  <c r="AV1136" i="6"/>
  <c r="AJ1136" i="6" s="1"/>
  <c r="AW1136" i="6"/>
  <c r="AK1136" i="6" s="1"/>
  <c r="AX1136" i="6"/>
  <c r="AL1136" i="6" s="1"/>
  <c r="AY1136" i="6"/>
  <c r="AM1136" i="6" s="1"/>
  <c r="AN1137" i="6"/>
  <c r="AB1137" i="6" s="1"/>
  <c r="AO1137" i="6"/>
  <c r="AC1137" i="6" s="1"/>
  <c r="AP1137" i="6"/>
  <c r="AD1137" i="6" s="1"/>
  <c r="AQ1137" i="6"/>
  <c r="AE1137" i="6" s="1"/>
  <c r="AR1137" i="6"/>
  <c r="AF1137" i="6" s="1"/>
  <c r="AS1137" i="6"/>
  <c r="AG1137" i="6" s="1"/>
  <c r="AT1137" i="6"/>
  <c r="AH1137" i="6" s="1"/>
  <c r="AU1137" i="6"/>
  <c r="AI1137" i="6" s="1"/>
  <c r="AV1137" i="6"/>
  <c r="AJ1137" i="6" s="1"/>
  <c r="AW1137" i="6"/>
  <c r="AK1137" i="6" s="1"/>
  <c r="AX1137" i="6"/>
  <c r="AL1137" i="6" s="1"/>
  <c r="AY1137" i="6"/>
  <c r="AM1137" i="6" s="1"/>
  <c r="AN1138" i="6"/>
  <c r="AB1138" i="6" s="1"/>
  <c r="AO1138" i="6"/>
  <c r="AC1138" i="6" s="1"/>
  <c r="AP1138" i="6"/>
  <c r="AD1138" i="6" s="1"/>
  <c r="AQ1138" i="6"/>
  <c r="AE1138" i="6" s="1"/>
  <c r="AR1138" i="6"/>
  <c r="AF1138" i="6" s="1"/>
  <c r="AS1138" i="6"/>
  <c r="AG1138" i="6" s="1"/>
  <c r="AT1138" i="6"/>
  <c r="AH1138" i="6" s="1"/>
  <c r="AU1138" i="6"/>
  <c r="AI1138" i="6" s="1"/>
  <c r="AV1138" i="6"/>
  <c r="AJ1138" i="6" s="1"/>
  <c r="AW1138" i="6"/>
  <c r="AK1138" i="6" s="1"/>
  <c r="AX1138" i="6"/>
  <c r="AL1138" i="6" s="1"/>
  <c r="AY1138" i="6"/>
  <c r="AM1138" i="6" s="1"/>
  <c r="AN1139" i="6"/>
  <c r="AB1139" i="6" s="1"/>
  <c r="AO1139" i="6"/>
  <c r="AC1139" i="6" s="1"/>
  <c r="AP1139" i="6"/>
  <c r="AD1139" i="6" s="1"/>
  <c r="AQ1139" i="6"/>
  <c r="AE1139" i="6" s="1"/>
  <c r="AR1139" i="6"/>
  <c r="AF1139" i="6" s="1"/>
  <c r="AS1139" i="6"/>
  <c r="AG1139" i="6" s="1"/>
  <c r="AT1139" i="6"/>
  <c r="AH1139" i="6" s="1"/>
  <c r="AU1139" i="6"/>
  <c r="AI1139" i="6" s="1"/>
  <c r="AV1139" i="6"/>
  <c r="AJ1139" i="6" s="1"/>
  <c r="AW1139" i="6"/>
  <c r="AK1139" i="6" s="1"/>
  <c r="AX1139" i="6"/>
  <c r="AL1139" i="6" s="1"/>
  <c r="AY1139" i="6"/>
  <c r="AM1139" i="6" s="1"/>
  <c r="AN1140" i="6"/>
  <c r="AB1140" i="6" s="1"/>
  <c r="AO1140" i="6"/>
  <c r="AC1140" i="6" s="1"/>
  <c r="AP1140" i="6"/>
  <c r="AD1140" i="6" s="1"/>
  <c r="AQ1140" i="6"/>
  <c r="AE1140" i="6" s="1"/>
  <c r="AR1140" i="6"/>
  <c r="AF1140" i="6" s="1"/>
  <c r="AS1140" i="6"/>
  <c r="AG1140" i="6" s="1"/>
  <c r="AT1140" i="6"/>
  <c r="AH1140" i="6" s="1"/>
  <c r="AU1140" i="6"/>
  <c r="AI1140" i="6" s="1"/>
  <c r="AV1140" i="6"/>
  <c r="AJ1140" i="6" s="1"/>
  <c r="AW1140" i="6"/>
  <c r="AK1140" i="6" s="1"/>
  <c r="AX1140" i="6"/>
  <c r="AL1140" i="6" s="1"/>
  <c r="AY1140" i="6"/>
  <c r="AM1140" i="6" s="1"/>
  <c r="AN1141" i="6"/>
  <c r="AB1141" i="6" s="1"/>
  <c r="AO1141" i="6"/>
  <c r="AC1141" i="6" s="1"/>
  <c r="AP1141" i="6"/>
  <c r="AD1141" i="6" s="1"/>
  <c r="AQ1141" i="6"/>
  <c r="AE1141" i="6" s="1"/>
  <c r="AR1141" i="6"/>
  <c r="AF1141" i="6" s="1"/>
  <c r="AS1141" i="6"/>
  <c r="AG1141" i="6" s="1"/>
  <c r="AT1141" i="6"/>
  <c r="AH1141" i="6" s="1"/>
  <c r="AU1141" i="6"/>
  <c r="AI1141" i="6" s="1"/>
  <c r="AV1141" i="6"/>
  <c r="AJ1141" i="6" s="1"/>
  <c r="AW1141" i="6"/>
  <c r="AK1141" i="6" s="1"/>
  <c r="AX1141" i="6"/>
  <c r="AL1141" i="6" s="1"/>
  <c r="AY1141" i="6"/>
  <c r="AM1141" i="6" s="1"/>
  <c r="AN1142" i="6"/>
  <c r="AB1142" i="6" s="1"/>
  <c r="AO1142" i="6"/>
  <c r="AC1142" i="6" s="1"/>
  <c r="AP1142" i="6"/>
  <c r="AD1142" i="6" s="1"/>
  <c r="AQ1142" i="6"/>
  <c r="AE1142" i="6" s="1"/>
  <c r="AR1142" i="6"/>
  <c r="AF1142" i="6" s="1"/>
  <c r="AS1142" i="6"/>
  <c r="AG1142" i="6" s="1"/>
  <c r="AT1142" i="6"/>
  <c r="AH1142" i="6" s="1"/>
  <c r="AU1142" i="6"/>
  <c r="AI1142" i="6" s="1"/>
  <c r="AV1142" i="6"/>
  <c r="AJ1142" i="6" s="1"/>
  <c r="AW1142" i="6"/>
  <c r="AK1142" i="6" s="1"/>
  <c r="AX1142" i="6"/>
  <c r="AL1142" i="6" s="1"/>
  <c r="AY1142" i="6"/>
  <c r="AM1142" i="6" s="1"/>
  <c r="AN1143" i="6"/>
  <c r="AB1143" i="6" s="1"/>
  <c r="AO1143" i="6"/>
  <c r="AC1143" i="6" s="1"/>
  <c r="AP1143" i="6"/>
  <c r="AD1143" i="6" s="1"/>
  <c r="AQ1143" i="6"/>
  <c r="AE1143" i="6" s="1"/>
  <c r="AR1143" i="6"/>
  <c r="AF1143" i="6" s="1"/>
  <c r="AS1143" i="6"/>
  <c r="AG1143" i="6" s="1"/>
  <c r="AT1143" i="6"/>
  <c r="AH1143" i="6" s="1"/>
  <c r="AU1143" i="6"/>
  <c r="AI1143" i="6" s="1"/>
  <c r="AV1143" i="6"/>
  <c r="AJ1143" i="6" s="1"/>
  <c r="AW1143" i="6"/>
  <c r="AK1143" i="6" s="1"/>
  <c r="AX1143" i="6"/>
  <c r="AL1143" i="6" s="1"/>
  <c r="AY1143" i="6"/>
  <c r="AM1143" i="6" s="1"/>
  <c r="AN1144" i="6"/>
  <c r="AB1144" i="6" s="1"/>
  <c r="AO1144" i="6"/>
  <c r="AC1144" i="6" s="1"/>
  <c r="AP1144" i="6"/>
  <c r="AD1144" i="6" s="1"/>
  <c r="AQ1144" i="6"/>
  <c r="AE1144" i="6" s="1"/>
  <c r="AR1144" i="6"/>
  <c r="AF1144" i="6" s="1"/>
  <c r="AS1144" i="6"/>
  <c r="AG1144" i="6" s="1"/>
  <c r="AT1144" i="6"/>
  <c r="AH1144" i="6" s="1"/>
  <c r="AU1144" i="6"/>
  <c r="AI1144" i="6" s="1"/>
  <c r="AV1144" i="6"/>
  <c r="AJ1144" i="6" s="1"/>
  <c r="AW1144" i="6"/>
  <c r="AK1144" i="6" s="1"/>
  <c r="AX1144" i="6"/>
  <c r="AL1144" i="6" s="1"/>
  <c r="AY1144" i="6"/>
  <c r="AM1144" i="6" s="1"/>
  <c r="AN1145" i="6"/>
  <c r="AB1145" i="6" s="1"/>
  <c r="AO1145" i="6"/>
  <c r="AC1145" i="6" s="1"/>
  <c r="AP1145" i="6"/>
  <c r="AD1145" i="6" s="1"/>
  <c r="AQ1145" i="6"/>
  <c r="AE1145" i="6" s="1"/>
  <c r="AR1145" i="6"/>
  <c r="AF1145" i="6" s="1"/>
  <c r="AS1145" i="6"/>
  <c r="AG1145" i="6" s="1"/>
  <c r="AT1145" i="6"/>
  <c r="AH1145" i="6" s="1"/>
  <c r="AU1145" i="6"/>
  <c r="AI1145" i="6" s="1"/>
  <c r="AV1145" i="6"/>
  <c r="AJ1145" i="6" s="1"/>
  <c r="AW1145" i="6"/>
  <c r="AK1145" i="6" s="1"/>
  <c r="AX1145" i="6"/>
  <c r="AL1145" i="6" s="1"/>
  <c r="AY1145" i="6"/>
  <c r="AM1145" i="6" s="1"/>
  <c r="AN1146" i="6"/>
  <c r="AB1146" i="6" s="1"/>
  <c r="AO1146" i="6"/>
  <c r="AC1146" i="6" s="1"/>
  <c r="AP1146" i="6"/>
  <c r="AD1146" i="6" s="1"/>
  <c r="AQ1146" i="6"/>
  <c r="AE1146" i="6" s="1"/>
  <c r="AR1146" i="6"/>
  <c r="AF1146" i="6" s="1"/>
  <c r="AS1146" i="6"/>
  <c r="AG1146" i="6" s="1"/>
  <c r="AT1146" i="6"/>
  <c r="AH1146" i="6" s="1"/>
  <c r="AU1146" i="6"/>
  <c r="AI1146" i="6" s="1"/>
  <c r="AV1146" i="6"/>
  <c r="AJ1146" i="6" s="1"/>
  <c r="AW1146" i="6"/>
  <c r="AK1146" i="6" s="1"/>
  <c r="AX1146" i="6"/>
  <c r="AL1146" i="6" s="1"/>
  <c r="AY1146" i="6"/>
  <c r="AM1146" i="6" s="1"/>
  <c r="AN1147" i="6"/>
  <c r="AB1147" i="6" s="1"/>
  <c r="AO1147" i="6"/>
  <c r="AC1147" i="6" s="1"/>
  <c r="AP1147" i="6"/>
  <c r="AD1147" i="6" s="1"/>
  <c r="AQ1147" i="6"/>
  <c r="AE1147" i="6" s="1"/>
  <c r="AR1147" i="6"/>
  <c r="AF1147" i="6" s="1"/>
  <c r="AS1147" i="6"/>
  <c r="AG1147" i="6" s="1"/>
  <c r="AT1147" i="6"/>
  <c r="AH1147" i="6" s="1"/>
  <c r="AU1147" i="6"/>
  <c r="AI1147" i="6" s="1"/>
  <c r="AV1147" i="6"/>
  <c r="AJ1147" i="6" s="1"/>
  <c r="AW1147" i="6"/>
  <c r="AK1147" i="6" s="1"/>
  <c r="AX1147" i="6"/>
  <c r="AL1147" i="6" s="1"/>
  <c r="AY1147" i="6"/>
  <c r="AM1147" i="6" s="1"/>
  <c r="AN1148" i="6"/>
  <c r="AB1148" i="6" s="1"/>
  <c r="AO1148" i="6"/>
  <c r="AC1148" i="6" s="1"/>
  <c r="AP1148" i="6"/>
  <c r="AD1148" i="6" s="1"/>
  <c r="AQ1148" i="6"/>
  <c r="AE1148" i="6" s="1"/>
  <c r="AR1148" i="6"/>
  <c r="AF1148" i="6" s="1"/>
  <c r="AS1148" i="6"/>
  <c r="AG1148" i="6" s="1"/>
  <c r="AT1148" i="6"/>
  <c r="AH1148" i="6" s="1"/>
  <c r="AU1148" i="6"/>
  <c r="AI1148" i="6" s="1"/>
  <c r="AV1148" i="6"/>
  <c r="AJ1148" i="6" s="1"/>
  <c r="AW1148" i="6"/>
  <c r="AK1148" i="6" s="1"/>
  <c r="AX1148" i="6"/>
  <c r="AL1148" i="6" s="1"/>
  <c r="AY1148" i="6"/>
  <c r="AM1148" i="6" s="1"/>
  <c r="AN1149" i="6"/>
  <c r="AB1149" i="6" s="1"/>
  <c r="AO1149" i="6"/>
  <c r="AC1149" i="6" s="1"/>
  <c r="AP1149" i="6"/>
  <c r="AD1149" i="6" s="1"/>
  <c r="AQ1149" i="6"/>
  <c r="AE1149" i="6" s="1"/>
  <c r="AR1149" i="6"/>
  <c r="AF1149" i="6" s="1"/>
  <c r="AS1149" i="6"/>
  <c r="AG1149" i="6" s="1"/>
  <c r="AT1149" i="6"/>
  <c r="AH1149" i="6" s="1"/>
  <c r="AU1149" i="6"/>
  <c r="AI1149" i="6" s="1"/>
  <c r="AV1149" i="6"/>
  <c r="AJ1149" i="6" s="1"/>
  <c r="AW1149" i="6"/>
  <c r="AK1149" i="6" s="1"/>
  <c r="AX1149" i="6"/>
  <c r="AL1149" i="6" s="1"/>
  <c r="AY1149" i="6"/>
  <c r="AM1149" i="6" s="1"/>
  <c r="AN1150" i="6"/>
  <c r="AB1150" i="6" s="1"/>
  <c r="AO1150" i="6"/>
  <c r="AC1150" i="6" s="1"/>
  <c r="AP1150" i="6"/>
  <c r="AD1150" i="6" s="1"/>
  <c r="AQ1150" i="6"/>
  <c r="AE1150" i="6" s="1"/>
  <c r="AR1150" i="6"/>
  <c r="AF1150" i="6" s="1"/>
  <c r="AS1150" i="6"/>
  <c r="AG1150" i="6" s="1"/>
  <c r="AT1150" i="6"/>
  <c r="AH1150" i="6" s="1"/>
  <c r="AU1150" i="6"/>
  <c r="AI1150" i="6" s="1"/>
  <c r="AV1150" i="6"/>
  <c r="AJ1150" i="6" s="1"/>
  <c r="AW1150" i="6"/>
  <c r="AK1150" i="6" s="1"/>
  <c r="AX1150" i="6"/>
  <c r="AL1150" i="6" s="1"/>
  <c r="AY1150" i="6"/>
  <c r="AM1150" i="6" s="1"/>
  <c r="AN1151" i="6"/>
  <c r="AB1151" i="6" s="1"/>
  <c r="AO1151" i="6"/>
  <c r="AC1151" i="6" s="1"/>
  <c r="AP1151" i="6"/>
  <c r="AD1151" i="6" s="1"/>
  <c r="AQ1151" i="6"/>
  <c r="AE1151" i="6" s="1"/>
  <c r="AR1151" i="6"/>
  <c r="AF1151" i="6" s="1"/>
  <c r="AS1151" i="6"/>
  <c r="AG1151" i="6" s="1"/>
  <c r="AT1151" i="6"/>
  <c r="AH1151" i="6" s="1"/>
  <c r="AU1151" i="6"/>
  <c r="AI1151" i="6" s="1"/>
  <c r="AV1151" i="6"/>
  <c r="AJ1151" i="6" s="1"/>
  <c r="AW1151" i="6"/>
  <c r="AK1151" i="6" s="1"/>
  <c r="AX1151" i="6"/>
  <c r="AL1151" i="6" s="1"/>
  <c r="AY1151" i="6"/>
  <c r="AM1151" i="6" s="1"/>
  <c r="AN1152" i="6"/>
  <c r="AB1152" i="6" s="1"/>
  <c r="AO1152" i="6"/>
  <c r="AC1152" i="6" s="1"/>
  <c r="AP1152" i="6"/>
  <c r="AD1152" i="6" s="1"/>
  <c r="AQ1152" i="6"/>
  <c r="AE1152" i="6" s="1"/>
  <c r="AR1152" i="6"/>
  <c r="AF1152" i="6" s="1"/>
  <c r="AS1152" i="6"/>
  <c r="AG1152" i="6" s="1"/>
  <c r="AT1152" i="6"/>
  <c r="AH1152" i="6" s="1"/>
  <c r="AU1152" i="6"/>
  <c r="AI1152" i="6" s="1"/>
  <c r="AV1152" i="6"/>
  <c r="AJ1152" i="6" s="1"/>
  <c r="AW1152" i="6"/>
  <c r="AK1152" i="6" s="1"/>
  <c r="AX1152" i="6"/>
  <c r="AL1152" i="6" s="1"/>
  <c r="AY1152" i="6"/>
  <c r="AM1152" i="6" s="1"/>
  <c r="AN1153" i="6"/>
  <c r="AB1153" i="6" s="1"/>
  <c r="AO1153" i="6"/>
  <c r="AC1153" i="6" s="1"/>
  <c r="AP1153" i="6"/>
  <c r="AD1153" i="6" s="1"/>
  <c r="AQ1153" i="6"/>
  <c r="AE1153" i="6" s="1"/>
  <c r="AR1153" i="6"/>
  <c r="AF1153" i="6" s="1"/>
  <c r="AS1153" i="6"/>
  <c r="AG1153" i="6" s="1"/>
  <c r="AT1153" i="6"/>
  <c r="AH1153" i="6" s="1"/>
  <c r="AU1153" i="6"/>
  <c r="AI1153" i="6" s="1"/>
  <c r="AV1153" i="6"/>
  <c r="AJ1153" i="6" s="1"/>
  <c r="AW1153" i="6"/>
  <c r="AK1153" i="6" s="1"/>
  <c r="AX1153" i="6"/>
  <c r="AL1153" i="6" s="1"/>
  <c r="AY1153" i="6"/>
  <c r="AM1153" i="6" s="1"/>
  <c r="AN1154" i="6"/>
  <c r="AB1154" i="6" s="1"/>
  <c r="AO1154" i="6"/>
  <c r="AC1154" i="6" s="1"/>
  <c r="AP1154" i="6"/>
  <c r="AD1154" i="6" s="1"/>
  <c r="AQ1154" i="6"/>
  <c r="AE1154" i="6" s="1"/>
  <c r="AR1154" i="6"/>
  <c r="AF1154" i="6" s="1"/>
  <c r="AS1154" i="6"/>
  <c r="AG1154" i="6" s="1"/>
  <c r="AT1154" i="6"/>
  <c r="AH1154" i="6" s="1"/>
  <c r="AU1154" i="6"/>
  <c r="AI1154" i="6" s="1"/>
  <c r="AV1154" i="6"/>
  <c r="AJ1154" i="6" s="1"/>
  <c r="AW1154" i="6"/>
  <c r="AK1154" i="6" s="1"/>
  <c r="AX1154" i="6"/>
  <c r="AL1154" i="6" s="1"/>
  <c r="AY1154" i="6"/>
  <c r="AM1154" i="6" s="1"/>
  <c r="AN1155" i="6"/>
  <c r="AB1155" i="6" s="1"/>
  <c r="AO1155" i="6"/>
  <c r="AC1155" i="6" s="1"/>
  <c r="AP1155" i="6"/>
  <c r="AD1155" i="6" s="1"/>
  <c r="AQ1155" i="6"/>
  <c r="AE1155" i="6" s="1"/>
  <c r="AR1155" i="6"/>
  <c r="AF1155" i="6" s="1"/>
  <c r="AS1155" i="6"/>
  <c r="AG1155" i="6" s="1"/>
  <c r="AT1155" i="6"/>
  <c r="AH1155" i="6" s="1"/>
  <c r="AU1155" i="6"/>
  <c r="AI1155" i="6" s="1"/>
  <c r="AV1155" i="6"/>
  <c r="AJ1155" i="6" s="1"/>
  <c r="AW1155" i="6"/>
  <c r="AK1155" i="6" s="1"/>
  <c r="AX1155" i="6"/>
  <c r="AL1155" i="6" s="1"/>
  <c r="AY1155" i="6"/>
  <c r="AM1155" i="6" s="1"/>
  <c r="AN1156" i="6"/>
  <c r="AB1156" i="6" s="1"/>
  <c r="AO1156" i="6"/>
  <c r="AC1156" i="6" s="1"/>
  <c r="AP1156" i="6"/>
  <c r="AD1156" i="6" s="1"/>
  <c r="AQ1156" i="6"/>
  <c r="AE1156" i="6" s="1"/>
  <c r="AR1156" i="6"/>
  <c r="AF1156" i="6" s="1"/>
  <c r="AS1156" i="6"/>
  <c r="AG1156" i="6" s="1"/>
  <c r="AT1156" i="6"/>
  <c r="AH1156" i="6" s="1"/>
  <c r="AU1156" i="6"/>
  <c r="AI1156" i="6" s="1"/>
  <c r="AV1156" i="6"/>
  <c r="AJ1156" i="6" s="1"/>
  <c r="AW1156" i="6"/>
  <c r="AK1156" i="6" s="1"/>
  <c r="AX1156" i="6"/>
  <c r="AL1156" i="6" s="1"/>
  <c r="AY1156" i="6"/>
  <c r="AM1156" i="6" s="1"/>
  <c r="AN1157" i="6"/>
  <c r="AB1157" i="6" s="1"/>
  <c r="AO1157" i="6"/>
  <c r="AC1157" i="6" s="1"/>
  <c r="AP1157" i="6"/>
  <c r="AD1157" i="6" s="1"/>
  <c r="AQ1157" i="6"/>
  <c r="AE1157" i="6" s="1"/>
  <c r="AR1157" i="6"/>
  <c r="AF1157" i="6" s="1"/>
  <c r="AS1157" i="6"/>
  <c r="AG1157" i="6" s="1"/>
  <c r="AT1157" i="6"/>
  <c r="AH1157" i="6" s="1"/>
  <c r="AU1157" i="6"/>
  <c r="AI1157" i="6" s="1"/>
  <c r="AV1157" i="6"/>
  <c r="AJ1157" i="6" s="1"/>
  <c r="AW1157" i="6"/>
  <c r="AK1157" i="6" s="1"/>
  <c r="AX1157" i="6"/>
  <c r="AL1157" i="6" s="1"/>
  <c r="AY1157" i="6"/>
  <c r="AM1157" i="6" s="1"/>
  <c r="AN1158" i="6"/>
  <c r="AB1158" i="6" s="1"/>
  <c r="AO1158" i="6"/>
  <c r="AC1158" i="6" s="1"/>
  <c r="AP1158" i="6"/>
  <c r="AD1158" i="6" s="1"/>
  <c r="AQ1158" i="6"/>
  <c r="AE1158" i="6" s="1"/>
  <c r="AR1158" i="6"/>
  <c r="AF1158" i="6" s="1"/>
  <c r="AS1158" i="6"/>
  <c r="AG1158" i="6" s="1"/>
  <c r="AT1158" i="6"/>
  <c r="AH1158" i="6" s="1"/>
  <c r="AU1158" i="6"/>
  <c r="AI1158" i="6" s="1"/>
  <c r="AV1158" i="6"/>
  <c r="AJ1158" i="6" s="1"/>
  <c r="AW1158" i="6"/>
  <c r="AK1158" i="6" s="1"/>
  <c r="AX1158" i="6"/>
  <c r="AL1158" i="6" s="1"/>
  <c r="AY1158" i="6"/>
  <c r="AM1158" i="6" s="1"/>
  <c r="AN1159" i="6"/>
  <c r="AB1159" i="6" s="1"/>
  <c r="AO1159" i="6"/>
  <c r="AC1159" i="6" s="1"/>
  <c r="AP1159" i="6"/>
  <c r="AD1159" i="6" s="1"/>
  <c r="AQ1159" i="6"/>
  <c r="AE1159" i="6" s="1"/>
  <c r="AR1159" i="6"/>
  <c r="AF1159" i="6" s="1"/>
  <c r="AS1159" i="6"/>
  <c r="AG1159" i="6" s="1"/>
  <c r="AT1159" i="6"/>
  <c r="AH1159" i="6" s="1"/>
  <c r="AU1159" i="6"/>
  <c r="AI1159" i="6" s="1"/>
  <c r="AV1159" i="6"/>
  <c r="AJ1159" i="6" s="1"/>
  <c r="AW1159" i="6"/>
  <c r="AK1159" i="6" s="1"/>
  <c r="AX1159" i="6"/>
  <c r="AL1159" i="6" s="1"/>
  <c r="AY1159" i="6"/>
  <c r="AM1159" i="6" s="1"/>
  <c r="AN1160" i="6"/>
  <c r="AB1160" i="6" s="1"/>
  <c r="AO1160" i="6"/>
  <c r="AC1160" i="6" s="1"/>
  <c r="AP1160" i="6"/>
  <c r="AD1160" i="6" s="1"/>
  <c r="AQ1160" i="6"/>
  <c r="AE1160" i="6" s="1"/>
  <c r="AR1160" i="6"/>
  <c r="AF1160" i="6" s="1"/>
  <c r="AS1160" i="6"/>
  <c r="AG1160" i="6" s="1"/>
  <c r="AT1160" i="6"/>
  <c r="AH1160" i="6" s="1"/>
  <c r="AU1160" i="6"/>
  <c r="AI1160" i="6" s="1"/>
  <c r="AV1160" i="6"/>
  <c r="AJ1160" i="6" s="1"/>
  <c r="AW1160" i="6"/>
  <c r="AK1160" i="6" s="1"/>
  <c r="AX1160" i="6"/>
  <c r="AL1160" i="6" s="1"/>
  <c r="AY1160" i="6"/>
  <c r="AM1160" i="6" s="1"/>
  <c r="AN1161" i="6"/>
  <c r="AB1161" i="6" s="1"/>
  <c r="AO1161" i="6"/>
  <c r="AC1161" i="6" s="1"/>
  <c r="AP1161" i="6"/>
  <c r="AD1161" i="6" s="1"/>
  <c r="AQ1161" i="6"/>
  <c r="AE1161" i="6" s="1"/>
  <c r="AR1161" i="6"/>
  <c r="AF1161" i="6" s="1"/>
  <c r="AS1161" i="6"/>
  <c r="AG1161" i="6" s="1"/>
  <c r="AT1161" i="6"/>
  <c r="AH1161" i="6" s="1"/>
  <c r="AU1161" i="6"/>
  <c r="AI1161" i="6" s="1"/>
  <c r="AV1161" i="6"/>
  <c r="AJ1161" i="6" s="1"/>
  <c r="AW1161" i="6"/>
  <c r="AK1161" i="6" s="1"/>
  <c r="AX1161" i="6"/>
  <c r="AL1161" i="6" s="1"/>
  <c r="AY1161" i="6"/>
  <c r="AM1161" i="6" s="1"/>
  <c r="AN1162" i="6"/>
  <c r="AB1162" i="6" s="1"/>
  <c r="AO1162" i="6"/>
  <c r="AC1162" i="6" s="1"/>
  <c r="AP1162" i="6"/>
  <c r="AD1162" i="6" s="1"/>
  <c r="AQ1162" i="6"/>
  <c r="AE1162" i="6" s="1"/>
  <c r="AR1162" i="6"/>
  <c r="AF1162" i="6" s="1"/>
  <c r="AS1162" i="6"/>
  <c r="AG1162" i="6" s="1"/>
  <c r="AT1162" i="6"/>
  <c r="AH1162" i="6" s="1"/>
  <c r="AU1162" i="6"/>
  <c r="AI1162" i="6" s="1"/>
  <c r="AV1162" i="6"/>
  <c r="AJ1162" i="6" s="1"/>
  <c r="AW1162" i="6"/>
  <c r="AK1162" i="6" s="1"/>
  <c r="AX1162" i="6"/>
  <c r="AL1162" i="6" s="1"/>
  <c r="AY1162" i="6"/>
  <c r="AM1162" i="6" s="1"/>
  <c r="AN1163" i="6"/>
  <c r="AB1163" i="6" s="1"/>
  <c r="AO1163" i="6"/>
  <c r="AC1163" i="6" s="1"/>
  <c r="AP1163" i="6"/>
  <c r="AD1163" i="6" s="1"/>
  <c r="AQ1163" i="6"/>
  <c r="AE1163" i="6" s="1"/>
  <c r="AR1163" i="6"/>
  <c r="AF1163" i="6" s="1"/>
  <c r="AS1163" i="6"/>
  <c r="AG1163" i="6" s="1"/>
  <c r="AT1163" i="6"/>
  <c r="AH1163" i="6" s="1"/>
  <c r="AU1163" i="6"/>
  <c r="AI1163" i="6" s="1"/>
  <c r="AV1163" i="6"/>
  <c r="AJ1163" i="6" s="1"/>
  <c r="AW1163" i="6"/>
  <c r="AK1163" i="6" s="1"/>
  <c r="AX1163" i="6"/>
  <c r="AL1163" i="6" s="1"/>
  <c r="AY1163" i="6"/>
  <c r="AM1163" i="6" s="1"/>
  <c r="AN1164" i="6"/>
  <c r="AB1164" i="6" s="1"/>
  <c r="AO1164" i="6"/>
  <c r="AC1164" i="6" s="1"/>
  <c r="AP1164" i="6"/>
  <c r="AD1164" i="6" s="1"/>
  <c r="AQ1164" i="6"/>
  <c r="AE1164" i="6" s="1"/>
  <c r="AR1164" i="6"/>
  <c r="AF1164" i="6" s="1"/>
  <c r="AS1164" i="6"/>
  <c r="AG1164" i="6" s="1"/>
  <c r="AT1164" i="6"/>
  <c r="AH1164" i="6" s="1"/>
  <c r="AU1164" i="6"/>
  <c r="AI1164" i="6" s="1"/>
  <c r="AV1164" i="6"/>
  <c r="AJ1164" i="6" s="1"/>
  <c r="AW1164" i="6"/>
  <c r="AK1164" i="6" s="1"/>
  <c r="AX1164" i="6"/>
  <c r="AL1164" i="6" s="1"/>
  <c r="AY1164" i="6"/>
  <c r="AM1164" i="6" s="1"/>
  <c r="AN1165" i="6"/>
  <c r="AB1165" i="6" s="1"/>
  <c r="AO1165" i="6"/>
  <c r="AC1165" i="6" s="1"/>
  <c r="AP1165" i="6"/>
  <c r="AD1165" i="6" s="1"/>
  <c r="AQ1165" i="6"/>
  <c r="AE1165" i="6" s="1"/>
  <c r="AR1165" i="6"/>
  <c r="AF1165" i="6" s="1"/>
  <c r="AS1165" i="6"/>
  <c r="AG1165" i="6" s="1"/>
  <c r="AT1165" i="6"/>
  <c r="AH1165" i="6" s="1"/>
  <c r="AU1165" i="6"/>
  <c r="AI1165" i="6" s="1"/>
  <c r="AV1165" i="6"/>
  <c r="AJ1165" i="6" s="1"/>
  <c r="AW1165" i="6"/>
  <c r="AK1165" i="6" s="1"/>
  <c r="AX1165" i="6"/>
  <c r="AL1165" i="6" s="1"/>
  <c r="AY1165" i="6"/>
  <c r="AM1165" i="6" s="1"/>
  <c r="AN1166" i="6"/>
  <c r="AB1166" i="6" s="1"/>
  <c r="AO1166" i="6"/>
  <c r="AC1166" i="6" s="1"/>
  <c r="AP1166" i="6"/>
  <c r="AD1166" i="6" s="1"/>
  <c r="AQ1166" i="6"/>
  <c r="AE1166" i="6" s="1"/>
  <c r="AR1166" i="6"/>
  <c r="AF1166" i="6" s="1"/>
  <c r="AS1166" i="6"/>
  <c r="AG1166" i="6" s="1"/>
  <c r="AT1166" i="6"/>
  <c r="AH1166" i="6" s="1"/>
  <c r="AU1166" i="6"/>
  <c r="AI1166" i="6" s="1"/>
  <c r="AV1166" i="6"/>
  <c r="AJ1166" i="6" s="1"/>
  <c r="AW1166" i="6"/>
  <c r="AK1166" i="6" s="1"/>
  <c r="AX1166" i="6"/>
  <c r="AL1166" i="6" s="1"/>
  <c r="AY1166" i="6"/>
  <c r="AM1166" i="6" s="1"/>
  <c r="AN1167" i="6"/>
  <c r="AB1167" i="6" s="1"/>
  <c r="AO1167" i="6"/>
  <c r="AC1167" i="6" s="1"/>
  <c r="AP1167" i="6"/>
  <c r="AD1167" i="6" s="1"/>
  <c r="AQ1167" i="6"/>
  <c r="AE1167" i="6" s="1"/>
  <c r="AR1167" i="6"/>
  <c r="AF1167" i="6" s="1"/>
  <c r="AS1167" i="6"/>
  <c r="AG1167" i="6" s="1"/>
  <c r="AT1167" i="6"/>
  <c r="AH1167" i="6" s="1"/>
  <c r="AU1167" i="6"/>
  <c r="AI1167" i="6" s="1"/>
  <c r="AV1167" i="6"/>
  <c r="AJ1167" i="6" s="1"/>
  <c r="AW1167" i="6"/>
  <c r="AK1167" i="6" s="1"/>
  <c r="AX1167" i="6"/>
  <c r="AL1167" i="6" s="1"/>
  <c r="AY1167" i="6"/>
  <c r="AM1167" i="6" s="1"/>
  <c r="AN1168" i="6"/>
  <c r="AB1168" i="6" s="1"/>
  <c r="AO1168" i="6"/>
  <c r="AC1168" i="6" s="1"/>
  <c r="AP1168" i="6"/>
  <c r="AD1168" i="6" s="1"/>
  <c r="AQ1168" i="6"/>
  <c r="AE1168" i="6" s="1"/>
  <c r="AR1168" i="6"/>
  <c r="AF1168" i="6" s="1"/>
  <c r="AS1168" i="6"/>
  <c r="AG1168" i="6" s="1"/>
  <c r="AT1168" i="6"/>
  <c r="AH1168" i="6" s="1"/>
  <c r="AU1168" i="6"/>
  <c r="AI1168" i="6" s="1"/>
  <c r="AV1168" i="6"/>
  <c r="AJ1168" i="6" s="1"/>
  <c r="AW1168" i="6"/>
  <c r="AK1168" i="6" s="1"/>
  <c r="AX1168" i="6"/>
  <c r="AL1168" i="6" s="1"/>
  <c r="AY1168" i="6"/>
  <c r="AM1168" i="6" s="1"/>
  <c r="AN1169" i="6"/>
  <c r="AB1169" i="6" s="1"/>
  <c r="AO1169" i="6"/>
  <c r="AC1169" i="6" s="1"/>
  <c r="AP1169" i="6"/>
  <c r="AD1169" i="6" s="1"/>
  <c r="AQ1169" i="6"/>
  <c r="AE1169" i="6" s="1"/>
  <c r="AR1169" i="6"/>
  <c r="AF1169" i="6" s="1"/>
  <c r="AS1169" i="6"/>
  <c r="AG1169" i="6" s="1"/>
  <c r="AT1169" i="6"/>
  <c r="AH1169" i="6" s="1"/>
  <c r="AU1169" i="6"/>
  <c r="AI1169" i="6" s="1"/>
  <c r="AV1169" i="6"/>
  <c r="AJ1169" i="6" s="1"/>
  <c r="AW1169" i="6"/>
  <c r="AK1169" i="6" s="1"/>
  <c r="AX1169" i="6"/>
  <c r="AL1169" i="6" s="1"/>
  <c r="AY1169" i="6"/>
  <c r="AM1169" i="6" s="1"/>
  <c r="AN1170" i="6"/>
  <c r="AB1170" i="6" s="1"/>
  <c r="AO1170" i="6"/>
  <c r="AC1170" i="6" s="1"/>
  <c r="AP1170" i="6"/>
  <c r="AD1170" i="6" s="1"/>
  <c r="AQ1170" i="6"/>
  <c r="AE1170" i="6" s="1"/>
  <c r="AR1170" i="6"/>
  <c r="AF1170" i="6" s="1"/>
  <c r="AS1170" i="6"/>
  <c r="AG1170" i="6" s="1"/>
  <c r="AT1170" i="6"/>
  <c r="AH1170" i="6" s="1"/>
  <c r="AU1170" i="6"/>
  <c r="AI1170" i="6" s="1"/>
  <c r="AV1170" i="6"/>
  <c r="AJ1170" i="6" s="1"/>
  <c r="AW1170" i="6"/>
  <c r="AK1170" i="6" s="1"/>
  <c r="AX1170" i="6"/>
  <c r="AL1170" i="6" s="1"/>
  <c r="AY1170" i="6"/>
  <c r="AM1170" i="6" s="1"/>
  <c r="AN1171" i="6"/>
  <c r="AB1171" i="6" s="1"/>
  <c r="AO1171" i="6"/>
  <c r="AC1171" i="6" s="1"/>
  <c r="AP1171" i="6"/>
  <c r="AD1171" i="6" s="1"/>
  <c r="AQ1171" i="6"/>
  <c r="AE1171" i="6" s="1"/>
  <c r="AR1171" i="6"/>
  <c r="AF1171" i="6" s="1"/>
  <c r="AS1171" i="6"/>
  <c r="AG1171" i="6" s="1"/>
  <c r="AT1171" i="6"/>
  <c r="AH1171" i="6" s="1"/>
  <c r="AU1171" i="6"/>
  <c r="AI1171" i="6" s="1"/>
  <c r="AV1171" i="6"/>
  <c r="AJ1171" i="6" s="1"/>
  <c r="AW1171" i="6"/>
  <c r="AK1171" i="6" s="1"/>
  <c r="AX1171" i="6"/>
  <c r="AL1171" i="6" s="1"/>
  <c r="AY1171" i="6"/>
  <c r="AM1171" i="6" s="1"/>
  <c r="AN1172" i="6"/>
  <c r="AB1172" i="6" s="1"/>
  <c r="AO1172" i="6"/>
  <c r="AC1172" i="6" s="1"/>
  <c r="AP1172" i="6"/>
  <c r="AD1172" i="6" s="1"/>
  <c r="AQ1172" i="6"/>
  <c r="AE1172" i="6" s="1"/>
  <c r="AR1172" i="6"/>
  <c r="AF1172" i="6" s="1"/>
  <c r="AS1172" i="6"/>
  <c r="AG1172" i="6" s="1"/>
  <c r="AT1172" i="6"/>
  <c r="AH1172" i="6" s="1"/>
  <c r="AU1172" i="6"/>
  <c r="AI1172" i="6" s="1"/>
  <c r="AV1172" i="6"/>
  <c r="AJ1172" i="6" s="1"/>
  <c r="AW1172" i="6"/>
  <c r="AK1172" i="6" s="1"/>
  <c r="AX1172" i="6"/>
  <c r="AL1172" i="6" s="1"/>
  <c r="AY1172" i="6"/>
  <c r="AM1172" i="6" s="1"/>
  <c r="AN1173" i="6"/>
  <c r="AB1173" i="6" s="1"/>
  <c r="AO1173" i="6"/>
  <c r="AC1173" i="6" s="1"/>
  <c r="AP1173" i="6"/>
  <c r="AD1173" i="6" s="1"/>
  <c r="AQ1173" i="6"/>
  <c r="AE1173" i="6" s="1"/>
  <c r="AR1173" i="6"/>
  <c r="AF1173" i="6" s="1"/>
  <c r="AS1173" i="6"/>
  <c r="AG1173" i="6" s="1"/>
  <c r="AT1173" i="6"/>
  <c r="AH1173" i="6" s="1"/>
  <c r="AU1173" i="6"/>
  <c r="AI1173" i="6" s="1"/>
  <c r="AV1173" i="6"/>
  <c r="AJ1173" i="6" s="1"/>
  <c r="AW1173" i="6"/>
  <c r="AK1173" i="6" s="1"/>
  <c r="AX1173" i="6"/>
  <c r="AL1173" i="6" s="1"/>
  <c r="AY1173" i="6"/>
  <c r="AM1173" i="6" s="1"/>
  <c r="AN1174" i="6"/>
  <c r="AB1174" i="6" s="1"/>
  <c r="AO1174" i="6"/>
  <c r="AC1174" i="6" s="1"/>
  <c r="AP1174" i="6"/>
  <c r="AD1174" i="6" s="1"/>
  <c r="AQ1174" i="6"/>
  <c r="AE1174" i="6" s="1"/>
  <c r="AR1174" i="6"/>
  <c r="AF1174" i="6" s="1"/>
  <c r="AS1174" i="6"/>
  <c r="AG1174" i="6" s="1"/>
  <c r="AT1174" i="6"/>
  <c r="AH1174" i="6" s="1"/>
  <c r="AU1174" i="6"/>
  <c r="AI1174" i="6" s="1"/>
  <c r="AV1174" i="6"/>
  <c r="AJ1174" i="6" s="1"/>
  <c r="AW1174" i="6"/>
  <c r="AK1174" i="6" s="1"/>
  <c r="AX1174" i="6"/>
  <c r="AL1174" i="6" s="1"/>
  <c r="AY1174" i="6"/>
  <c r="AM1174" i="6" s="1"/>
  <c r="AN1175" i="6"/>
  <c r="AB1175" i="6" s="1"/>
  <c r="AO1175" i="6"/>
  <c r="AC1175" i="6" s="1"/>
  <c r="AP1175" i="6"/>
  <c r="AD1175" i="6" s="1"/>
  <c r="AQ1175" i="6"/>
  <c r="AE1175" i="6" s="1"/>
  <c r="AR1175" i="6"/>
  <c r="AF1175" i="6" s="1"/>
  <c r="AS1175" i="6"/>
  <c r="AG1175" i="6" s="1"/>
  <c r="AT1175" i="6"/>
  <c r="AH1175" i="6" s="1"/>
  <c r="AU1175" i="6"/>
  <c r="AI1175" i="6" s="1"/>
  <c r="AV1175" i="6"/>
  <c r="AJ1175" i="6" s="1"/>
  <c r="AW1175" i="6"/>
  <c r="AK1175" i="6" s="1"/>
  <c r="AX1175" i="6"/>
  <c r="AL1175" i="6" s="1"/>
  <c r="AY1175" i="6"/>
  <c r="AM1175" i="6" s="1"/>
  <c r="AN1176" i="6"/>
  <c r="AB1176" i="6" s="1"/>
  <c r="AO1176" i="6"/>
  <c r="AC1176" i="6" s="1"/>
  <c r="AP1176" i="6"/>
  <c r="AD1176" i="6" s="1"/>
  <c r="AQ1176" i="6"/>
  <c r="AE1176" i="6" s="1"/>
  <c r="AR1176" i="6"/>
  <c r="AF1176" i="6" s="1"/>
  <c r="AS1176" i="6"/>
  <c r="AG1176" i="6" s="1"/>
  <c r="AT1176" i="6"/>
  <c r="AH1176" i="6" s="1"/>
  <c r="AU1176" i="6"/>
  <c r="AI1176" i="6" s="1"/>
  <c r="AV1176" i="6"/>
  <c r="AJ1176" i="6" s="1"/>
  <c r="AW1176" i="6"/>
  <c r="AK1176" i="6" s="1"/>
  <c r="AX1176" i="6"/>
  <c r="AL1176" i="6" s="1"/>
  <c r="AY1176" i="6"/>
  <c r="AM1176" i="6" s="1"/>
  <c r="AN1177" i="6"/>
  <c r="AB1177" i="6" s="1"/>
  <c r="AO1177" i="6"/>
  <c r="AC1177" i="6" s="1"/>
  <c r="AP1177" i="6"/>
  <c r="AD1177" i="6" s="1"/>
  <c r="AQ1177" i="6"/>
  <c r="AE1177" i="6" s="1"/>
  <c r="AR1177" i="6"/>
  <c r="AF1177" i="6" s="1"/>
  <c r="AS1177" i="6"/>
  <c r="AG1177" i="6" s="1"/>
  <c r="AT1177" i="6"/>
  <c r="AH1177" i="6" s="1"/>
  <c r="AU1177" i="6"/>
  <c r="AI1177" i="6" s="1"/>
  <c r="AV1177" i="6"/>
  <c r="AJ1177" i="6" s="1"/>
  <c r="AW1177" i="6"/>
  <c r="AK1177" i="6" s="1"/>
  <c r="AX1177" i="6"/>
  <c r="AL1177" i="6" s="1"/>
  <c r="AY1177" i="6"/>
  <c r="AM1177" i="6" s="1"/>
  <c r="AN1178" i="6"/>
  <c r="AB1178" i="6" s="1"/>
  <c r="AO1178" i="6"/>
  <c r="AC1178" i="6" s="1"/>
  <c r="AP1178" i="6"/>
  <c r="AD1178" i="6" s="1"/>
  <c r="AQ1178" i="6"/>
  <c r="AE1178" i="6" s="1"/>
  <c r="AR1178" i="6"/>
  <c r="AF1178" i="6" s="1"/>
  <c r="AS1178" i="6"/>
  <c r="AG1178" i="6" s="1"/>
  <c r="AT1178" i="6"/>
  <c r="AH1178" i="6" s="1"/>
  <c r="AU1178" i="6"/>
  <c r="AI1178" i="6" s="1"/>
  <c r="AV1178" i="6"/>
  <c r="AJ1178" i="6" s="1"/>
  <c r="AW1178" i="6"/>
  <c r="AK1178" i="6" s="1"/>
  <c r="AX1178" i="6"/>
  <c r="AL1178" i="6" s="1"/>
  <c r="AY1178" i="6"/>
  <c r="AM1178" i="6" s="1"/>
  <c r="AN1179" i="6"/>
  <c r="AB1179" i="6" s="1"/>
  <c r="AO1179" i="6"/>
  <c r="AC1179" i="6" s="1"/>
  <c r="AP1179" i="6"/>
  <c r="AD1179" i="6" s="1"/>
  <c r="AQ1179" i="6"/>
  <c r="AE1179" i="6" s="1"/>
  <c r="AR1179" i="6"/>
  <c r="AF1179" i="6" s="1"/>
  <c r="AS1179" i="6"/>
  <c r="AG1179" i="6" s="1"/>
  <c r="AT1179" i="6"/>
  <c r="AH1179" i="6" s="1"/>
  <c r="AU1179" i="6"/>
  <c r="AI1179" i="6" s="1"/>
  <c r="AV1179" i="6"/>
  <c r="AJ1179" i="6" s="1"/>
  <c r="AW1179" i="6"/>
  <c r="AK1179" i="6" s="1"/>
  <c r="AX1179" i="6"/>
  <c r="AL1179" i="6" s="1"/>
  <c r="AY1179" i="6"/>
  <c r="AM1179" i="6" s="1"/>
  <c r="AN1180" i="6"/>
  <c r="AB1180" i="6" s="1"/>
  <c r="AO1180" i="6"/>
  <c r="AC1180" i="6" s="1"/>
  <c r="AP1180" i="6"/>
  <c r="AD1180" i="6" s="1"/>
  <c r="AQ1180" i="6"/>
  <c r="AE1180" i="6" s="1"/>
  <c r="AR1180" i="6"/>
  <c r="AF1180" i="6" s="1"/>
  <c r="AS1180" i="6"/>
  <c r="AG1180" i="6" s="1"/>
  <c r="AT1180" i="6"/>
  <c r="AH1180" i="6" s="1"/>
  <c r="AU1180" i="6"/>
  <c r="AI1180" i="6" s="1"/>
  <c r="AV1180" i="6"/>
  <c r="AJ1180" i="6" s="1"/>
  <c r="AW1180" i="6"/>
  <c r="AK1180" i="6" s="1"/>
  <c r="AX1180" i="6"/>
  <c r="AL1180" i="6" s="1"/>
  <c r="AY1180" i="6"/>
  <c r="AM1180" i="6" s="1"/>
  <c r="AN1181" i="6"/>
  <c r="AB1181" i="6" s="1"/>
  <c r="AO1181" i="6"/>
  <c r="AC1181" i="6" s="1"/>
  <c r="AP1181" i="6"/>
  <c r="AD1181" i="6" s="1"/>
  <c r="AQ1181" i="6"/>
  <c r="AE1181" i="6" s="1"/>
  <c r="AR1181" i="6"/>
  <c r="AF1181" i="6" s="1"/>
  <c r="AS1181" i="6"/>
  <c r="AG1181" i="6" s="1"/>
  <c r="AT1181" i="6"/>
  <c r="AH1181" i="6" s="1"/>
  <c r="AU1181" i="6"/>
  <c r="AI1181" i="6" s="1"/>
  <c r="AV1181" i="6"/>
  <c r="AJ1181" i="6" s="1"/>
  <c r="AW1181" i="6"/>
  <c r="AK1181" i="6" s="1"/>
  <c r="AX1181" i="6"/>
  <c r="AL1181" i="6" s="1"/>
  <c r="AY1181" i="6"/>
  <c r="AM1181" i="6" s="1"/>
  <c r="AN1182" i="6"/>
  <c r="AB1182" i="6" s="1"/>
  <c r="AO1182" i="6"/>
  <c r="AC1182" i="6" s="1"/>
  <c r="AP1182" i="6"/>
  <c r="AD1182" i="6" s="1"/>
  <c r="AQ1182" i="6"/>
  <c r="AE1182" i="6" s="1"/>
  <c r="AR1182" i="6"/>
  <c r="AF1182" i="6" s="1"/>
  <c r="AS1182" i="6"/>
  <c r="AG1182" i="6" s="1"/>
  <c r="AT1182" i="6"/>
  <c r="AH1182" i="6" s="1"/>
  <c r="AU1182" i="6"/>
  <c r="AI1182" i="6" s="1"/>
  <c r="AV1182" i="6"/>
  <c r="AJ1182" i="6" s="1"/>
  <c r="AW1182" i="6"/>
  <c r="AK1182" i="6" s="1"/>
  <c r="AX1182" i="6"/>
  <c r="AL1182" i="6" s="1"/>
  <c r="AY1182" i="6"/>
  <c r="AM1182" i="6" s="1"/>
  <c r="AN1183" i="6"/>
  <c r="AB1183" i="6" s="1"/>
  <c r="AO1183" i="6"/>
  <c r="AC1183" i="6" s="1"/>
  <c r="AP1183" i="6"/>
  <c r="AD1183" i="6" s="1"/>
  <c r="AQ1183" i="6"/>
  <c r="AE1183" i="6" s="1"/>
  <c r="AR1183" i="6"/>
  <c r="AF1183" i="6" s="1"/>
  <c r="AS1183" i="6"/>
  <c r="AG1183" i="6" s="1"/>
  <c r="AT1183" i="6"/>
  <c r="AH1183" i="6" s="1"/>
  <c r="AU1183" i="6"/>
  <c r="AI1183" i="6" s="1"/>
  <c r="AV1183" i="6"/>
  <c r="AJ1183" i="6" s="1"/>
  <c r="AW1183" i="6"/>
  <c r="AK1183" i="6" s="1"/>
  <c r="AX1183" i="6"/>
  <c r="AL1183" i="6" s="1"/>
  <c r="AY1183" i="6"/>
  <c r="AM1183" i="6" s="1"/>
  <c r="AN1184" i="6"/>
  <c r="AB1184" i="6" s="1"/>
  <c r="AO1184" i="6"/>
  <c r="AC1184" i="6" s="1"/>
  <c r="AP1184" i="6"/>
  <c r="AD1184" i="6" s="1"/>
  <c r="AQ1184" i="6"/>
  <c r="AE1184" i="6" s="1"/>
  <c r="AR1184" i="6"/>
  <c r="AF1184" i="6" s="1"/>
  <c r="AS1184" i="6"/>
  <c r="AG1184" i="6" s="1"/>
  <c r="AT1184" i="6"/>
  <c r="AH1184" i="6" s="1"/>
  <c r="AU1184" i="6"/>
  <c r="AI1184" i="6" s="1"/>
  <c r="AV1184" i="6"/>
  <c r="AJ1184" i="6" s="1"/>
  <c r="AW1184" i="6"/>
  <c r="AK1184" i="6" s="1"/>
  <c r="AX1184" i="6"/>
  <c r="AL1184" i="6" s="1"/>
  <c r="AY1184" i="6"/>
  <c r="AM1184" i="6" s="1"/>
  <c r="AN1185" i="6"/>
  <c r="AB1185" i="6" s="1"/>
  <c r="AO1185" i="6"/>
  <c r="AC1185" i="6" s="1"/>
  <c r="AP1185" i="6"/>
  <c r="AD1185" i="6" s="1"/>
  <c r="AQ1185" i="6"/>
  <c r="AE1185" i="6" s="1"/>
  <c r="AR1185" i="6"/>
  <c r="AF1185" i="6" s="1"/>
  <c r="AS1185" i="6"/>
  <c r="AG1185" i="6" s="1"/>
  <c r="AT1185" i="6"/>
  <c r="AH1185" i="6" s="1"/>
  <c r="AU1185" i="6"/>
  <c r="AI1185" i="6" s="1"/>
  <c r="AV1185" i="6"/>
  <c r="AJ1185" i="6" s="1"/>
  <c r="AW1185" i="6"/>
  <c r="AK1185" i="6" s="1"/>
  <c r="AX1185" i="6"/>
  <c r="AL1185" i="6" s="1"/>
  <c r="AY1185" i="6"/>
  <c r="AM1185" i="6" s="1"/>
  <c r="AN1186" i="6"/>
  <c r="AB1186" i="6" s="1"/>
  <c r="AO1186" i="6"/>
  <c r="AC1186" i="6" s="1"/>
  <c r="AP1186" i="6"/>
  <c r="AD1186" i="6" s="1"/>
  <c r="AQ1186" i="6"/>
  <c r="AE1186" i="6" s="1"/>
  <c r="AR1186" i="6"/>
  <c r="AF1186" i="6" s="1"/>
  <c r="AS1186" i="6"/>
  <c r="AG1186" i="6" s="1"/>
  <c r="AT1186" i="6"/>
  <c r="AH1186" i="6" s="1"/>
  <c r="AU1186" i="6"/>
  <c r="AI1186" i="6" s="1"/>
  <c r="AV1186" i="6"/>
  <c r="AJ1186" i="6" s="1"/>
  <c r="AW1186" i="6"/>
  <c r="AK1186" i="6" s="1"/>
  <c r="AX1186" i="6"/>
  <c r="AL1186" i="6" s="1"/>
  <c r="AY1186" i="6"/>
  <c r="AM1186" i="6" s="1"/>
  <c r="AN1187" i="6"/>
  <c r="AB1187" i="6" s="1"/>
  <c r="AO1187" i="6"/>
  <c r="AC1187" i="6" s="1"/>
  <c r="AP1187" i="6"/>
  <c r="AD1187" i="6" s="1"/>
  <c r="AQ1187" i="6"/>
  <c r="AE1187" i="6" s="1"/>
  <c r="AR1187" i="6"/>
  <c r="AF1187" i="6" s="1"/>
  <c r="AS1187" i="6"/>
  <c r="AG1187" i="6" s="1"/>
  <c r="AT1187" i="6"/>
  <c r="AH1187" i="6" s="1"/>
  <c r="AU1187" i="6"/>
  <c r="AI1187" i="6" s="1"/>
  <c r="AV1187" i="6"/>
  <c r="AJ1187" i="6" s="1"/>
  <c r="AW1187" i="6"/>
  <c r="AK1187" i="6" s="1"/>
  <c r="AX1187" i="6"/>
  <c r="AL1187" i="6" s="1"/>
  <c r="AY1187" i="6"/>
  <c r="AM1187" i="6" s="1"/>
  <c r="AN1188" i="6"/>
  <c r="AB1188" i="6" s="1"/>
  <c r="AO1188" i="6"/>
  <c r="AC1188" i="6" s="1"/>
  <c r="AP1188" i="6"/>
  <c r="AD1188" i="6" s="1"/>
  <c r="AQ1188" i="6"/>
  <c r="AE1188" i="6" s="1"/>
  <c r="AR1188" i="6"/>
  <c r="AF1188" i="6" s="1"/>
  <c r="AS1188" i="6"/>
  <c r="AG1188" i="6" s="1"/>
  <c r="AT1188" i="6"/>
  <c r="AH1188" i="6" s="1"/>
  <c r="AU1188" i="6"/>
  <c r="AI1188" i="6" s="1"/>
  <c r="AV1188" i="6"/>
  <c r="AJ1188" i="6" s="1"/>
  <c r="AW1188" i="6"/>
  <c r="AK1188" i="6" s="1"/>
  <c r="AX1188" i="6"/>
  <c r="AL1188" i="6" s="1"/>
  <c r="AY1188" i="6"/>
  <c r="AM1188" i="6" s="1"/>
  <c r="AN1189" i="6"/>
  <c r="AB1189" i="6" s="1"/>
  <c r="AO1189" i="6"/>
  <c r="AC1189" i="6" s="1"/>
  <c r="AP1189" i="6"/>
  <c r="AD1189" i="6" s="1"/>
  <c r="AQ1189" i="6"/>
  <c r="AE1189" i="6" s="1"/>
  <c r="AR1189" i="6"/>
  <c r="AF1189" i="6" s="1"/>
  <c r="AS1189" i="6"/>
  <c r="AG1189" i="6" s="1"/>
  <c r="AT1189" i="6"/>
  <c r="AH1189" i="6" s="1"/>
  <c r="AU1189" i="6"/>
  <c r="AI1189" i="6" s="1"/>
  <c r="AV1189" i="6"/>
  <c r="AJ1189" i="6" s="1"/>
  <c r="AW1189" i="6"/>
  <c r="AK1189" i="6" s="1"/>
  <c r="AX1189" i="6"/>
  <c r="AL1189" i="6" s="1"/>
  <c r="AY1189" i="6"/>
  <c r="AM1189" i="6" s="1"/>
  <c r="AN1190" i="6"/>
  <c r="AB1190" i="6" s="1"/>
  <c r="AO1190" i="6"/>
  <c r="AC1190" i="6" s="1"/>
  <c r="AP1190" i="6"/>
  <c r="AD1190" i="6" s="1"/>
  <c r="AQ1190" i="6"/>
  <c r="AE1190" i="6" s="1"/>
  <c r="AR1190" i="6"/>
  <c r="AF1190" i="6" s="1"/>
  <c r="AS1190" i="6"/>
  <c r="AG1190" i="6" s="1"/>
  <c r="AT1190" i="6"/>
  <c r="AH1190" i="6" s="1"/>
  <c r="AU1190" i="6"/>
  <c r="AI1190" i="6" s="1"/>
  <c r="AV1190" i="6"/>
  <c r="AJ1190" i="6" s="1"/>
  <c r="AW1190" i="6"/>
  <c r="AK1190" i="6" s="1"/>
  <c r="AX1190" i="6"/>
  <c r="AL1190" i="6" s="1"/>
  <c r="AY1190" i="6"/>
  <c r="AM1190" i="6" s="1"/>
  <c r="AN1191" i="6"/>
  <c r="AB1191" i="6" s="1"/>
  <c r="AO1191" i="6"/>
  <c r="AC1191" i="6" s="1"/>
  <c r="AP1191" i="6"/>
  <c r="AD1191" i="6" s="1"/>
  <c r="AQ1191" i="6"/>
  <c r="AE1191" i="6" s="1"/>
  <c r="AR1191" i="6"/>
  <c r="AF1191" i="6" s="1"/>
  <c r="AS1191" i="6"/>
  <c r="AG1191" i="6" s="1"/>
  <c r="AT1191" i="6"/>
  <c r="AH1191" i="6" s="1"/>
  <c r="AU1191" i="6"/>
  <c r="AI1191" i="6" s="1"/>
  <c r="AV1191" i="6"/>
  <c r="AJ1191" i="6" s="1"/>
  <c r="AW1191" i="6"/>
  <c r="AK1191" i="6" s="1"/>
  <c r="AX1191" i="6"/>
  <c r="AL1191" i="6" s="1"/>
  <c r="AY1191" i="6"/>
  <c r="AM1191" i="6" s="1"/>
  <c r="AN1192" i="6"/>
  <c r="AB1192" i="6" s="1"/>
  <c r="AO1192" i="6"/>
  <c r="AC1192" i="6" s="1"/>
  <c r="AP1192" i="6"/>
  <c r="AD1192" i="6" s="1"/>
  <c r="AQ1192" i="6"/>
  <c r="AE1192" i="6" s="1"/>
  <c r="AR1192" i="6"/>
  <c r="AF1192" i="6" s="1"/>
  <c r="AS1192" i="6"/>
  <c r="AG1192" i="6" s="1"/>
  <c r="AT1192" i="6"/>
  <c r="AH1192" i="6" s="1"/>
  <c r="AU1192" i="6"/>
  <c r="AI1192" i="6" s="1"/>
  <c r="AV1192" i="6"/>
  <c r="AJ1192" i="6" s="1"/>
  <c r="AW1192" i="6"/>
  <c r="AK1192" i="6" s="1"/>
  <c r="AX1192" i="6"/>
  <c r="AL1192" i="6" s="1"/>
  <c r="AY1192" i="6"/>
  <c r="AM1192" i="6" s="1"/>
  <c r="AN1193" i="6"/>
  <c r="AB1193" i="6" s="1"/>
  <c r="AO1193" i="6"/>
  <c r="AC1193" i="6" s="1"/>
  <c r="AP1193" i="6"/>
  <c r="AD1193" i="6" s="1"/>
  <c r="AQ1193" i="6"/>
  <c r="AE1193" i="6" s="1"/>
  <c r="AR1193" i="6"/>
  <c r="AF1193" i="6" s="1"/>
  <c r="AS1193" i="6"/>
  <c r="AG1193" i="6" s="1"/>
  <c r="AT1193" i="6"/>
  <c r="AH1193" i="6" s="1"/>
  <c r="AU1193" i="6"/>
  <c r="AI1193" i="6" s="1"/>
  <c r="AV1193" i="6"/>
  <c r="AJ1193" i="6" s="1"/>
  <c r="AW1193" i="6"/>
  <c r="AK1193" i="6" s="1"/>
  <c r="AX1193" i="6"/>
  <c r="AL1193" i="6" s="1"/>
  <c r="AY1193" i="6"/>
  <c r="AM1193" i="6" s="1"/>
  <c r="AN1194" i="6"/>
  <c r="AB1194" i="6" s="1"/>
  <c r="AO1194" i="6"/>
  <c r="AC1194" i="6" s="1"/>
  <c r="AP1194" i="6"/>
  <c r="AD1194" i="6" s="1"/>
  <c r="AQ1194" i="6"/>
  <c r="AE1194" i="6" s="1"/>
  <c r="AR1194" i="6"/>
  <c r="AF1194" i="6" s="1"/>
  <c r="AS1194" i="6"/>
  <c r="AG1194" i="6" s="1"/>
  <c r="AT1194" i="6"/>
  <c r="AH1194" i="6" s="1"/>
  <c r="AU1194" i="6"/>
  <c r="AI1194" i="6" s="1"/>
  <c r="AV1194" i="6"/>
  <c r="AJ1194" i="6" s="1"/>
  <c r="AW1194" i="6"/>
  <c r="AK1194" i="6" s="1"/>
  <c r="AX1194" i="6"/>
  <c r="AL1194" i="6" s="1"/>
  <c r="AY1194" i="6"/>
  <c r="AM1194" i="6" s="1"/>
  <c r="AN1195" i="6"/>
  <c r="AB1195" i="6" s="1"/>
  <c r="AO1195" i="6"/>
  <c r="AC1195" i="6" s="1"/>
  <c r="AP1195" i="6"/>
  <c r="AD1195" i="6" s="1"/>
  <c r="AQ1195" i="6"/>
  <c r="AE1195" i="6" s="1"/>
  <c r="AR1195" i="6"/>
  <c r="AF1195" i="6" s="1"/>
  <c r="AS1195" i="6"/>
  <c r="AG1195" i="6" s="1"/>
  <c r="AT1195" i="6"/>
  <c r="AH1195" i="6" s="1"/>
  <c r="AU1195" i="6"/>
  <c r="AI1195" i="6" s="1"/>
  <c r="AV1195" i="6"/>
  <c r="AJ1195" i="6" s="1"/>
  <c r="AW1195" i="6"/>
  <c r="AK1195" i="6" s="1"/>
  <c r="AX1195" i="6"/>
  <c r="AL1195" i="6" s="1"/>
  <c r="AY1195" i="6"/>
  <c r="AM1195" i="6" s="1"/>
  <c r="AN1196" i="6"/>
  <c r="AB1196" i="6" s="1"/>
  <c r="AO1196" i="6"/>
  <c r="AC1196" i="6" s="1"/>
  <c r="AP1196" i="6"/>
  <c r="AD1196" i="6" s="1"/>
  <c r="AQ1196" i="6"/>
  <c r="AE1196" i="6" s="1"/>
  <c r="AR1196" i="6"/>
  <c r="AF1196" i="6" s="1"/>
  <c r="AS1196" i="6"/>
  <c r="AG1196" i="6" s="1"/>
  <c r="AT1196" i="6"/>
  <c r="AH1196" i="6" s="1"/>
  <c r="AU1196" i="6"/>
  <c r="AI1196" i="6" s="1"/>
  <c r="AV1196" i="6"/>
  <c r="AJ1196" i="6" s="1"/>
  <c r="AW1196" i="6"/>
  <c r="AK1196" i="6" s="1"/>
  <c r="AX1196" i="6"/>
  <c r="AL1196" i="6" s="1"/>
  <c r="AY1196" i="6"/>
  <c r="AM1196" i="6" s="1"/>
  <c r="AN1197" i="6"/>
  <c r="AB1197" i="6" s="1"/>
  <c r="AO1197" i="6"/>
  <c r="AC1197" i="6" s="1"/>
  <c r="AP1197" i="6"/>
  <c r="AD1197" i="6" s="1"/>
  <c r="AQ1197" i="6"/>
  <c r="AE1197" i="6" s="1"/>
  <c r="AR1197" i="6"/>
  <c r="AF1197" i="6" s="1"/>
  <c r="AS1197" i="6"/>
  <c r="AG1197" i="6" s="1"/>
  <c r="AT1197" i="6"/>
  <c r="AH1197" i="6" s="1"/>
  <c r="AU1197" i="6"/>
  <c r="AI1197" i="6" s="1"/>
  <c r="AV1197" i="6"/>
  <c r="AJ1197" i="6" s="1"/>
  <c r="AW1197" i="6"/>
  <c r="AK1197" i="6" s="1"/>
  <c r="AX1197" i="6"/>
  <c r="AL1197" i="6" s="1"/>
  <c r="AY1197" i="6"/>
  <c r="AM1197" i="6" s="1"/>
  <c r="AN1198" i="6"/>
  <c r="AB1198" i="6" s="1"/>
  <c r="AO1198" i="6"/>
  <c r="AC1198" i="6" s="1"/>
  <c r="AP1198" i="6"/>
  <c r="AD1198" i="6" s="1"/>
  <c r="AQ1198" i="6"/>
  <c r="AE1198" i="6" s="1"/>
  <c r="AR1198" i="6"/>
  <c r="AF1198" i="6" s="1"/>
  <c r="AS1198" i="6"/>
  <c r="AG1198" i="6" s="1"/>
  <c r="AT1198" i="6"/>
  <c r="AH1198" i="6" s="1"/>
  <c r="AU1198" i="6"/>
  <c r="AI1198" i="6" s="1"/>
  <c r="AV1198" i="6"/>
  <c r="AJ1198" i="6" s="1"/>
  <c r="AW1198" i="6"/>
  <c r="AK1198" i="6" s="1"/>
  <c r="AX1198" i="6"/>
  <c r="AL1198" i="6" s="1"/>
  <c r="AY1198" i="6"/>
  <c r="AM1198" i="6" s="1"/>
  <c r="AN1199" i="6"/>
  <c r="AB1199" i="6" s="1"/>
  <c r="AO1199" i="6"/>
  <c r="AC1199" i="6" s="1"/>
  <c r="AP1199" i="6"/>
  <c r="AD1199" i="6" s="1"/>
  <c r="AQ1199" i="6"/>
  <c r="AE1199" i="6" s="1"/>
  <c r="AR1199" i="6"/>
  <c r="AF1199" i="6" s="1"/>
  <c r="AS1199" i="6"/>
  <c r="AG1199" i="6" s="1"/>
  <c r="AT1199" i="6"/>
  <c r="AH1199" i="6" s="1"/>
  <c r="AU1199" i="6"/>
  <c r="AI1199" i="6" s="1"/>
  <c r="AV1199" i="6"/>
  <c r="AJ1199" i="6" s="1"/>
  <c r="AW1199" i="6"/>
  <c r="AK1199" i="6" s="1"/>
  <c r="AX1199" i="6"/>
  <c r="AL1199" i="6" s="1"/>
  <c r="AY1199" i="6"/>
  <c r="AM1199" i="6" s="1"/>
  <c r="AN1200" i="6"/>
  <c r="AB1200" i="6" s="1"/>
  <c r="AO1200" i="6"/>
  <c r="AC1200" i="6" s="1"/>
  <c r="AP1200" i="6"/>
  <c r="AD1200" i="6" s="1"/>
  <c r="AQ1200" i="6"/>
  <c r="AE1200" i="6" s="1"/>
  <c r="AR1200" i="6"/>
  <c r="AF1200" i="6" s="1"/>
  <c r="AS1200" i="6"/>
  <c r="AG1200" i="6" s="1"/>
  <c r="AT1200" i="6"/>
  <c r="AH1200" i="6" s="1"/>
  <c r="AU1200" i="6"/>
  <c r="AI1200" i="6" s="1"/>
  <c r="AV1200" i="6"/>
  <c r="AJ1200" i="6" s="1"/>
  <c r="AW1200" i="6"/>
  <c r="AK1200" i="6" s="1"/>
  <c r="AX1200" i="6"/>
  <c r="AL1200" i="6" s="1"/>
  <c r="AY1200" i="6"/>
  <c r="AM1200" i="6" s="1"/>
  <c r="AN1201" i="6"/>
  <c r="AB1201" i="6" s="1"/>
  <c r="AO1201" i="6"/>
  <c r="AC1201" i="6" s="1"/>
  <c r="AP1201" i="6"/>
  <c r="AD1201" i="6" s="1"/>
  <c r="AQ1201" i="6"/>
  <c r="AE1201" i="6" s="1"/>
  <c r="AR1201" i="6"/>
  <c r="AF1201" i="6" s="1"/>
  <c r="AS1201" i="6"/>
  <c r="AG1201" i="6" s="1"/>
  <c r="AT1201" i="6"/>
  <c r="AH1201" i="6" s="1"/>
  <c r="AU1201" i="6"/>
  <c r="AI1201" i="6" s="1"/>
  <c r="AV1201" i="6"/>
  <c r="AJ1201" i="6" s="1"/>
  <c r="AW1201" i="6"/>
  <c r="AK1201" i="6" s="1"/>
  <c r="AX1201" i="6"/>
  <c r="AL1201" i="6" s="1"/>
  <c r="AY1201" i="6"/>
  <c r="AM1201" i="6" s="1"/>
  <c r="AN1202" i="6"/>
  <c r="AB1202" i="6" s="1"/>
  <c r="AO1202" i="6"/>
  <c r="AC1202" i="6" s="1"/>
  <c r="AP1202" i="6"/>
  <c r="AD1202" i="6" s="1"/>
  <c r="AQ1202" i="6"/>
  <c r="AE1202" i="6" s="1"/>
  <c r="AR1202" i="6"/>
  <c r="AF1202" i="6" s="1"/>
  <c r="AS1202" i="6"/>
  <c r="AG1202" i="6" s="1"/>
  <c r="AT1202" i="6"/>
  <c r="AH1202" i="6" s="1"/>
  <c r="AU1202" i="6"/>
  <c r="AI1202" i="6" s="1"/>
  <c r="AV1202" i="6"/>
  <c r="AJ1202" i="6" s="1"/>
  <c r="AW1202" i="6"/>
  <c r="AK1202" i="6" s="1"/>
  <c r="AX1202" i="6"/>
  <c r="AL1202" i="6" s="1"/>
  <c r="AY1202" i="6"/>
  <c r="AM1202" i="6" s="1"/>
  <c r="AN1203" i="6"/>
  <c r="AB1203" i="6" s="1"/>
  <c r="AO1203" i="6"/>
  <c r="AC1203" i="6" s="1"/>
  <c r="AP1203" i="6"/>
  <c r="AD1203" i="6" s="1"/>
  <c r="AQ1203" i="6"/>
  <c r="AE1203" i="6" s="1"/>
  <c r="AR1203" i="6"/>
  <c r="AF1203" i="6" s="1"/>
  <c r="AS1203" i="6"/>
  <c r="AG1203" i="6" s="1"/>
  <c r="AT1203" i="6"/>
  <c r="AH1203" i="6" s="1"/>
  <c r="AU1203" i="6"/>
  <c r="AI1203" i="6" s="1"/>
  <c r="AV1203" i="6"/>
  <c r="AJ1203" i="6" s="1"/>
  <c r="AW1203" i="6"/>
  <c r="AK1203" i="6" s="1"/>
  <c r="AX1203" i="6"/>
  <c r="AL1203" i="6" s="1"/>
  <c r="AY1203" i="6"/>
  <c r="AM1203" i="6" s="1"/>
  <c r="AN1204" i="6"/>
  <c r="AB1204" i="6" s="1"/>
  <c r="AO1204" i="6"/>
  <c r="AC1204" i="6" s="1"/>
  <c r="AP1204" i="6"/>
  <c r="AD1204" i="6" s="1"/>
  <c r="AQ1204" i="6"/>
  <c r="AE1204" i="6" s="1"/>
  <c r="AR1204" i="6"/>
  <c r="AF1204" i="6" s="1"/>
  <c r="AS1204" i="6"/>
  <c r="AG1204" i="6" s="1"/>
  <c r="AT1204" i="6"/>
  <c r="AH1204" i="6" s="1"/>
  <c r="AU1204" i="6"/>
  <c r="AI1204" i="6" s="1"/>
  <c r="AV1204" i="6"/>
  <c r="AJ1204" i="6" s="1"/>
  <c r="AW1204" i="6"/>
  <c r="AK1204" i="6" s="1"/>
  <c r="AX1204" i="6"/>
  <c r="AL1204" i="6" s="1"/>
  <c r="AY1204" i="6"/>
  <c r="AM1204" i="6" s="1"/>
  <c r="AO7" i="6"/>
  <c r="AC7" i="6" s="1"/>
  <c r="AP7" i="6"/>
  <c r="AD7" i="6" s="1"/>
  <c r="AQ7" i="6"/>
  <c r="AE7" i="6" s="1"/>
  <c r="AR7" i="6"/>
  <c r="AF7" i="6" s="1"/>
  <c r="AS7" i="6"/>
  <c r="AG7" i="6" s="1"/>
  <c r="AT7" i="6"/>
  <c r="AH7" i="6" s="1"/>
  <c r="AU7" i="6"/>
  <c r="AI7" i="6" s="1"/>
  <c r="AV7" i="6"/>
  <c r="AJ7" i="6" s="1"/>
  <c r="AW7" i="6"/>
  <c r="AK7" i="6" s="1"/>
  <c r="AX7" i="6"/>
  <c r="AL7" i="6" s="1"/>
  <c r="AY7" i="6"/>
  <c r="AM7" i="6" s="1"/>
  <c r="AN7" i="6"/>
  <c r="AB7" i="6" s="1"/>
  <c r="G6" i="5"/>
  <c r="G3" i="5" s="1"/>
  <c r="G2" i="5"/>
  <c r="G30" i="5" s="1"/>
  <c r="D45" i="2"/>
  <c r="D46" i="2"/>
  <c r="D47" i="2"/>
  <c r="B16" i="1"/>
  <c r="B17" i="1"/>
  <c r="B15" i="1"/>
  <c r="C22" i="5" l="1"/>
  <c r="G20" i="7"/>
  <c r="G24" i="7"/>
  <c r="G18" i="7"/>
  <c r="G30" i="7"/>
  <c r="G29" i="7" s="1"/>
  <c r="G24" i="5"/>
  <c r="G23" i="5" s="1"/>
  <c r="G29" i="5"/>
  <c r="G18" i="5"/>
  <c r="AJ2" i="6" l="1"/>
  <c r="L2" i="6" s="1"/>
  <c r="AI2" i="6"/>
  <c r="K2" i="6" s="1"/>
  <c r="AK2" i="6"/>
  <c r="M2" i="6" s="1"/>
  <c r="G23" i="7"/>
  <c r="G4" i="7"/>
  <c r="C57" i="2"/>
  <c r="G16" i="7"/>
  <c r="AE2" i="6"/>
  <c r="G2" i="6" s="1"/>
  <c r="AF2" i="6"/>
  <c r="H2" i="6" s="1"/>
  <c r="AB2" i="6"/>
  <c r="AD2" i="6"/>
  <c r="F2" i="6" s="1"/>
  <c r="AC2" i="6"/>
  <c r="E2" i="6" s="1"/>
  <c r="AM2" i="6"/>
  <c r="O2" i="6" s="1"/>
  <c r="AL2" i="6"/>
  <c r="N2" i="6" s="1"/>
  <c r="AH2" i="6"/>
  <c r="J2" i="6" s="1"/>
  <c r="AG2" i="6"/>
  <c r="G1" i="7" l="1"/>
  <c r="B2" i="7" s="1"/>
  <c r="B3" i="7" s="1"/>
  <c r="B5" i="7" s="1"/>
  <c r="D2" i="6"/>
  <c r="C54" i="2"/>
  <c r="C40" i="2" s="1"/>
  <c r="G4" i="5"/>
  <c r="G1" i="5" s="1"/>
  <c r="I2" i="6"/>
  <c r="G20" i="5" l="1"/>
  <c r="G16" i="5" s="1"/>
  <c r="B2" i="5" s="1"/>
  <c r="B3" i="5" s="1"/>
  <c r="B5" i="5" s="1"/>
  <c r="C22" i="1" s="1"/>
  <c r="C20" i="1" s="1"/>
  <c r="C21" i="1" s="1"/>
  <c r="D15" i="1" l="1"/>
  <c r="D16" i="1" s="1"/>
  <c r="D17" i="1" s="1"/>
  <c r="C15" i="1"/>
  <c r="C16" i="1" s="1"/>
  <c r="C17" i="1" s="1"/>
  <c r="E15" i="1"/>
  <c r="C45" i="2"/>
  <c r="C46" i="2" s="1"/>
  <c r="C47" i="2" s="1"/>
  <c r="C32" i="2" l="1"/>
  <c r="E16" i="1"/>
  <c r="E17" i="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<sst xmlns="http://schemas.openxmlformats.org/spreadsheetml/2006/main" count="4074" uniqueCount="1503">
  <si>
    <t>kWh/yr</t>
  </si>
  <si>
    <t>Annual Energy Use</t>
  </si>
  <si>
    <t>kBtu/yr</t>
  </si>
  <si>
    <t>Required dropdown menu inputs.</t>
  </si>
  <si>
    <t>Select</t>
  </si>
  <si>
    <t>Pool Information</t>
  </si>
  <si>
    <t>°F</t>
  </si>
  <si>
    <t>Surface Area:</t>
  </si>
  <si>
    <t>Pool Temperature:</t>
  </si>
  <si>
    <t>Fuel Type:</t>
  </si>
  <si>
    <t>System Efficiency:</t>
  </si>
  <si>
    <t>Name:</t>
  </si>
  <si>
    <t>Device Type:</t>
  </si>
  <si>
    <t>Quantity:</t>
  </si>
  <si>
    <t>In Conditioned Space:</t>
  </si>
  <si>
    <t>Energy Demand:</t>
  </si>
  <si>
    <t>Period of Operation:</t>
  </si>
  <si>
    <t>khr/yr</t>
  </si>
  <si>
    <t>W</t>
  </si>
  <si>
    <t>Other</t>
  </si>
  <si>
    <t>Required inputs.</t>
  </si>
  <si>
    <t>Notes / Instructions</t>
  </si>
  <si>
    <t>Pool Heater Information</t>
  </si>
  <si>
    <t>Preferred Units:</t>
  </si>
  <si>
    <t>kBTU</t>
  </si>
  <si>
    <t>THERM</t>
  </si>
  <si>
    <t>kWh</t>
  </si>
  <si>
    <t>Pool Heating Energy:</t>
  </si>
  <si>
    <t>Calculation.</t>
  </si>
  <si>
    <t>Instructions.</t>
  </si>
  <si>
    <t>Electric</t>
  </si>
  <si>
    <t>Natural Gas</t>
  </si>
  <si>
    <t>THERM/yr</t>
  </si>
  <si>
    <t>Bio-Fuel</t>
  </si>
  <si>
    <t>Project Information</t>
  </si>
  <si>
    <t>Phius Standard:</t>
  </si>
  <si>
    <t>row of data</t>
  </si>
  <si>
    <t>Site Energy:</t>
  </si>
  <si>
    <t>Source Energy:</t>
  </si>
  <si>
    <t>Site Energy</t>
  </si>
  <si>
    <t>Version</t>
  </si>
  <si>
    <t>Date</t>
  </si>
  <si>
    <t>Notes</t>
  </si>
  <si>
    <t>Updated calculation to account for pool size. Previous calculator only accounted for a 1,000 sf pool.</t>
  </si>
  <si>
    <t>v25.1.0</t>
  </si>
  <si>
    <t>v26.1.0</t>
  </si>
  <si>
    <t>Result for WUFI Passive / METr</t>
  </si>
  <si>
    <t>Values for WUFI Passive / METr</t>
  </si>
  <si>
    <t>Pool water density [ρ]:</t>
  </si>
  <si>
    <r>
      <t>Average Pool Depth [L</t>
    </r>
    <r>
      <rPr>
        <vertAlign val="subscript"/>
        <sz val="12"/>
        <color theme="1"/>
        <rFont val="Open Sans"/>
        <family val="2"/>
      </rPr>
      <t>D</t>
    </r>
    <r>
      <rPr>
        <sz val="12"/>
        <color theme="1"/>
        <rFont val="Open Sans"/>
        <family val="2"/>
      </rPr>
      <t>]:</t>
    </r>
  </si>
  <si>
    <t>ft</t>
  </si>
  <si>
    <t>Time required purging a pool [τ]:</t>
  </si>
  <si>
    <t>hours/day</t>
  </si>
  <si>
    <r>
      <t>Pump run time [t</t>
    </r>
    <r>
      <rPr>
        <vertAlign val="subscript"/>
        <sz val="11"/>
        <color theme="1"/>
        <rFont val="Open Sans"/>
        <family val="2"/>
      </rPr>
      <t>p</t>
    </r>
    <r>
      <rPr>
        <sz val="11"/>
        <color theme="1"/>
        <rFont val="Open Sans"/>
        <family val="2"/>
      </rPr>
      <t>]:</t>
    </r>
  </si>
  <si>
    <t>ft-lbf/lbm to Btuh</t>
  </si>
  <si>
    <t>Conversion Factor [C]:</t>
  </si>
  <si>
    <t>hours/year</t>
  </si>
  <si>
    <t>100% = 1</t>
  </si>
  <si>
    <t>Informational (Pool Heating Energy)</t>
  </si>
  <si>
    <t>Qevap</t>
  </si>
  <si>
    <t>A</t>
  </si>
  <si>
    <t>pw</t>
  </si>
  <si>
    <t>pa</t>
  </si>
  <si>
    <t>Water Temp [C]</t>
  </si>
  <si>
    <t>Antoine Equation</t>
  </si>
  <si>
    <t>City_WUFIp Data Set</t>
  </si>
  <si>
    <t>CALGARY INT AP</t>
  </si>
  <si>
    <t>COP UPPER</t>
  </si>
  <si>
    <t>EDMONTON AP</t>
  </si>
  <si>
    <t>EDMONTON MUN AP</t>
  </si>
  <si>
    <t>EDMONTON NAMAO</t>
  </si>
  <si>
    <t>FORT MCMURRAY AP</t>
  </si>
  <si>
    <t>GRAND PRAIRIE</t>
  </si>
  <si>
    <t>LACOMBE</t>
  </si>
  <si>
    <t>LETHBRIDGE</t>
  </si>
  <si>
    <t>MEDICINE AP</t>
  </si>
  <si>
    <t>RED DEER AP</t>
  </si>
  <si>
    <t>SPRINGBANK</t>
  </si>
  <si>
    <t>AGASSIZ CDA</t>
  </si>
  <si>
    <t>BALLENAS ISLAND</t>
  </si>
  <si>
    <t>COMOX AP</t>
  </si>
  <si>
    <t>CRANBROOK AP</t>
  </si>
  <si>
    <t>DISCOVERY ISLAND</t>
  </si>
  <si>
    <t>ENTRANCE ISLAND</t>
  </si>
  <si>
    <t>ESQUIMALT HARBOUR</t>
  </si>
  <si>
    <t>FORT NELSON</t>
  </si>
  <si>
    <t>FORT SAINT JOHN</t>
  </si>
  <si>
    <t>KAMLOOPS AP</t>
  </si>
  <si>
    <t>KELOWNA AP</t>
  </si>
  <si>
    <t>MALAHAT</t>
  </si>
  <si>
    <t>NORTH VANCOUVER</t>
  </si>
  <si>
    <t>PENTICTON AP</t>
  </si>
  <si>
    <t>PITT MEADOWS</t>
  </si>
  <si>
    <t>PRINCE GEORGE</t>
  </si>
  <si>
    <t>SMITHERS AP</t>
  </si>
  <si>
    <t>SUMMERLAND</t>
  </si>
  <si>
    <t>VANCOUVER</t>
  </si>
  <si>
    <t>VERNON</t>
  </si>
  <si>
    <t>VICTORIA</t>
  </si>
  <si>
    <t>VICTORIA AP</t>
  </si>
  <si>
    <t>VICTORIA UNIV</t>
  </si>
  <si>
    <t>W VANCOUVER</t>
  </si>
  <si>
    <t>WHISTLER</t>
  </si>
  <si>
    <t>WHITE ROCK</t>
  </si>
  <si>
    <t>WINNIPEG</t>
  </si>
  <si>
    <t>FREDERICTON</t>
  </si>
  <si>
    <t>MONCTON AP</t>
  </si>
  <si>
    <t>BEAUSOLEIL</t>
  </si>
  <si>
    <t>BURLINGTON PIERS</t>
  </si>
  <si>
    <t>ERIEAU</t>
  </si>
  <si>
    <t>LAGOON CITY</t>
  </si>
  <si>
    <t>LONDON AP</t>
  </si>
  <si>
    <t>NORTH BAY AP</t>
  </si>
  <si>
    <t>OTTAWA</t>
  </si>
  <si>
    <t>PETERBOROUGH AP</t>
  </si>
  <si>
    <t>PORT WELLER</t>
  </si>
  <si>
    <t>SAULT STE MARIE</t>
  </si>
  <si>
    <t>SUDBURY AP</t>
  </si>
  <si>
    <t>THUNDER BAY AP</t>
  </si>
  <si>
    <t>TIMMINS AP</t>
  </si>
  <si>
    <t>TORONTO</t>
  </si>
  <si>
    <t>TORONTO AP</t>
  </si>
  <si>
    <t>TORONTO ISLAND AP</t>
  </si>
  <si>
    <t>TRENTON AP</t>
  </si>
  <si>
    <t>WINDSOR</t>
  </si>
  <si>
    <t>CHARLOTTETOWN</t>
  </si>
  <si>
    <t>JONQUIERE</t>
  </si>
  <si>
    <t>LA BAIE</t>
  </si>
  <si>
    <t>LACADIE</t>
  </si>
  <si>
    <t>LASSOMPTION</t>
  </si>
  <si>
    <t>LENNOXVILLE</t>
  </si>
  <si>
    <t>MC TAVISH</t>
  </si>
  <si>
    <t>MONT JOLI AB</t>
  </si>
  <si>
    <t>MONT-ORFORD</t>
  </si>
  <si>
    <t>MONTREAL</t>
  </si>
  <si>
    <t>MONTREAL-MIRABEL</t>
  </si>
  <si>
    <t>NICOLET</t>
  </si>
  <si>
    <t>POINT-AU-PERE</t>
  </si>
  <si>
    <t>QUEBEC AP</t>
  </si>
  <si>
    <t>SHERBROOKE AP</t>
  </si>
  <si>
    <t>ST ANICET</t>
  </si>
  <si>
    <t>STE ANNE DE BELLEVUE</t>
  </si>
  <si>
    <t>STE FOY</t>
  </si>
  <si>
    <t>TROIS RIVIERES</t>
  </si>
  <si>
    <t>VARENNES</t>
  </si>
  <si>
    <t>MOOSE JAW AP</t>
  </si>
  <si>
    <t>PRINCE ALBERT AP</t>
  </si>
  <si>
    <t>REGINA</t>
  </si>
  <si>
    <t>SASKATOON</t>
  </si>
  <si>
    <t>WHITEHORSE</t>
  </si>
  <si>
    <t>ABBOTSFORD AP</t>
  </si>
  <si>
    <t>BARRANQUILLA</t>
  </si>
  <si>
    <t>CALI</t>
  </si>
  <si>
    <t>CARTAGENA</t>
  </si>
  <si>
    <t>DHAKA</t>
  </si>
  <si>
    <t>NEW DELHI SAFDARJUNG AP</t>
  </si>
  <si>
    <t>PATNA</t>
  </si>
  <si>
    <t>NAGOYA</t>
  </si>
  <si>
    <t>AKITA</t>
  </si>
  <si>
    <t>AOMORI</t>
  </si>
  <si>
    <t>HACHINOHE</t>
  </si>
  <si>
    <t>CHIBA</t>
  </si>
  <si>
    <t>CHOSHI</t>
  </si>
  <si>
    <t>TATEYAMA</t>
  </si>
  <si>
    <t>MATSUYAMA</t>
  </si>
  <si>
    <t>UWAJIMA</t>
  </si>
  <si>
    <t>FUKUI</t>
  </si>
  <si>
    <t>TSURUGA</t>
  </si>
  <si>
    <t>FUKUOKA</t>
  </si>
  <si>
    <t>IIZUKA</t>
  </si>
  <si>
    <t>FUKUSHIMA</t>
  </si>
  <si>
    <t>ONAHAMA</t>
  </si>
  <si>
    <t>GIFU</t>
  </si>
  <si>
    <t>TAKAYAMA</t>
  </si>
  <si>
    <t>MAEBASHI</t>
  </si>
  <si>
    <t>FUKUYAMA</t>
  </si>
  <si>
    <t>HIROSHIMA</t>
  </si>
  <si>
    <t>ASAHIKAWA</t>
  </si>
  <si>
    <t>HAKODATE</t>
  </si>
  <si>
    <t>KITAMIESASHI</t>
  </si>
  <si>
    <t>KUTCHAN</t>
  </si>
  <si>
    <t>MURORAN YAKUMO</t>
  </si>
  <si>
    <t>NEMURO</t>
  </si>
  <si>
    <t>OBIHIRO</t>
  </si>
  <si>
    <t>RUMOI</t>
  </si>
  <si>
    <t>SAPPORO</t>
  </si>
  <si>
    <t>SUTTSU</t>
  </si>
  <si>
    <t>URAKAWA</t>
  </si>
  <si>
    <t>HIMEJI</t>
  </si>
  <si>
    <t>KOBE</t>
  </si>
  <si>
    <t>SUMOTO</t>
  </si>
  <si>
    <t>IBARAKI JA</t>
  </si>
  <si>
    <t>MITO</t>
  </si>
  <si>
    <t>KANAZAWA</t>
  </si>
  <si>
    <t>WAJIMA</t>
  </si>
  <si>
    <t>MIYAKO</t>
  </si>
  <si>
    <t>MORIOKA</t>
  </si>
  <si>
    <t>OFUNATO</t>
  </si>
  <si>
    <t>TADOTSU</t>
  </si>
  <si>
    <t>TAKAMATSU</t>
  </si>
  <si>
    <t>AKUNE</t>
  </si>
  <si>
    <t>KAGOSHIMA</t>
  </si>
  <si>
    <t>NAZE</t>
  </si>
  <si>
    <t>TANEGASHIMA</t>
  </si>
  <si>
    <t>YAKUSHIMA</t>
  </si>
  <si>
    <t>YOKOHAMA</t>
  </si>
  <si>
    <t>KOCHI</t>
  </si>
  <si>
    <t>HITOYOSHI</t>
  </si>
  <si>
    <t>KUMAMOTO</t>
  </si>
  <si>
    <t>KYOTO</t>
  </si>
  <si>
    <t>MAIZURU</t>
  </si>
  <si>
    <t>TSU</t>
  </si>
  <si>
    <t>ISHINOMAKI</t>
  </si>
  <si>
    <t>SENDAI</t>
  </si>
  <si>
    <t>ABURATSU</t>
  </si>
  <si>
    <t>MIYAKONOJO</t>
  </si>
  <si>
    <t>MIYAZAKI</t>
  </si>
  <si>
    <t>NOBEOKA</t>
  </si>
  <si>
    <t>IIDA</t>
  </si>
  <si>
    <t>KARUIZAWA</t>
  </si>
  <si>
    <t>MATSUMOTO</t>
  </si>
  <si>
    <t>NAGANO</t>
  </si>
  <si>
    <t>FUKUE</t>
  </si>
  <si>
    <t>HIRADO</t>
  </si>
  <si>
    <t>IZUHARA</t>
  </si>
  <si>
    <t>NAGASAKI</t>
  </si>
  <si>
    <t>OSHIMA</t>
  </si>
  <si>
    <t>SASEBO</t>
  </si>
  <si>
    <t>NARA</t>
  </si>
  <si>
    <t>NIIGATA</t>
  </si>
  <si>
    <t>TAKADA</t>
  </si>
  <si>
    <t>HITA</t>
  </si>
  <si>
    <t>OITA</t>
  </si>
  <si>
    <t>OKAYAMA</t>
  </si>
  <si>
    <t>ISHIGAKIJIMA</t>
  </si>
  <si>
    <t>KADENA AB</t>
  </si>
  <si>
    <t>MINAMIDAITO</t>
  </si>
  <si>
    <t>NAHA</t>
  </si>
  <si>
    <t>OSAKA</t>
  </si>
  <si>
    <t>SAGA</t>
  </si>
  <si>
    <t>CHICHIBU</t>
  </si>
  <si>
    <t>KUMAGAYA</t>
  </si>
  <si>
    <t>HIKONE</t>
  </si>
  <si>
    <t>HAMADA</t>
  </si>
  <si>
    <t>MATSUE</t>
  </si>
  <si>
    <t>HAMAMATSU</t>
  </si>
  <si>
    <t>OMAEZAKI</t>
  </si>
  <si>
    <t>SHIMIZU</t>
  </si>
  <si>
    <t>SHIZUOKA</t>
  </si>
  <si>
    <t>UTSUNOMIYA</t>
  </si>
  <si>
    <t>TOKUSHIMA</t>
  </si>
  <si>
    <t>TOKYO</t>
  </si>
  <si>
    <t>TOTTORI</t>
  </si>
  <si>
    <t>YONAGO</t>
  </si>
  <si>
    <t>TOYAMA</t>
  </si>
  <si>
    <t>SHIONOMISAKI</t>
  </si>
  <si>
    <t>WAKAYAMA</t>
  </si>
  <si>
    <t>SAKATA</t>
  </si>
  <si>
    <t>YAMAGATA</t>
  </si>
  <si>
    <t>HAGI</t>
  </si>
  <si>
    <t>SHIMONOSEKI</t>
  </si>
  <si>
    <t>YAMAGUCHI</t>
  </si>
  <si>
    <t>KOFU</t>
  </si>
  <si>
    <t>RIYADH</t>
  </si>
  <si>
    <t>DUBAI INT AP</t>
  </si>
  <si>
    <t>ADAK NAS</t>
  </si>
  <si>
    <t>AMBLER</t>
  </si>
  <si>
    <t>ANAKTUVUK PASS</t>
  </si>
  <si>
    <t>ANCHORAGE INTL AP</t>
  </si>
  <si>
    <t>ANCHORAGE MERRILL FIELD</t>
  </si>
  <si>
    <t>ANCHORAGE/ELMENDORF</t>
  </si>
  <si>
    <t>ANIAK AIRPORT</t>
  </si>
  <si>
    <t>ANNETTE ISLAND AP</t>
  </si>
  <si>
    <t>ANVIK</t>
  </si>
  <si>
    <t>BARROW W POST-W ROGERS ARPT [NSA - ARM]</t>
  </si>
  <si>
    <t>BETHEL AIRPORT</t>
  </si>
  <si>
    <t>BETTLES FIELD</t>
  </si>
  <si>
    <t>BIG DELTA ALLEN AAF</t>
  </si>
  <si>
    <t>BIG RIVER LAKE</t>
  </si>
  <si>
    <t>BIRCHWOOD</t>
  </si>
  <si>
    <t>COLD BAY ARPT</t>
  </si>
  <si>
    <t>CORDOVA</t>
  </si>
  <si>
    <t>DEADHORSE</t>
  </si>
  <si>
    <t>DILLINGHAM (AMOS)</t>
  </si>
  <si>
    <t>DUTCH HARBOR</t>
  </si>
  <si>
    <t>EMMONAK</t>
  </si>
  <si>
    <t>FAIRBANKS INTL ARPT</t>
  </si>
  <si>
    <t>FAIRBANKS/EIELSON A</t>
  </si>
  <si>
    <t>FORT YUKON</t>
  </si>
  <si>
    <t>GAMBELL</t>
  </si>
  <si>
    <t>GULKANA INTERMEDIATE FIELD</t>
  </si>
  <si>
    <t>GUSTAVUS</t>
  </si>
  <si>
    <t>HOMER ARPT</t>
  </si>
  <si>
    <t>HOONAH</t>
  </si>
  <si>
    <t>HOOPER BAY</t>
  </si>
  <si>
    <t>HUSLIA</t>
  </si>
  <si>
    <t>HYDABURG SEAPLANE</t>
  </si>
  <si>
    <t>ILIAMNA ARPT</t>
  </si>
  <si>
    <t>JUNEAU INT ARPT</t>
  </si>
  <si>
    <t>KAKE SEAPLANE BASE</t>
  </si>
  <si>
    <t>KENAI MUNICIPAL AP</t>
  </si>
  <si>
    <t>KETCHIKAN INTL AP</t>
  </si>
  <si>
    <t>KING SALMON ARPT</t>
  </si>
  <si>
    <t>KODIAK AIRPORT</t>
  </si>
  <si>
    <t>KOTZEBUE RALPH WEIN MEMORIAL</t>
  </si>
  <si>
    <t>LAKE HOOD SEAPLANE</t>
  </si>
  <si>
    <t>MCGRATH ARPT</t>
  </si>
  <si>
    <t>MEKORYUK</t>
  </si>
  <si>
    <t>MIDDLETON ISLAND AUT</t>
  </si>
  <si>
    <t>MINCHUMINA</t>
  </si>
  <si>
    <t>NENANA MUNICIPAL AP</t>
  </si>
  <si>
    <t>NOME MUNICIPAL ARPT</t>
  </si>
  <si>
    <t>NORTHWAY AIRPORT</t>
  </si>
  <si>
    <t>PALMER MUNICIPAL</t>
  </si>
  <si>
    <t>PETERSBURG</t>
  </si>
  <si>
    <t>POINT HOPE (AWOS)</t>
  </si>
  <si>
    <t>PORT HEIDEN</t>
  </si>
  <si>
    <t>SAINT MARY`S (AWOS)</t>
  </si>
  <si>
    <t>SAND POINT</t>
  </si>
  <si>
    <t>SAVOONGA</t>
  </si>
  <si>
    <t>SELAWIK</t>
  </si>
  <si>
    <t>SEWARD</t>
  </si>
  <si>
    <t>SHEMYA AFB</t>
  </si>
  <si>
    <t>SHISHMAREF (AWOS)</t>
  </si>
  <si>
    <t>SITKA JAPONSKI AP</t>
  </si>
  <si>
    <t>SKAGWAY AIRPORT</t>
  </si>
  <si>
    <t>SLEETMUTE</t>
  </si>
  <si>
    <t>SOLDOTNA</t>
  </si>
  <si>
    <t>ST PAUL ISLAND ARPT</t>
  </si>
  <si>
    <t>TALKEETNA STATE ARPT</t>
  </si>
  <si>
    <t>TANANA RALPH M CALHOUN MEM AP</t>
  </si>
  <si>
    <t>TOGIAK VILLAGE AWOS</t>
  </si>
  <si>
    <t>UNALAKLEET FIELD</t>
  </si>
  <si>
    <t>VALDEZ PIONEER FIEL</t>
  </si>
  <si>
    <t>VALDEZ WSO</t>
  </si>
  <si>
    <t>WHITTIER</t>
  </si>
  <si>
    <t>WRANGELL</t>
  </si>
  <si>
    <t>YAKUTAT STATE ARPT</t>
  </si>
  <si>
    <t>ANNISTON METROPOLITAN AP</t>
  </si>
  <si>
    <t>AUBURN-OPELIKA APT</t>
  </si>
  <si>
    <t>BIRMINGHAM MUNICIPAL AP</t>
  </si>
  <si>
    <t>CAIRNS FIELD FORT RUCKER</t>
  </si>
  <si>
    <t>DOTHAN MUNICIPAL AP</t>
  </si>
  <si>
    <t>GADSEN MUNI AWOS</t>
  </si>
  <si>
    <t>HUNTSVILLE INTL/JONES FIELD</t>
  </si>
  <si>
    <t>MAXWELL AFB</t>
  </si>
  <si>
    <t>MOBILE DOWNTOWN AP</t>
  </si>
  <si>
    <t>MOBILE REGIONAL AP</t>
  </si>
  <si>
    <t>MONTGOMERY DANNELLY FIELD</t>
  </si>
  <si>
    <t>MUSCLE SHOALS REGIONAL AP</t>
  </si>
  <si>
    <t>TROY AIR FIELD</t>
  </si>
  <si>
    <t>TUSCALOOSA MUNICIPAL AP</t>
  </si>
  <si>
    <t>BATESVILLE (AWOS)</t>
  </si>
  <si>
    <t>BENTONVILLE (AWOS)</t>
  </si>
  <si>
    <t>EL DORADO GOODWIN FIELD</t>
  </si>
  <si>
    <t>FAYETTEVILLE DRAKE FIELD</t>
  </si>
  <si>
    <t>FLIPPIN (AWOS)</t>
  </si>
  <si>
    <t>FORT SMITH REGIONAL AP</t>
  </si>
  <si>
    <t>HARRISON FAA AP</t>
  </si>
  <si>
    <t>JONESBORO MUNI</t>
  </si>
  <si>
    <t>LITTLE ROCK ADAMS FIELD</t>
  </si>
  <si>
    <t>LITTLE ROCK AFB</t>
  </si>
  <si>
    <t>PINE BLUFF FAA AP</t>
  </si>
  <si>
    <t>ROGERS (AWOS)</t>
  </si>
  <si>
    <t>SILOAM SPRING(AWOS)</t>
  </si>
  <si>
    <t>SPRINGDALE MUNI</t>
  </si>
  <si>
    <t>STUTTGART (AWOS)</t>
  </si>
  <si>
    <t>TEXARKANA WEBB FIELD</t>
  </si>
  <si>
    <t>WALNUT RIDGE (AWOS)</t>
  </si>
  <si>
    <t>CASA GRANDE (AWOS)</t>
  </si>
  <si>
    <t>DAVIS MONTHAN AFB</t>
  </si>
  <si>
    <t>DEER VALLEY/PHOENIX</t>
  </si>
  <si>
    <t>DOUGLAS BISBEE-DOUGLAS INTL A</t>
  </si>
  <si>
    <t>FLAGSTAFF PULLIAM ARPT</t>
  </si>
  <si>
    <t>GRAND CANYON NATL P</t>
  </si>
  <si>
    <t>KINGMAN (AMOS)</t>
  </si>
  <si>
    <t>LUKE AFB</t>
  </si>
  <si>
    <t>PAGE MUNI (AMOS)</t>
  </si>
  <si>
    <t>PHOENIX SKY HARBOR INTL AP</t>
  </si>
  <si>
    <t>PRESCOTT LOVE FIELD</t>
  </si>
  <si>
    <t>SAFFORD (AMOS)</t>
  </si>
  <si>
    <t>SCOTTSDALE MUNI</t>
  </si>
  <si>
    <t>SHOW LOW MUNI AP</t>
  </si>
  <si>
    <t>TUCSON INTERNATIONAL AP</t>
  </si>
  <si>
    <t>WINSLOW MUNICIPAL AP</t>
  </si>
  <si>
    <t>YUMA INTL ARPT</t>
  </si>
  <si>
    <t>YUMA MCAS</t>
  </si>
  <si>
    <t>ALTURAS</t>
  </si>
  <si>
    <t>ARCATA AIRPORT</t>
  </si>
  <si>
    <t>BAKERSFIELD MEADOWS FIELD</t>
  </si>
  <si>
    <t>BEALE AFB</t>
  </si>
  <si>
    <t>BISHOP AIRPORT</t>
  </si>
  <si>
    <t>BLUE CANYON AP</t>
  </si>
  <si>
    <t>BLYTHE RIVERSIDE CO ARPT</t>
  </si>
  <si>
    <t>BURBANK-GLENDALE-PASADENA AP</t>
  </si>
  <si>
    <t>CAMARILLO (AWOS)</t>
  </si>
  <si>
    <t>CAMP PENDLETON MCAS</t>
  </si>
  <si>
    <t>CARLSBAD/PALOMAR</t>
  </si>
  <si>
    <t>CHINA LAKE NAF</t>
  </si>
  <si>
    <t>CHINO AIRPORT</t>
  </si>
  <si>
    <t>CHULA VISTA BROWN FIELD NAAS</t>
  </si>
  <si>
    <t>CONCORD CONCORD-BUCHANAN FIEL</t>
  </si>
  <si>
    <t>CRESCENT CITY FAA AI</t>
  </si>
  <si>
    <t>DAGGETT BARSTOW-DAGGETT AP</t>
  </si>
  <si>
    <t>EDWARDS AFB</t>
  </si>
  <si>
    <t>FRESNO YOSEMITE INTL AP</t>
  </si>
  <si>
    <t>FULLERTON MUNICIPAL</t>
  </si>
  <si>
    <t>HAYWARD AIR TERM</t>
  </si>
  <si>
    <t>IMPERIAL</t>
  </si>
  <si>
    <t>JACK NORTHROP FLD H</t>
  </si>
  <si>
    <t>LANCASTER GEN WM FOX FIELD</t>
  </si>
  <si>
    <t>LEMOORE REEVES NAS</t>
  </si>
  <si>
    <t>LIVERMORE MUNICIPAL</t>
  </si>
  <si>
    <t>LOMPOC (AWOS)</t>
  </si>
  <si>
    <t>LONG BEACH DAUGHERTY FLD</t>
  </si>
  <si>
    <t>LOS ANGELES INTL ARPT</t>
  </si>
  <si>
    <t>MARCH AFB</t>
  </si>
  <si>
    <t>MERCED/MACREADY FLD</t>
  </si>
  <si>
    <t>MODESTO CITY-COUNTY AP</t>
  </si>
  <si>
    <t>MONTAGUE SISKIYOU COUNTY AP</t>
  </si>
  <si>
    <t>MONTEREY NAF</t>
  </si>
  <si>
    <t>MOUNTAIN VIEW MOFFETT FLD NAS</t>
  </si>
  <si>
    <t>NAPA CO. AIRPORT</t>
  </si>
  <si>
    <t>NEEDLES AIRPORT</t>
  </si>
  <si>
    <t>OAKLAND METROPOLITAN ARPT</t>
  </si>
  <si>
    <t>OXNARD AIRPORT</t>
  </si>
  <si>
    <t>PALM SPRINGS INTL</t>
  </si>
  <si>
    <t>PALM SPRINGS THERMAL AP</t>
  </si>
  <si>
    <t>PALMDALE AIRPORT</t>
  </si>
  <si>
    <t>PASO ROBLES MUNICIPAL ARPT</t>
  </si>
  <si>
    <t>POINT MUGU NF</t>
  </si>
  <si>
    <t>PORTERVILLE (AWOS)</t>
  </si>
  <si>
    <t>RED BLUFF MUNICIPAL ARPT</t>
  </si>
  <si>
    <t>REDDING MUNICIPAL ARPT</t>
  </si>
  <si>
    <t>RIVERSIDE MUNI</t>
  </si>
  <si>
    <t>SACRAMENTO EXECUTIVE ARPT</t>
  </si>
  <si>
    <t>SACRAMENTO METROPOLITAN AP</t>
  </si>
  <si>
    <t>SALINAS MUNICIPAL AP</t>
  </si>
  <si>
    <t>SAN DIEGO LINDBERGH FIELD</t>
  </si>
  <si>
    <t>SAN DIEGO MIRAMAR NAS</t>
  </si>
  <si>
    <t>SAN DIEGO NORTH ISLAND NAS</t>
  </si>
  <si>
    <t>SAN DIEGO/MONTGOMER</t>
  </si>
  <si>
    <t>SAN FRANCISCO INTL AP</t>
  </si>
  <si>
    <t>SAN JOSE INTL AP</t>
  </si>
  <si>
    <t>SAN LUIS CO RGNL</t>
  </si>
  <si>
    <t>SANDBERG</t>
  </si>
  <si>
    <t>SANTA ANA-JOHN WAYNE AP</t>
  </si>
  <si>
    <t>SANTA BARBARA MUNICIPAL AP</t>
  </si>
  <si>
    <t>SANTA MARIA PUBLIC ARPT</t>
  </si>
  <si>
    <t>SANTA MONICA MUNI</t>
  </si>
  <si>
    <t>SANTA ROSA (AWOS)</t>
  </si>
  <si>
    <t>SOUTH LAKE TAHOE-LAKE TAHOE AP</t>
  </si>
  <si>
    <t>STOCKTON METROPOLITAN ARPT</t>
  </si>
  <si>
    <t>TRAVIS FIELD AFB</t>
  </si>
  <si>
    <t>TRUCKEE-TAHOE</t>
  </si>
  <si>
    <t>TWENTYNINE PALMS</t>
  </si>
  <si>
    <t>UKIAH MUNICIPAL AP</t>
  </si>
  <si>
    <t>VAN NUYS AIRPORT</t>
  </si>
  <si>
    <t>VISALIA MUNI (AWOS)</t>
  </si>
  <si>
    <t>YUBA CO</t>
  </si>
  <si>
    <t>AKRON WASHINGTON CO AP</t>
  </si>
  <si>
    <t>ALAMOSA SAN LUIS VALLEY RGNL</t>
  </si>
  <si>
    <t>ASPEN PITKIN CO SAR</t>
  </si>
  <si>
    <t>AURORA BUCKLEY FIELD ANGB</t>
  </si>
  <si>
    <t>BROOMFIELD/JEFFCO [BOULDER - SURFRAD]</t>
  </si>
  <si>
    <t>COLORADO SPRINGS MUNI AP</t>
  </si>
  <si>
    <t>CORTEZ/MONTEZUMA</t>
  </si>
  <si>
    <t>CRAIG-MOFFAT</t>
  </si>
  <si>
    <t>DENVER INTL AP</t>
  </si>
  <si>
    <t>DENVER/CENTENNIAL [GOLDEN - NREL]</t>
  </si>
  <si>
    <t>DURANGO/LA PLATA CO</t>
  </si>
  <si>
    <t>EAGLE COUNTY AP</t>
  </si>
  <si>
    <t>FORT COLLINS (AWOS)</t>
  </si>
  <si>
    <t>GRAND JUNCTION WALKER FIELD</t>
  </si>
  <si>
    <t>GREELEY/WELD (AWOS)</t>
  </si>
  <si>
    <t>GUNNISON CO. (AWOS)</t>
  </si>
  <si>
    <t>HAYDEN/YAMPA (AWOS)</t>
  </si>
  <si>
    <t>LA JUNTA MUNICIPAL AP</t>
  </si>
  <si>
    <t>LAMAR MUNICIPAL</t>
  </si>
  <si>
    <t>LEADVILLE/LAKE CO.</t>
  </si>
  <si>
    <t>LIMON</t>
  </si>
  <si>
    <t>MONTROSE CO. ARPT</t>
  </si>
  <si>
    <t>PUEBLO MEMORIAL AP</t>
  </si>
  <si>
    <t>RIFLE/GARFIELD RGNL</t>
  </si>
  <si>
    <t>TRINIDAD LAS ANIMAS COUNTY AP</t>
  </si>
  <si>
    <t>BRIDGEPORT SIKORSKY MEMORIAL</t>
  </si>
  <si>
    <t>DANBURY MUNICIPAL</t>
  </si>
  <si>
    <t>GROTON NEW LONDON AP</t>
  </si>
  <si>
    <t>HARTFORD BRADLEY INTL AP</t>
  </si>
  <si>
    <t>HARTFORD BRAINARD FD</t>
  </si>
  <si>
    <t>NEW HAVEN TWEED AIRPORT</t>
  </si>
  <si>
    <t>OXFORD (AWOS)</t>
  </si>
  <si>
    <t>DOVER AFB</t>
  </si>
  <si>
    <t>WILMINGTON NEW CASTLE CNTY AP</t>
  </si>
  <si>
    <t>CRESTVIEW BOB SIKES AP</t>
  </si>
  <si>
    <t>DAYTONA BEACH INTL AP</t>
  </si>
  <si>
    <t>FORT LAUDERDALE</t>
  </si>
  <si>
    <t>FORT LAUDERDALE HOLLYWOOD INT</t>
  </si>
  <si>
    <t>FORT MYERS PAGE FIELD</t>
  </si>
  <si>
    <t>GAINESVILLE REGIONAL AP</t>
  </si>
  <si>
    <t>HOMESTEAD AFB</t>
  </si>
  <si>
    <t>JACKSONVILLE INTL ARPT</t>
  </si>
  <si>
    <t>JACKSONVILLE NAS</t>
  </si>
  <si>
    <t>JACKSONVILLE/CRAIG</t>
  </si>
  <si>
    <t>KEY WEST INTL ARPT</t>
  </si>
  <si>
    <t>KEY WEST NAS</t>
  </si>
  <si>
    <t>MACDILL AFB</t>
  </si>
  <si>
    <t>MARATHON AIRPORT</t>
  </si>
  <si>
    <t>MAYPORT NS</t>
  </si>
  <si>
    <t>MELBOURNE REGIONAL AP</t>
  </si>
  <si>
    <t>MIAMI INTL AP</t>
  </si>
  <si>
    <t>MIAMI/KENDALL-TAMIA</t>
  </si>
  <si>
    <t>MIAMI/OPA LOCKA</t>
  </si>
  <si>
    <t>NAPLES MUNICIPAL</t>
  </si>
  <si>
    <t>NASA SHUTTLE FCLTY</t>
  </si>
  <si>
    <t>OCALA MUNI (AWOS)</t>
  </si>
  <si>
    <t>ORLANDO EXECUTIVE AP</t>
  </si>
  <si>
    <t>ORLANDO INTL ARPT</t>
  </si>
  <si>
    <t>ORLANDO SANFORD AIRPORT</t>
  </si>
  <si>
    <t>PANAMA CITY BAY CO</t>
  </si>
  <si>
    <t>PENSACOLA FOREST SHERMAN NAS</t>
  </si>
  <si>
    <t>PENSACOLA REGIONAL AP</t>
  </si>
  <si>
    <t>SARASOTA BRADENTON</t>
  </si>
  <si>
    <t>SOUTHWEST FLORIDA I</t>
  </si>
  <si>
    <t>ST LUCIE CO INTL</t>
  </si>
  <si>
    <t>ST PETERSBURG ALBERT WHITTED</t>
  </si>
  <si>
    <t>ST PETERSBURG CLEAR</t>
  </si>
  <si>
    <t>TALLAHASSEE REGIONAL AP [ISIS]</t>
  </si>
  <si>
    <t>TAMPA INTERNATIONAL AP</t>
  </si>
  <si>
    <t>TYNDALL AFB</t>
  </si>
  <si>
    <t>VALPARAISO EGLIN AFB</t>
  </si>
  <si>
    <t>VALPARAISO HURLBURT</t>
  </si>
  <si>
    <t>VERO BEACH MUNICIPAL ARPT</t>
  </si>
  <si>
    <t>WHITING FIELD NAAS</t>
  </si>
  <si>
    <t>ALBANY DOUGHERTY COUNTY AP</t>
  </si>
  <si>
    <t>ALMA BACON COUNTY AP</t>
  </si>
  <si>
    <t>ATHENS BEN EPPS AP</t>
  </si>
  <si>
    <t>ATLANTA HARTSFIELD INTL AP</t>
  </si>
  <si>
    <t>AUGUSTA BUSH FIELD</t>
  </si>
  <si>
    <t>BRUNSWICK GOLDEN IS</t>
  </si>
  <si>
    <t>BRUNSWICK MALCOLM MCKINNON AP</t>
  </si>
  <si>
    <t>COLUMBUS METROPOLITAN ARPT</t>
  </si>
  <si>
    <t>DEKALB PEACHTREE</t>
  </si>
  <si>
    <t>FORT BENNING LAWSON</t>
  </si>
  <si>
    <t>FULTON CO ARPT BROW</t>
  </si>
  <si>
    <t>HUNTER AAF</t>
  </si>
  <si>
    <t>MACON MIDDLE GA REGIONAL AP</t>
  </si>
  <si>
    <t>MARIETTA DOBBINS AFB</t>
  </si>
  <si>
    <t>MOODY AFB/VALDOSTA</t>
  </si>
  <si>
    <t>ROME R B RUSSELL AP</t>
  </si>
  <si>
    <t>SAVANNAH INTL AP</t>
  </si>
  <si>
    <t>VALDOSTA WB AIRPORT</t>
  </si>
  <si>
    <t>WARNER ROBINS AFB</t>
  </si>
  <si>
    <t>BARBERS POINT NAS</t>
  </si>
  <si>
    <t>HILO INTERNATIONAL AP</t>
  </si>
  <si>
    <t>HONOLULU INTL ARPT</t>
  </si>
  <si>
    <t>KAHULUI AIRPORT</t>
  </si>
  <si>
    <t>KANEOHE BAY MCAS</t>
  </si>
  <si>
    <t>KONA INTL AT KEAHOL</t>
  </si>
  <si>
    <t>LANAI AP</t>
  </si>
  <si>
    <t>LIHUE AIRPORT</t>
  </si>
  <si>
    <t>MOLOKAI (AMOS)</t>
  </si>
  <si>
    <t>ALGONA</t>
  </si>
  <si>
    <t>ATLANTIC</t>
  </si>
  <si>
    <t>BOONE MUNI</t>
  </si>
  <si>
    <t>BURLINGTON MUNICIPAL AP</t>
  </si>
  <si>
    <t>CARROLL</t>
  </si>
  <si>
    <t>CEDAR RAPIDS MUNICIPAL AP</t>
  </si>
  <si>
    <t>CHARITON</t>
  </si>
  <si>
    <t>CHARLES CITY</t>
  </si>
  <si>
    <t>CLARINDA</t>
  </si>
  <si>
    <t>CLINTON MUNI (AWOS)</t>
  </si>
  <si>
    <t>COUNCIL BLUFFS</t>
  </si>
  <si>
    <t>CRESTON</t>
  </si>
  <si>
    <t>DECORAH</t>
  </si>
  <si>
    <t>DENISON</t>
  </si>
  <si>
    <t>DES MOINES INTL AP</t>
  </si>
  <si>
    <t>DUBUQUE REGIONAL AP</t>
  </si>
  <si>
    <t>ESTHERVILLE MUNI</t>
  </si>
  <si>
    <t>FAIR FIELD</t>
  </si>
  <si>
    <t>FORT DODGE (AWOS)</t>
  </si>
  <si>
    <t>FORT MADISON</t>
  </si>
  <si>
    <t>KEOKUK MUNI</t>
  </si>
  <si>
    <t>KNOXVILLE</t>
  </si>
  <si>
    <t>LE MARS</t>
  </si>
  <si>
    <t>MASON CITY MUNICIPAL ARPT</t>
  </si>
  <si>
    <t>MONTICELLO MUNI</t>
  </si>
  <si>
    <t>MUSCATINE</t>
  </si>
  <si>
    <t>NEWTON MUNI</t>
  </si>
  <si>
    <t>OELWEN</t>
  </si>
  <si>
    <t>ORANGE CITY</t>
  </si>
  <si>
    <t>OTTUMWA INDUSTRIAL AP</t>
  </si>
  <si>
    <t>RED OAK</t>
  </si>
  <si>
    <t>SHELDON</t>
  </si>
  <si>
    <t>SHENANDOAH MUNI</t>
  </si>
  <si>
    <t>SIOUX CITY SIOUX GATEWAY AP</t>
  </si>
  <si>
    <t>SPENCER</t>
  </si>
  <si>
    <t>STORM LAKE</t>
  </si>
  <si>
    <t>WASHINGTON</t>
  </si>
  <si>
    <t>WATERLOO MUNICIPAL AP</t>
  </si>
  <si>
    <t>WEBSTER CITY</t>
  </si>
  <si>
    <t>BOISE AIR TERMINAL [UO]</t>
  </si>
  <si>
    <t>BURLEY MUNICIPAL ARPT</t>
  </si>
  <si>
    <t>CALDWELL (AWOS)</t>
  </si>
  <si>
    <t>COEUR D`ALENE(AWOS)</t>
  </si>
  <si>
    <t>IDAHO FALLS FANNING FIELD</t>
  </si>
  <si>
    <t>JOSLIN FLD MAGIC VA [TWIN FALLS - UO]</t>
  </si>
  <si>
    <t>LEWISTON NEZ PERCE CNTY AP</t>
  </si>
  <si>
    <t>MOUNTAIN HOME AFB</t>
  </si>
  <si>
    <t>POCATELLO REGIONAL AP</t>
  </si>
  <si>
    <t>SALMON/LEMHI (AWOS)</t>
  </si>
  <si>
    <t>AURORA MUNICIPAL</t>
  </si>
  <si>
    <t>BELLEVILLE SCOTT AFB</t>
  </si>
  <si>
    <t>CAHOKIA/ST. LOUIS</t>
  </si>
  <si>
    <t>CENTRAL ILLINOIS RG</t>
  </si>
  <si>
    <t>CHICAGO MIDWAY AP</t>
  </si>
  <si>
    <t>CHICAGO OHARE INTL AP</t>
  </si>
  <si>
    <t>CHICAGO/WAUKEGAN</t>
  </si>
  <si>
    <t>DECATUR</t>
  </si>
  <si>
    <t>MARION REGIONAL</t>
  </si>
  <si>
    <t>MOLINE QUAD CITY INTL AP</t>
  </si>
  <si>
    <t>MOUNT VERNON (AWOS)</t>
  </si>
  <si>
    <t>PEORIA GREATER PEORIA AP</t>
  </si>
  <si>
    <t>QUINCY MUNI BALDWIN FLD</t>
  </si>
  <si>
    <t>ROCKFORD GREATER ROCKFORD AP</t>
  </si>
  <si>
    <t>SOUTHERN ILLINOIS</t>
  </si>
  <si>
    <t>SPRINGFIELD CAPITAL AP</t>
  </si>
  <si>
    <t>STERLING ROCKFALLS</t>
  </si>
  <si>
    <t>UNIV OF ILLINOIS WI [BONDVILLE - SURFRAD]</t>
  </si>
  <si>
    <t>W. CHICAGO/DU PAGE</t>
  </si>
  <si>
    <t>DELAWARE CO JOHNSON</t>
  </si>
  <si>
    <t>EVANSVILLE REGIONAL AP</t>
  </si>
  <si>
    <t>FORT WAYNE INTL AP</t>
  </si>
  <si>
    <t>GRISSOM ARB</t>
  </si>
  <si>
    <t>HUNTINGBURG</t>
  </si>
  <si>
    <t>INDIANAPOLIS INTL AP</t>
  </si>
  <si>
    <t>LAFAYETTE PURDUE UNIV AP</t>
  </si>
  <si>
    <t>MONROE CO</t>
  </si>
  <si>
    <t>SOUTH BEND MICHIANA RGNL AP</t>
  </si>
  <si>
    <t>TERRE HAUTE HULMAN REGIONAL A</t>
  </si>
  <si>
    <t>CHANUTE MARTIN JOHNSON AP</t>
  </si>
  <si>
    <t>CONCORDIA BLOSSER MUNI AP</t>
  </si>
  <si>
    <t>DODGE CITY REGIONAL AP</t>
  </si>
  <si>
    <t>EMPORIA MUNICIPAL AP</t>
  </si>
  <si>
    <t>FORT RILEY MARSHALL AAF</t>
  </si>
  <si>
    <t>GARDEN CITY MUNICIPAL AP</t>
  </si>
  <si>
    <t>GOODLAND RENNER FIELD</t>
  </si>
  <si>
    <t>GREAT BEND (AWOS)</t>
  </si>
  <si>
    <t>HAYS MUNI (AWOS)</t>
  </si>
  <si>
    <t>HILL CITY MUNICIPAL AP</t>
  </si>
  <si>
    <t>HUTCHINSON MUNICIPAL AP</t>
  </si>
  <si>
    <t>LIBERAL MUNI</t>
  </si>
  <si>
    <t>MANHATTAN RGNL</t>
  </si>
  <si>
    <t>MCCONNELL AFB</t>
  </si>
  <si>
    <t>NEWTON (AWOS)</t>
  </si>
  <si>
    <t>OLATHE-JOHNSON COUNTY INDUSTRIAL AP</t>
  </si>
  <si>
    <t>OLATHE/JOHNSON CO.</t>
  </si>
  <si>
    <t>RUSSELL MUNICIPAL AP</t>
  </si>
  <si>
    <t>SALINA MUNICIPAL AP</t>
  </si>
  <si>
    <t>TOPEKA FORBES FIELD</t>
  </si>
  <si>
    <t>TOPEKA MUNICIPAL AP</t>
  </si>
  <si>
    <t>WICHITA MID-CONTINENT AP</t>
  </si>
  <si>
    <t>WICHITA/COL. JABARA</t>
  </si>
  <si>
    <t>BOWLING GREEN WARREN CO AP</t>
  </si>
  <si>
    <t>CINCINNATI NORTHERN KY AP</t>
  </si>
  <si>
    <t>FORT CAMPBELL AAF</t>
  </si>
  <si>
    <t>FORT KNOX GODMAN AAF</t>
  </si>
  <si>
    <t>HENDERSON CITY</t>
  </si>
  <si>
    <t>JACKSON JULIAN CARROLL AP</t>
  </si>
  <si>
    <t>LEXINGTON BLUEGRASS AP</t>
  </si>
  <si>
    <t>LONDON-CORBIN AP</t>
  </si>
  <si>
    <t>LOUISVILLE BOWMAN FIELD</t>
  </si>
  <si>
    <t>LOUISVILLE STANDIFORD FIELD</t>
  </si>
  <si>
    <t>PADUCAH BARKLEY REGIONAL AP</t>
  </si>
  <si>
    <t>SOMERSET(AWOS)</t>
  </si>
  <si>
    <t>ALEXANDRIA ESLER REGIONAL AP</t>
  </si>
  <si>
    <t>BARKSDALE AFB</t>
  </si>
  <si>
    <t>BATON ROUGE RYAN ARPT</t>
  </si>
  <si>
    <t>ENGLAND AFB</t>
  </si>
  <si>
    <t>FORT POLK AAF</t>
  </si>
  <si>
    <t>LAFAYETTE REGIONAL AP</t>
  </si>
  <si>
    <t>LAKE CHARLES REGIONAL ARPT</t>
  </si>
  <si>
    <t>MONROE REGIONAL AP</t>
  </si>
  <si>
    <t>NEW IBERIA NAAS</t>
  </si>
  <si>
    <t>NEW ORLEANS ALVIN CALLENDER F</t>
  </si>
  <si>
    <t>NEW ORLEANS INTL ARPT</t>
  </si>
  <si>
    <t>NEW ORLEANS LAKEFRONT AP</t>
  </si>
  <si>
    <t>PATTERSON MEMORIAL</t>
  </si>
  <si>
    <t>SHREVEPORT DOWNTOWN</t>
  </si>
  <si>
    <t>SHREVEPORT REGIONAL ARPT</t>
  </si>
  <si>
    <t>BARNSTABLE MUNI BOA</t>
  </si>
  <si>
    <t>BEVERLY MUNI</t>
  </si>
  <si>
    <t>BOSTON LOGAN INT ARPT</t>
  </si>
  <si>
    <t>CHICOPEE FALLS WESTO</t>
  </si>
  <si>
    <t>LAWRENCE MUNI</t>
  </si>
  <si>
    <t>MARTHAS VINEYARD</t>
  </si>
  <si>
    <t>NANTUCKET MEMORIAL AP</t>
  </si>
  <si>
    <t>NEW BEDFORD RGNL</t>
  </si>
  <si>
    <t>NORTH ADAMS</t>
  </si>
  <si>
    <t>NORWOOD MEMORIAL</t>
  </si>
  <si>
    <t>OTIS ANGB</t>
  </si>
  <si>
    <t>PLYMOUTH MUNICIPAL</t>
  </si>
  <si>
    <t>PROVINCETOWN (AWOS)</t>
  </si>
  <si>
    <t>WESTFIELD BARNES MUNI AP</t>
  </si>
  <si>
    <t>WORCESTER REGIONAL ARPT</t>
  </si>
  <si>
    <t>ANDREWS AFB</t>
  </si>
  <si>
    <t>BALTIMORE BLT-WASHNGTN INT</t>
  </si>
  <si>
    <t>HAGERSTOWN RGNL RIC</t>
  </si>
  <si>
    <t>PATUXENT RIVER NAS</t>
  </si>
  <si>
    <t>SALISBURY WICOMICO CO AP</t>
  </si>
  <si>
    <t>AUBURN-LEWISTON</t>
  </si>
  <si>
    <t>AUGUSTA AIRPORT</t>
  </si>
  <si>
    <t>BANGOR INTERNATIONAL AP</t>
  </si>
  <si>
    <t>BAR HARBOR (AWOS)</t>
  </si>
  <si>
    <t>CARIBOU MUNICIPAL ARPT</t>
  </si>
  <si>
    <t>HOULTON INTL ARPT</t>
  </si>
  <si>
    <t>MILLINOCKET MUNICIPAL AP</t>
  </si>
  <si>
    <t>NORTHERN AROOSTOOK</t>
  </si>
  <si>
    <t>PORTLAND INTL JETPORT</t>
  </si>
  <si>
    <t>PRESQUE ISLE MUNICIP</t>
  </si>
  <si>
    <t>ROCKLAND/KNOX(AWOS)</t>
  </si>
  <si>
    <t>SANFORD MUNI (AWOS)</t>
  </si>
  <si>
    <t>WATERVILLE (AWOS)</t>
  </si>
  <si>
    <t>WISCASSET</t>
  </si>
  <si>
    <t>ALPENA COUNTY REGIONAL AP</t>
  </si>
  <si>
    <t>ANN ARBOR MUNICIPAL</t>
  </si>
  <si>
    <t>BATTLE CREEK KELLOGG AP</t>
  </si>
  <si>
    <t>BENTON HARBOR/ROSS</t>
  </si>
  <si>
    <t>CADILLAC WEXFORD CO AP</t>
  </si>
  <si>
    <t>CHIPPEWA CO INTL</t>
  </si>
  <si>
    <t>DETROIT CITY AIRPORT</t>
  </si>
  <si>
    <t>DETROIT METROPOLITAN ARPT</t>
  </si>
  <si>
    <t>DETROIT WILLOW RUN AP</t>
  </si>
  <si>
    <t>ESCANABA (AWOS)</t>
  </si>
  <si>
    <t>FLINT BISHOP INTL ARPT</t>
  </si>
  <si>
    <t>GRAND RAPIDS KENT COUNTY INT</t>
  </si>
  <si>
    <t>HANCOCK HOUGHTON CO AP</t>
  </si>
  <si>
    <t>HOUGHTON LAKE ROSCOMMON CO AR</t>
  </si>
  <si>
    <t>HOWELL</t>
  </si>
  <si>
    <t>IRON MOUNTAIN/FORD</t>
  </si>
  <si>
    <t>IRONWOOD (AWOS)</t>
  </si>
  <si>
    <t>JACKSON REYNOLDS FIELD</t>
  </si>
  <si>
    <t>KALAMAZOO BATTLE CR</t>
  </si>
  <si>
    <t>LANSING CAPITAL CITY ARPT</t>
  </si>
  <si>
    <t>MANISTEE (AWOS)</t>
  </si>
  <si>
    <t>MENOMINEE (AWOS)</t>
  </si>
  <si>
    <t>MOUNT CLEMENS SELFRIDGE FLD</t>
  </si>
  <si>
    <t>MUSKEGON COUNTY ARPT</t>
  </si>
  <si>
    <t>OAKLAND CO INTL</t>
  </si>
  <si>
    <t>OSCODA WURTSMITH AFB</t>
  </si>
  <si>
    <t>PELLSTON EMMET COUNTY AP</t>
  </si>
  <si>
    <t>SAGINAW TRI CITY INTL AP</t>
  </si>
  <si>
    <t>SAULT STE MARIE SANDERSON FIE</t>
  </si>
  <si>
    <t>ST.CLAIR COUNTY INT</t>
  </si>
  <si>
    <t>TRAVERSE CITY CHERRY CAPITAL</t>
  </si>
  <si>
    <t>AITKIN NDB(AWOS)</t>
  </si>
  <si>
    <t>ALBERT LEA (AWOS)</t>
  </si>
  <si>
    <t>ALEXANDRIA MUNICIPAL AP</t>
  </si>
  <si>
    <t>AUSTIN MUNI</t>
  </si>
  <si>
    <t>BAUDETTE INTERNATIONAL AP</t>
  </si>
  <si>
    <t>BEMIDJI MUNICIPAL</t>
  </si>
  <si>
    <t>BENSON MUNI</t>
  </si>
  <si>
    <t>BRAINERD/WIELAND</t>
  </si>
  <si>
    <t>CAMBRIDGE MUNI</t>
  </si>
  <si>
    <t>CLOQUET (AWOS)</t>
  </si>
  <si>
    <t>CRANE LAKE (AWOS)</t>
  </si>
  <si>
    <t>CROOKSTON MUNI FLD</t>
  </si>
  <si>
    <t>DETROIT LAKES(AWOS)</t>
  </si>
  <si>
    <t>DULUTH INTERNATIONAL ARPT</t>
  </si>
  <si>
    <t>ELY MUNI</t>
  </si>
  <si>
    <t>EVELETH MUNI (AWOS)</t>
  </si>
  <si>
    <t>FAIRMONT MUNI(AWOS)</t>
  </si>
  <si>
    <t>FARIBAULT MUNI AWOS</t>
  </si>
  <si>
    <t>FERGUS FALLS AWOS</t>
  </si>
  <si>
    <t>FLYING CLOUD</t>
  </si>
  <si>
    <t>FOSSTON(AWOS)</t>
  </si>
  <si>
    <t>GLENWOOD (ASOS)</t>
  </si>
  <si>
    <t>GRAND RAPIDS(AWOS)</t>
  </si>
  <si>
    <t>HALLOCK</t>
  </si>
  <si>
    <t>HIBBING CHISHOLM-HIBBING AP</t>
  </si>
  <si>
    <t>HUTCHINSON (AWOS)</t>
  </si>
  <si>
    <t>INTERNATIONAL FALLS INTL AP</t>
  </si>
  <si>
    <t>LITCHFIELD MUNI</t>
  </si>
  <si>
    <t>LITTLE FALLS (AWOS)</t>
  </si>
  <si>
    <t>MANKATO(AWOS)</t>
  </si>
  <si>
    <t>MARSHALL MUNI-RYAN FIELD AWOS</t>
  </si>
  <si>
    <t>MINNEAPOLIS-ST PAUL INT ARP</t>
  </si>
  <si>
    <t>MINNEAPOLIS/CRYSTAL</t>
  </si>
  <si>
    <t>MORA MUNI (AWOS)</t>
  </si>
  <si>
    <t>MORRIS MUNI (AWOS)</t>
  </si>
  <si>
    <t>NEW ULM MUNI (AWOS)</t>
  </si>
  <si>
    <t>ORR</t>
  </si>
  <si>
    <t>OWATONNA (AWOS)</t>
  </si>
  <si>
    <t>PARK RAPIDS MUNICIPAL AP</t>
  </si>
  <si>
    <t>PIPESTONE (AWOS)</t>
  </si>
  <si>
    <t>RED WING</t>
  </si>
  <si>
    <t>REDWOOD FALLS MUNI</t>
  </si>
  <si>
    <t>ROCHESTER INTERNATIONAL ARPT</t>
  </si>
  <si>
    <t>ROSEAU MUNI (AWOS)</t>
  </si>
  <si>
    <t>SILVER BAY</t>
  </si>
  <si>
    <t>SOUTH ST PAUL MUNI</t>
  </si>
  <si>
    <t>ST CLOUD REGIONAL ARPT</t>
  </si>
  <si>
    <t>ST PAUL DOWNTOWN AP</t>
  </si>
  <si>
    <t>THIEF RIVER(AWOS)</t>
  </si>
  <si>
    <t>TWO HARBORS MUNI AP</t>
  </si>
  <si>
    <t>WHEATON NDB (AWOS)</t>
  </si>
  <si>
    <t>WILLMAR</t>
  </si>
  <si>
    <t>WINONA MUNI (AWOS)</t>
  </si>
  <si>
    <t>WORTHINGTON (AWOS)</t>
  </si>
  <si>
    <t>CAPE GIRARDEAU MUNICIPAL AP</t>
  </si>
  <si>
    <t>COLUMBIA REGIONAL AIRPORT</t>
  </si>
  <si>
    <t>FARMINGTON</t>
  </si>
  <si>
    <t>JEFFERSON CITY MEM</t>
  </si>
  <si>
    <t>JOPLIN MUNICIPAL AP</t>
  </si>
  <si>
    <t>KAISER MEM (AWOS)</t>
  </si>
  <si>
    <t>KANSAS CITY DOWNTOWN AP</t>
  </si>
  <si>
    <t>KANSAS CITY INT ARPT</t>
  </si>
  <si>
    <t>KIRKSVILLE REGIONAL AP</t>
  </si>
  <si>
    <t>POPLAR BLUFF(AMOS)</t>
  </si>
  <si>
    <t>SPRINGFIELD REGIONAL ARPT</t>
  </si>
  <si>
    <t>ST JOSEPH ROSECRANS MEMORIAL</t>
  </si>
  <si>
    <t>ST LOUIS LAMBERT INT ARPT</t>
  </si>
  <si>
    <t>ST LOUIS SPIRIT OF ST LOUIS A</t>
  </si>
  <si>
    <t>VICHY ROLLA NATL ARPT</t>
  </si>
  <si>
    <t>WHITEMAN AFB</t>
  </si>
  <si>
    <t>COLUMBUS AFB</t>
  </si>
  <si>
    <t>GOLDEN TRI(AWOS)</t>
  </si>
  <si>
    <t>GREENVILLE MUNI AP</t>
  </si>
  <si>
    <t>GREENWOOD LEFLORE ARPT</t>
  </si>
  <si>
    <t>GULFPORT BILOXI INT</t>
  </si>
  <si>
    <t>HATTIESBURG LAUREL</t>
  </si>
  <si>
    <t>JACKSON INTERNATIONAL AP</t>
  </si>
  <si>
    <t>KEESLER AFB</t>
  </si>
  <si>
    <t>MCCOMB PIKE COUNTY AP</t>
  </si>
  <si>
    <t>MERIDIAN KEY FIELD</t>
  </si>
  <si>
    <t>MERIDIAN NAAS</t>
  </si>
  <si>
    <t>NATCHEZ/HARDY(AWOS)</t>
  </si>
  <si>
    <t>TUPELO C D LEMONS ARPT</t>
  </si>
  <si>
    <t>BILLINGS LOGAN INT ARPT</t>
  </si>
  <si>
    <t>BOZEMAN GALLATIN FIELD</t>
  </si>
  <si>
    <t>BUTTE BERT MOONEY ARPT</t>
  </si>
  <si>
    <t>CUT BANK MUNI AP</t>
  </si>
  <si>
    <t>GLASGOW INTL ARPT</t>
  </si>
  <si>
    <t>GLENDIVE(AWOS)</t>
  </si>
  <si>
    <t>GREAT FALLS INTL ARPT</t>
  </si>
  <si>
    <t>HAVRE CITY-COUNTY AP</t>
  </si>
  <si>
    <t>HELENA REGIONAL AIRPORT</t>
  </si>
  <si>
    <t>KALISPELL GLACIER PK INT AR</t>
  </si>
  <si>
    <t>LEWISTOWN MUNICIPAL ARPT</t>
  </si>
  <si>
    <t>LIVINGSTON MISSION FIELD</t>
  </si>
  <si>
    <t>MILES CITY MUNICIPAL ARPT</t>
  </si>
  <si>
    <t>MISSOULA INTERNATIONAL AP</t>
  </si>
  <si>
    <t>SIDNEY-RICHLAND</t>
  </si>
  <si>
    <t>WOLF POINT INTL [FORT PECK - SURFRAD]</t>
  </si>
  <si>
    <t>ASHEVILLE REGIONAL ARPT</t>
  </si>
  <si>
    <t>CAPE HATTERAS NWS BLDG</t>
  </si>
  <si>
    <t>CHARLOTTE DOUGLAS INTL ARPT</t>
  </si>
  <si>
    <t>CHERRY POINT MCAS</t>
  </si>
  <si>
    <t>DARE CO RGNL</t>
  </si>
  <si>
    <t>ELIZABETH CITY COAST GUARD AI [NREL]</t>
  </si>
  <si>
    <t>FAYETTEVILLE POPE AFB</t>
  </si>
  <si>
    <t>FAYETTEVILLE RGNL G</t>
  </si>
  <si>
    <t>FORT BRAGG SIMMONS AAF</t>
  </si>
  <si>
    <t>GOLDSBORO SEYMOUR JOHNSON AFB</t>
  </si>
  <si>
    <t>GREENSBORO PIEDMONT TRIAD INT</t>
  </si>
  <si>
    <t>HICKORY REGIONAL AP</t>
  </si>
  <si>
    <t>JACKSONVILLE (AWOS)</t>
  </si>
  <si>
    <t>NEW BERN CRAVEN CO REGL AP</t>
  </si>
  <si>
    <t>NEW RIVER MCAF</t>
  </si>
  <si>
    <t>PITT GREENVILLE ARP</t>
  </si>
  <si>
    <t>RALEIGH DURHAM INTERNATIONAL</t>
  </si>
  <si>
    <t>ROCKY MOUNT WILSON</t>
  </si>
  <si>
    <t>SOUTHERN PINES AWOS</t>
  </si>
  <si>
    <t>WILMINGTON INTERNATIONAL ARPT</t>
  </si>
  <si>
    <t>WINSTON-SALEM REYNOLDS AP</t>
  </si>
  <si>
    <t>BISMARCK MUNICIPAL ARPT [ISIS]</t>
  </si>
  <si>
    <t>DEVILS LAKE(AWOS)</t>
  </si>
  <si>
    <t>DICKINSON MUNICIPAL AP</t>
  </si>
  <si>
    <t>FARGO HECTOR INTERNATIONAL AP</t>
  </si>
  <si>
    <t>GRAND FORKS AF</t>
  </si>
  <si>
    <t>GRAND FORKS INTERNATIONAL AP</t>
  </si>
  <si>
    <t>JAMESTOWN MUNICIPAL ARPT</t>
  </si>
  <si>
    <t>MINOT AFB</t>
  </si>
  <si>
    <t>MINOT FAA AP</t>
  </si>
  <si>
    <t>WILLISTON SLOULIN INTL AP</t>
  </si>
  <si>
    <t>AINSWORTH MUNICIPAL</t>
  </si>
  <si>
    <t>ALLIANCE MUNICIPAL</t>
  </si>
  <si>
    <t>BEATRICE MUNICIPAL</t>
  </si>
  <si>
    <t>BELLEVUE OFFUTT AFB</t>
  </si>
  <si>
    <t>BREWSTER FIELD ARPT</t>
  </si>
  <si>
    <t>BROKEN BOW MUNI</t>
  </si>
  <si>
    <t>CHADRON MUNI AP</t>
  </si>
  <si>
    <t>COLUMBUS MUNI</t>
  </si>
  <si>
    <t>FALLS CITY/BRENNER</t>
  </si>
  <si>
    <t>FREMONT MUNI ARPT</t>
  </si>
  <si>
    <t>GRAND ISLAND CENTRAL NE REGIO</t>
  </si>
  <si>
    <t>HASTINGS MUNICIPAL</t>
  </si>
  <si>
    <t>IMPERIAL MUNI AP</t>
  </si>
  <si>
    <t>KEARNEY MUNI (AWOS)</t>
  </si>
  <si>
    <t>LINCOLN MUNICIPAL ARPT</t>
  </si>
  <si>
    <t>MCCOOK MUNICIPAL</t>
  </si>
  <si>
    <t>NORFOLK KARL STEFAN MEM ARPT</t>
  </si>
  <si>
    <t>NORTH PLATTE REGIONAL AP</t>
  </si>
  <si>
    <t>OMAHA EPPLEY AIRFIELD</t>
  </si>
  <si>
    <t>OMAHA WSFO</t>
  </si>
  <si>
    <t>ONEILL-BAKER FIELD</t>
  </si>
  <si>
    <t>ORD-SHARP FIELD</t>
  </si>
  <si>
    <t>SCOTTSBLUFF W B HEILIG FIELD</t>
  </si>
  <si>
    <t>SIDNEY MUNICIPAL AP</t>
  </si>
  <si>
    <t>TEKAMAH (ASOS)</t>
  </si>
  <si>
    <t>VALENTINE MILLER FIELD</t>
  </si>
  <si>
    <t>BERLIN MUNICIPAL</t>
  </si>
  <si>
    <t>CONCORD MUNICIPAL ARPT</t>
  </si>
  <si>
    <t>DILLANT HOPKINS</t>
  </si>
  <si>
    <t>LACONIA MUNI (AWOS)</t>
  </si>
  <si>
    <t>LEBANON MUNICIPAL</t>
  </si>
  <si>
    <t>MANCHESTER AIRPORT</t>
  </si>
  <si>
    <t>MOUNT WASHINGTON</t>
  </si>
  <si>
    <t>PEASE INTL TRADEPOR</t>
  </si>
  <si>
    <t>ATLANTIC CITY INTL AP</t>
  </si>
  <si>
    <t>BELMAR ASC</t>
  </si>
  <si>
    <t>CALDWELL/ESSEX CO.</t>
  </si>
  <si>
    <t>CAPE MAY CO</t>
  </si>
  <si>
    <t>MCGUIRE AFB</t>
  </si>
  <si>
    <t>MILLVILLE MUNICIPAL AP</t>
  </si>
  <si>
    <t>NEWARK INTERNATIONAL ARPT</t>
  </si>
  <si>
    <t>TETERBORO AIRPORT</t>
  </si>
  <si>
    <t>TRENTON MERCER COUNTY AP</t>
  </si>
  <si>
    <t>ST JOHNS</t>
  </si>
  <si>
    <t>ALBUQUERQUE INTL ARPT [ISIS]</t>
  </si>
  <si>
    <t>CARLSBAD CAVERN CITY AIR TERM</t>
  </si>
  <si>
    <t>CLAYTON MUNICIPAL AIRPARK</t>
  </si>
  <si>
    <t>CLOVIS CANNON AFB</t>
  </si>
  <si>
    <t>CLOVIS MUNI (AWOS)</t>
  </si>
  <si>
    <t>DEMING MUNI</t>
  </si>
  <si>
    <t>FARMINGTON FOUR CORNERS REGL</t>
  </si>
  <si>
    <t>GALLUP SEN CLARKE FLD</t>
  </si>
  <si>
    <t>HOLLOMAN AFB</t>
  </si>
  <si>
    <t>LAS CRUCES INTL AP</t>
  </si>
  <si>
    <t>LAS VEGAS MUNICIPAL ARPT</t>
  </si>
  <si>
    <t>ROSWELL INDUSTRIAL AIR PARK</t>
  </si>
  <si>
    <t>SANTA FE COUNTY MUNICIPAL AP</t>
  </si>
  <si>
    <t>SIERRA BLANCA RGNL</t>
  </si>
  <si>
    <t>TAOS MUNI APT(AWOS)</t>
  </si>
  <si>
    <t>TRUTH OR CONSEQUENCES MUNI AP</t>
  </si>
  <si>
    <t>TUCUMCARI AP</t>
  </si>
  <si>
    <t>GREENWOOD AP</t>
  </si>
  <si>
    <t>HALIFAX</t>
  </si>
  <si>
    <t>SHEARWATER</t>
  </si>
  <si>
    <t>SYDNEY AP</t>
  </si>
  <si>
    <t>YELLOWKNIFE AP</t>
  </si>
  <si>
    <t>IQALUIT</t>
  </si>
  <si>
    <t>ELKO MUNICIPAL ARPT</t>
  </si>
  <si>
    <t>ELY YELLAND FIELD</t>
  </si>
  <si>
    <t>FALLON NAAS</t>
  </si>
  <si>
    <t>LAS VEGAS MCCARRAN INTL AP</t>
  </si>
  <si>
    <t>LOVELOCK DERBY FIELD</t>
  </si>
  <si>
    <t>MERCURY DESERT ROCK AP [SURFRAD]</t>
  </si>
  <si>
    <t>NELLIS AFB</t>
  </si>
  <si>
    <t>RENO TAHOE INTERNATIONAL AP</t>
  </si>
  <si>
    <t>TONOPAH AIRPORT</t>
  </si>
  <si>
    <t>WINNEMUCCA MUNICIPAL ARPT</t>
  </si>
  <si>
    <t>ADIRONDACK RGNL</t>
  </si>
  <si>
    <t>ALBANY COUNTY AP</t>
  </si>
  <si>
    <t>BINGHAMTON EDWIN A LINK FIELD</t>
  </si>
  <si>
    <t>BUFFALO NIAGARA INTL AP</t>
  </si>
  <si>
    <t>ELMIRA CORNING REGIONAL AP</t>
  </si>
  <si>
    <t>FORT DRUM/WHEELER-S</t>
  </si>
  <si>
    <t>GLENS FALLS AP</t>
  </si>
  <si>
    <t>ISLIP LONG ISL MACARTHUR AP</t>
  </si>
  <si>
    <t>JAMESTOWN (AWOS)</t>
  </si>
  <si>
    <t>MASSENA AP</t>
  </si>
  <si>
    <t>MONTICELLO(AWOS)</t>
  </si>
  <si>
    <t>NEW YORK CENTRAL PRK OBS BELV</t>
  </si>
  <si>
    <t>NEW YORK J F KENNEDY INT AR</t>
  </si>
  <si>
    <t>NEW YORK LAGUARDIA ARPT</t>
  </si>
  <si>
    <t>NIAGARA FALLS AF</t>
  </si>
  <si>
    <t>POUGHKEEPSIE DUTCHESS CO AP</t>
  </si>
  <si>
    <t>REPUBLIC</t>
  </si>
  <si>
    <t>ROCHESTER GREATER ROCHESTER I</t>
  </si>
  <si>
    <t>STEWART FIELD</t>
  </si>
  <si>
    <t>SYRACUSE HANCOCK INT ARPT</t>
  </si>
  <si>
    <t>UTICA ONEIDA COUNTY AP</t>
  </si>
  <si>
    <t>WATERTOWN AP</t>
  </si>
  <si>
    <t>WESTHAMPTON GABRESKI AP</t>
  </si>
  <si>
    <t>WHITE PLAINS WESTCHESTER CO A</t>
  </si>
  <si>
    <t>AKRON AKRON-CANTON REG AP</t>
  </si>
  <si>
    <t>BURKE LAKEFRONT</t>
  </si>
  <si>
    <t>CINCINNATI MUNICIPAL AP LUNKI</t>
  </si>
  <si>
    <t>CLEVELAND HOPKINS INTL AP</t>
  </si>
  <si>
    <t>COLUMBUS PORT COLUMBUS INTL A</t>
  </si>
  <si>
    <t>DAYTON INTERNATIONAL AIRPORT</t>
  </si>
  <si>
    <t>FINDLAY AIRPORT</t>
  </si>
  <si>
    <t>MANSFIELD LAHM MUNICIPAL ARPT</t>
  </si>
  <si>
    <t>OHIO STATE UNIVERSI</t>
  </si>
  <si>
    <t>TOLEDO EXPRESS AIRPORT</t>
  </si>
  <si>
    <t>YOUNGSTOWN REGIONAL AIRPORT</t>
  </si>
  <si>
    <t>ZANESVILLE MUNICIPAL AP</t>
  </si>
  <si>
    <t>ALTUS AFB</t>
  </si>
  <si>
    <t>BARTLESVILLE-PHILLIPS FIELD</t>
  </si>
  <si>
    <t>CLINTON-SHERMAN</t>
  </si>
  <si>
    <t>FORT SILL POST FIELD AF</t>
  </si>
  <si>
    <t>GAGE AIRPORT</t>
  </si>
  <si>
    <t>HOBART MUNICIPAL AP</t>
  </si>
  <si>
    <t>LAWTON MUNICIPAL</t>
  </si>
  <si>
    <t>MCALESTER MUNICIPAL AP</t>
  </si>
  <si>
    <t>OKLAHOMA CITY TINKER AFB</t>
  </si>
  <si>
    <t>OKLAHOMA CITY WILL ROGERS WOR</t>
  </si>
  <si>
    <t>OKLAHOMA CITY/WILEY</t>
  </si>
  <si>
    <t>PONCA CITY MUNICIPAL AP [SGP - ARM]</t>
  </si>
  <si>
    <t>STILLWATER RGNL</t>
  </si>
  <si>
    <t>TULSA INTERNATIONAL AIRPORT</t>
  </si>
  <si>
    <t>VANCE AFB</t>
  </si>
  <si>
    <t>BEND MUNICIPAL AIRPORT</t>
  </si>
  <si>
    <t>ASTORIA REGIONAL AIRPORT</t>
  </si>
  <si>
    <t>AURORA STATE</t>
  </si>
  <si>
    <t>BAKER MUNICIPAL AP</t>
  </si>
  <si>
    <t>BURNS MUNICIPAL ARPT [UO]</t>
  </si>
  <si>
    <t>CORVALLIS MUNI</t>
  </si>
  <si>
    <t>EUGENE MAHLON SWEET ARPT [UO]</t>
  </si>
  <si>
    <t>KLAMATH FALLS INTL AP [UO]</t>
  </si>
  <si>
    <t>LA GRANDE MUNI AP</t>
  </si>
  <si>
    <t>LAKEVIEW (AWOS)</t>
  </si>
  <si>
    <t>MEDFORD ROGUE VALLEY INTL AP [ASHLAND - UO]</t>
  </si>
  <si>
    <t>NORTH BEND MUNI AIRPORT</t>
  </si>
  <si>
    <t>PENDLETON E OR REGIONAL AP</t>
  </si>
  <si>
    <t>PORTLAND INTERNATIONAL AP</t>
  </si>
  <si>
    <t>PORTLAND/HILLSBORO</t>
  </si>
  <si>
    <t>PORTLAND/TROUTDALE</t>
  </si>
  <si>
    <t>REDMOND ROBERTS FIELD</t>
  </si>
  <si>
    <t>ROSEBURG REGIONAL AP</t>
  </si>
  <si>
    <t>SALEM MCNARY FIELD</t>
  </si>
  <si>
    <t>SEXTON SUMMIT</t>
  </si>
  <si>
    <t>ALLENTOWN LEHIGH VALLEY INTL</t>
  </si>
  <si>
    <t>ALTOONA BLAIR CO ARPT</t>
  </si>
  <si>
    <t>BRADFORD REGIONAL AP</t>
  </si>
  <si>
    <t>BUTLER CO (AWOS)</t>
  </si>
  <si>
    <t>DUBOIS FAA AP</t>
  </si>
  <si>
    <t>ERIE INTERNATIONAL AP</t>
  </si>
  <si>
    <t>FRANKLIN</t>
  </si>
  <si>
    <t>HARRISBURG CAPITAL CITY ARPT</t>
  </si>
  <si>
    <t>JOHNSTOWN CAMBRIA COUNTY AP</t>
  </si>
  <si>
    <t>LANCASTER</t>
  </si>
  <si>
    <t>MIDDLETOWN HARRISBURG INTL AP</t>
  </si>
  <si>
    <t>PHILADELPHIA INTERNATIONAL AP</t>
  </si>
  <si>
    <t>PHILADELPHIA NE PHILADELPHIA</t>
  </si>
  <si>
    <t>PITTSBURGH ALLEGHENY CO AP</t>
  </si>
  <si>
    <t>PITTSBURGH INTERNATIONAL AP</t>
  </si>
  <si>
    <t>READING SPAATZ FIELD</t>
  </si>
  <si>
    <t>STATE COLLEGE [PENN STATE - SURFRAD]</t>
  </si>
  <si>
    <t>WASHINGTON (AWOS)</t>
  </si>
  <si>
    <t>WILKES-BARRE SCRANTON INTL AP</t>
  </si>
  <si>
    <t>WILLIAMSPORT REGIONAL AP</t>
  </si>
  <si>
    <t>WILLOW GROVE NAS</t>
  </si>
  <si>
    <t>BLOCK ISLAND STATE ARPT</t>
  </si>
  <si>
    <t>PAWTUCKET (AWOS)</t>
  </si>
  <si>
    <t>PROVIDENCE T F GREEN STATE AR</t>
  </si>
  <si>
    <t>ANDERSON COUNTY AP</t>
  </si>
  <si>
    <t>BEAUFORT MCAS</t>
  </si>
  <si>
    <t>CHARLESTON INTL ARPT</t>
  </si>
  <si>
    <t>COLUMBIA METRO ARPT</t>
  </si>
  <si>
    <t>FLORENCE REGIONAL AP</t>
  </si>
  <si>
    <t>GREENVILLE DOWNTOWN AP</t>
  </si>
  <si>
    <t>GREER GREENV-SPARTANBRG AP</t>
  </si>
  <si>
    <t>MYRTLE BEACH AFB</t>
  </si>
  <si>
    <t>NORTH MYRTLE BEACH-GRAND STRAND FIELD</t>
  </si>
  <si>
    <t>SUMTER SHAW AFB</t>
  </si>
  <si>
    <t>ABERDEEN REGIONAL ARPT</t>
  </si>
  <si>
    <t>BROOKINGS (AWOS)</t>
  </si>
  <si>
    <t>CHAN GURNEY MUNI</t>
  </si>
  <si>
    <t>ELLSWORTH AFB</t>
  </si>
  <si>
    <t>HURON REGIONAL ARPT</t>
  </si>
  <si>
    <t>MITCHELL (AWOS)</t>
  </si>
  <si>
    <t>MOBRIDGE</t>
  </si>
  <si>
    <t>PIERRE MUNICIPAL AP</t>
  </si>
  <si>
    <t>RAPID CITY REGIONAL ARPT</t>
  </si>
  <si>
    <t>SIOUX FALLS FOSS FIELD</t>
  </si>
  <si>
    <t>WATERTOWN MUNICIPAL AP</t>
  </si>
  <si>
    <t>BRISTOL TRI CITY AIRPORT</t>
  </si>
  <si>
    <t>CHATTANOOGA LOVELL FIELD AP</t>
  </si>
  <si>
    <t>CROSSVILLE MEMORIAL AP</t>
  </si>
  <si>
    <t>DYERSBURG MUNICIPAL AP</t>
  </si>
  <si>
    <t>JACKSON MCKELLAR-SIPES REGL A</t>
  </si>
  <si>
    <t>KNOXVILLE MCGHEE TYSON AP</t>
  </si>
  <si>
    <t>MEMPHIS INTERNATIONAL AP</t>
  </si>
  <si>
    <t>NASHVILLE INTERNATIONAL AP</t>
  </si>
  <si>
    <t>ABILENE DYESS AFB</t>
  </si>
  <si>
    <t>ABILENE REGIONAL AP [UT]</t>
  </si>
  <si>
    <t>ALICE INTL AP</t>
  </si>
  <si>
    <t>AMARILLO INTERNATIONAL AP [CANYON - UT]</t>
  </si>
  <si>
    <t>AUSTIN MUELLER MUNICIPAL AP [UT]</t>
  </si>
  <si>
    <t>BROWNSVILLE S PADRE ISL INTL</t>
  </si>
  <si>
    <t>CAMP MABRY</t>
  </si>
  <si>
    <t>CHILDRESS MUNICIPAL AP</t>
  </si>
  <si>
    <t>COLLEGE STATION EASTERWOOD FL</t>
  </si>
  <si>
    <t>CORPUS CHRISTI INTL ARPT [UT]</t>
  </si>
  <si>
    <t>CORPUS CHRISTI NAS</t>
  </si>
  <si>
    <t>COTULLA FAA AP</t>
  </si>
  <si>
    <t>COX FLD</t>
  </si>
  <si>
    <t>DALHART MUNICIPAL AP</t>
  </si>
  <si>
    <t>DALLAS-FORT WORTH INTL AP</t>
  </si>
  <si>
    <t>DALLAS-LOVE FIELD</t>
  </si>
  <si>
    <t>DALLAS/ADDISON ARPT</t>
  </si>
  <si>
    <t>DALLAS/REDBIRD ARPT</t>
  </si>
  <si>
    <t>DEL RIO [UT]</t>
  </si>
  <si>
    <t>DEL RIO LAUGHLIN AFB</t>
  </si>
  <si>
    <t>DRAUGHON MILLER CEN</t>
  </si>
  <si>
    <t>EL PASO INTERNATIONAL AP [UT]</t>
  </si>
  <si>
    <t>FORT HOOD</t>
  </si>
  <si>
    <t>FORT WORTH ALLIANCE</t>
  </si>
  <si>
    <t>FORT WORTH MEACHAM</t>
  </si>
  <si>
    <t>FORT WORTH NAS</t>
  </si>
  <si>
    <t>GALVESTON/SCHOLES</t>
  </si>
  <si>
    <t>GEORGETOWN (AWOS)</t>
  </si>
  <si>
    <t>GREENVILLE MUNICIPAL AP</t>
  </si>
  <si>
    <t>HARLINGEN RIO GRANDE VALLEY I</t>
  </si>
  <si>
    <t>HONDO MUNICIPAL AP</t>
  </si>
  <si>
    <t>HOUSTON BUSH INTERCONTINENTAL</t>
  </si>
  <si>
    <t>HOUSTON ELLINGTON AFB [CLEAR LAKE - UT]</t>
  </si>
  <si>
    <t>HOUSTON WILLIAM P HOBBY AP</t>
  </si>
  <si>
    <t>HOUSTON/D.W. HOOKS</t>
  </si>
  <si>
    <t>KILLEEN MUNI AWOS</t>
  </si>
  <si>
    <t>KINGSVILLE</t>
  </si>
  <si>
    <t>LAREDO INTL AP [UT]</t>
  </si>
  <si>
    <t>LONGVIEW GREGG COUNTY AP [OVERTON - UT]</t>
  </si>
  <si>
    <t>LUBBOCK INTERNATIONAL AP</t>
  </si>
  <si>
    <t>LUFKIN ANGELINA CO</t>
  </si>
  <si>
    <t>MARFA AP</t>
  </si>
  <si>
    <t>MC GREGOR (AWOS)</t>
  </si>
  <si>
    <t>MCALLEN MILLER INTL AP [EDINBURG - UT]</t>
  </si>
  <si>
    <t>MIDLAND INTERNATIONAL AP</t>
  </si>
  <si>
    <t>MINERAL WELLS MUNICIPAL AP</t>
  </si>
  <si>
    <t>NACOGDOCHES (AWOS)</t>
  </si>
  <si>
    <t>PALACIOS MUNICIPAL AP</t>
  </si>
  <si>
    <t>PORT ARTHUR JEFFERSON COUNTY</t>
  </si>
  <si>
    <t>RANDOLPH AFB</t>
  </si>
  <si>
    <t>ROCKPORT/ARANSAS CO</t>
  </si>
  <si>
    <t>SAN ANGELO MATHIS FIELD</t>
  </si>
  <si>
    <t>SAN ANTONIO INTL AP</t>
  </si>
  <si>
    <t>SAN ANTONIO KELLY FIELD AFB</t>
  </si>
  <si>
    <t>SAN ANTONIO/STINSON</t>
  </si>
  <si>
    <t>TYLER/POUNDS FLD</t>
  </si>
  <si>
    <t>VICTORIA REGIONAL AP</t>
  </si>
  <si>
    <t>WACO REGIONAL AP</t>
  </si>
  <si>
    <t>WICHITA FALLS MUNICIPAL ARPT</t>
  </si>
  <si>
    <t>WINK WINKLER COUNTY AP</t>
  </si>
  <si>
    <t>BLANDING MUNI AP</t>
  </si>
  <si>
    <t>BRYCE CANYON AP</t>
  </si>
  <si>
    <t>CEDAR CITY MUNICIPAL AP</t>
  </si>
  <si>
    <t>HANKSVILLE AP</t>
  </si>
  <si>
    <t>MOAB/CANYONLANDS [UO]</t>
  </si>
  <si>
    <t>OGDEN HILL AFB</t>
  </si>
  <si>
    <t>OGDEN HINKLEY AIRPORT</t>
  </si>
  <si>
    <t>PROVO MUNI (AWOS)</t>
  </si>
  <si>
    <t>SAINT GEORGE (AWOS)</t>
  </si>
  <si>
    <t>SALT LAKE CITY INT ARPT [ISIS]</t>
  </si>
  <si>
    <t>VERNAL</t>
  </si>
  <si>
    <t>WENDOVER USAF AUXILIARY FIELD</t>
  </si>
  <si>
    <t>ABINGDON</t>
  </si>
  <si>
    <t>CHARLOTTESVILLE FAA</t>
  </si>
  <si>
    <t>DANVILLE FAA AP</t>
  </si>
  <si>
    <t>DAVISON AAF</t>
  </si>
  <si>
    <t>FARMVILLE</t>
  </si>
  <si>
    <t>FRANKLIN NAAS</t>
  </si>
  <si>
    <t>HILLSVILLE</t>
  </si>
  <si>
    <t>HOT SPRINGS/INGALLS</t>
  </si>
  <si>
    <t>LANGLEY AFB</t>
  </si>
  <si>
    <t>LEESBURG/GODFREY</t>
  </si>
  <si>
    <t>LYNCHBURG REGIONAL ARPT</t>
  </si>
  <si>
    <t>MANASSAS MUNI(AWOS)</t>
  </si>
  <si>
    <t>MARION / WYTHEVILLE</t>
  </si>
  <si>
    <t>MARTINSVILLE</t>
  </si>
  <si>
    <t>MELFA/ACCOMACK ARPT</t>
  </si>
  <si>
    <t>NEWPORT NEWS</t>
  </si>
  <si>
    <t>NORFOLK INTERNATIONAL AP</t>
  </si>
  <si>
    <t>NORFOLK NAS</t>
  </si>
  <si>
    <t>OCEANA NAS</t>
  </si>
  <si>
    <t>PULASKI-NEW RIVER VALLEY AP</t>
  </si>
  <si>
    <t>QUANTICO MCAS</t>
  </si>
  <si>
    <t>RICHMOND INTERNATIONAL AP</t>
  </si>
  <si>
    <t>ROANOKE REGIONAL AP</t>
  </si>
  <si>
    <t>SHANNON ARPT</t>
  </si>
  <si>
    <t>STAUNTON/SHENANDOAH</t>
  </si>
  <si>
    <t>VIRGINIA TECH ARPT</t>
  </si>
  <si>
    <t>WASHINGTON DC DULLES INT AR [STERLING - ISIS]</t>
  </si>
  <si>
    <t>WASHINGTON DC REAGAN AP</t>
  </si>
  <si>
    <t>WINCHESTER RGNL</t>
  </si>
  <si>
    <t>WISE/LONESOME PINE</t>
  </si>
  <si>
    <t>BURLINGTON INTERNATIONAL AP</t>
  </si>
  <si>
    <t>MONTPELIER AP</t>
  </si>
  <si>
    <t>RUTLAND STATE</t>
  </si>
  <si>
    <t>SPRINGFIELD/HARTNES</t>
  </si>
  <si>
    <t>BELLINGHAM INTL AP</t>
  </si>
  <si>
    <t>BREMERTON NATIONAL</t>
  </si>
  <si>
    <t>EPHRATA AP FCWOS</t>
  </si>
  <si>
    <t>FAIRCHILD AFB</t>
  </si>
  <si>
    <t>FELTS FLD</t>
  </si>
  <si>
    <t>GRAY AAF</t>
  </si>
  <si>
    <t>HANFORD</t>
  </si>
  <si>
    <t>HOQUIAM AP</t>
  </si>
  <si>
    <t>KELSO WB AP</t>
  </si>
  <si>
    <t>MOSES LAKE GRANT COUNTY AP</t>
  </si>
  <si>
    <t>OLYMPIA AIRPORT</t>
  </si>
  <si>
    <t>PASCO</t>
  </si>
  <si>
    <t>PULLMAN/MOSCOW RGNL</t>
  </si>
  <si>
    <t>QUILLAYUTE STATE AIRPORT</t>
  </si>
  <si>
    <t>RENTON MUNI</t>
  </si>
  <si>
    <t>SEATTLE BOEING FIELD [ISIS]</t>
  </si>
  <si>
    <t>SEATTLE SEATTLE-TACOMA INTL A</t>
  </si>
  <si>
    <t>SNOHOMISH CO</t>
  </si>
  <si>
    <t>SPOKANE INTERNATIONAL AP [CHENEY - UO]</t>
  </si>
  <si>
    <t>STAMPEDE PASS</t>
  </si>
  <si>
    <t>TACOMA MCCHORD AFB</t>
  </si>
  <si>
    <t>TACOMA NARROWS</t>
  </si>
  <si>
    <t>THE DALLES MUNICIPAL ARPT</t>
  </si>
  <si>
    <t>WALLA WALLA CITY COUNTY AP</t>
  </si>
  <si>
    <t>WENATCHEE/PANGBORN</t>
  </si>
  <si>
    <t>WHIDBEY ISLAND NAS</t>
  </si>
  <si>
    <t>WILLIAM R FAIRCHILD</t>
  </si>
  <si>
    <t>YAKIMA AIR TERMINAL</t>
  </si>
  <si>
    <t>APPLETON/OUTAGAMIE</t>
  </si>
  <si>
    <t>EAU CLAIRE COUNTY AP</t>
  </si>
  <si>
    <t>GREEN BAY AUSTIN STRAUBEL INT</t>
  </si>
  <si>
    <t>JANESVILLE/ROCK CO.</t>
  </si>
  <si>
    <t>LA CROSSE MUNICIPAL ARPT</t>
  </si>
  <si>
    <t>LONE ROCK FAA AP</t>
  </si>
  <si>
    <t>MADISON DANE CO REGIONAL ARPT [ISIS]</t>
  </si>
  <si>
    <t>MANITOWOC MUNI AWOS</t>
  </si>
  <si>
    <t>MARSHFIELD MUNI</t>
  </si>
  <si>
    <t>MILWAUKEE MITCHELL INTL AP</t>
  </si>
  <si>
    <t>MINOCQUA/WOODRUFF</t>
  </si>
  <si>
    <t>MOSINEE/CENTRAL WI</t>
  </si>
  <si>
    <t>PHILLIPS/PRICE CO.</t>
  </si>
  <si>
    <t>RHINELANDER ONEIDA</t>
  </si>
  <si>
    <t>RICE LAKE MUNICIPAL</t>
  </si>
  <si>
    <t>STURGEON BAY</t>
  </si>
  <si>
    <t>WATERTOWN</t>
  </si>
  <si>
    <t>WAUSAU MUNICIPAL ARPT</t>
  </si>
  <si>
    <t>WITTMAN RGNL</t>
  </si>
  <si>
    <t>BECKLEY RALEIGH CO MEM AP</t>
  </si>
  <si>
    <t>BLUEFIELD/MERCER CO [NREL]</t>
  </si>
  <si>
    <t>CHARLESTON YEAGER ARPT</t>
  </si>
  <si>
    <t>ELKINS ELKINS-RANDOLPH CO ARP</t>
  </si>
  <si>
    <t>HARRISON MARION RGN</t>
  </si>
  <si>
    <t>HUNTINGTON TRI-STATE ARPT</t>
  </si>
  <si>
    <t>LEWISBURG/GREENBRIE</t>
  </si>
  <si>
    <t>MARTINSBURG EASTERN WV REG AP</t>
  </si>
  <si>
    <t>MORGANTOWN HART FIELD</t>
  </si>
  <si>
    <t>PARKERSBURG WOOD COUNTY AP</t>
  </si>
  <si>
    <t>WHEELING OHIO COUNTY AP</t>
  </si>
  <si>
    <t>CASPER NATRONA CO INTL AP</t>
  </si>
  <si>
    <t>CHEYENNE MUNICIPAL ARPT</t>
  </si>
  <si>
    <t>CODY MUNI (AWOS)</t>
  </si>
  <si>
    <t>EVANSTON-UINTA COUNTY AP-BURNS FIELD</t>
  </si>
  <si>
    <t>GILLETTE/GILLETTE-C</t>
  </si>
  <si>
    <t>GREEN RIVER-GREATER GREEN RIVER INTERGALACTIC SPACEPORT</t>
  </si>
  <si>
    <t>JACKSON HOLE</t>
  </si>
  <si>
    <t>LANDER HUNT FIELD</t>
  </si>
  <si>
    <t>LARAMIE GENERAL BREES FIELD</t>
  </si>
  <si>
    <t>RAWLINS MUNICIPAL AP</t>
  </si>
  <si>
    <t>RIVERTON MUNICIPL AP</t>
  </si>
  <si>
    <t>SHERIDAN COUNTY ARPT</t>
  </si>
  <si>
    <t>WORLAND MUNICIPAL</t>
  </si>
  <si>
    <t>HO CHI MIHN</t>
  </si>
  <si>
    <t>Phius Ambient Temperature (C)</t>
  </si>
  <si>
    <t>Jan</t>
  </si>
  <si>
    <t>Feb</t>
  </si>
  <si>
    <t>Mar</t>
  </si>
  <si>
    <t>Apr</t>
  </si>
  <si>
    <t>May</t>
  </si>
  <si>
    <t>Jun</t>
  </si>
  <si>
    <t>Jul</t>
  </si>
  <si>
    <t>Aug</t>
  </si>
  <si>
    <t>Sep</t>
  </si>
  <si>
    <t>Oct</t>
  </si>
  <si>
    <t>Nov</t>
  </si>
  <si>
    <t>Dec</t>
  </si>
  <si>
    <t>Phius Dewpoint Temperature (C)</t>
  </si>
  <si>
    <t>Vapor Pressure (Pa)</t>
  </si>
  <si>
    <t>v (m/s)</t>
  </si>
  <si>
    <t>Days per month</t>
  </si>
  <si>
    <t>January</t>
  </si>
  <si>
    <t>February</t>
  </si>
  <si>
    <t>March</t>
  </si>
  <si>
    <t>April</t>
  </si>
  <si>
    <t>June</t>
  </si>
  <si>
    <t>July</t>
  </si>
  <si>
    <t>August</t>
  </si>
  <si>
    <t>September</t>
  </si>
  <si>
    <t>October</t>
  </si>
  <si>
    <t>November</t>
  </si>
  <si>
    <t>December</t>
  </si>
  <si>
    <t>-Select-</t>
  </si>
  <si>
    <t>RH (%)</t>
  </si>
  <si>
    <t>Qconv</t>
  </si>
  <si>
    <t>Tw</t>
  </si>
  <si>
    <t>Ta</t>
  </si>
  <si>
    <t>hc (W/m2K)</t>
  </si>
  <si>
    <t>kW</t>
  </si>
  <si>
    <t>Qrad</t>
  </si>
  <si>
    <t>Qmakeup</t>
  </si>
  <si>
    <t>V</t>
  </si>
  <si>
    <t>p</t>
  </si>
  <si>
    <t>cp</t>
  </si>
  <si>
    <t>dT</t>
  </si>
  <si>
    <t>Qtotal</t>
  </si>
  <si>
    <t>Total Heating Energy Use</t>
  </si>
  <si>
    <t>Pool Heating Calculator | Enginist</t>
  </si>
  <si>
    <t>Pool Location:</t>
  </si>
  <si>
    <t>Inside</t>
  </si>
  <si>
    <t>Outside</t>
  </si>
  <si>
    <t>None</t>
  </si>
  <si>
    <t>Thermal Bubble</t>
  </si>
  <si>
    <t>Solar</t>
  </si>
  <si>
    <t>Solid Safety</t>
  </si>
  <si>
    <t>Automatic</t>
  </si>
  <si>
    <t>Pool Cover Type:</t>
  </si>
  <si>
    <t>Energy Use</t>
  </si>
  <si>
    <t>v26.2.0 - 2026.09</t>
  </si>
  <si>
    <t>Qrad (nighttime)</t>
  </si>
  <si>
    <t>nighttime (clear sky)</t>
  </si>
  <si>
    <t>indoors</t>
  </si>
  <si>
    <t>W/m2</t>
  </si>
  <si>
    <t>Screened</t>
  </si>
  <si>
    <t>Unscreened</t>
  </si>
  <si>
    <t>% Replacement</t>
  </si>
  <si>
    <t>outdoors</t>
  </si>
  <si>
    <t>°F (75-86 typ.)</t>
  </si>
  <si>
    <t>x</t>
  </si>
  <si>
    <t>Country</t>
  </si>
  <si>
    <t>State</t>
  </si>
  <si>
    <t>Canada</t>
  </si>
  <si>
    <t>AB</t>
  </si>
  <si>
    <t>BC</t>
  </si>
  <si>
    <t>MB</t>
  </si>
  <si>
    <t>NB</t>
  </si>
  <si>
    <t>ON</t>
  </si>
  <si>
    <t>PE</t>
  </si>
  <si>
    <t>QC</t>
  </si>
  <si>
    <t>SK</t>
  </si>
  <si>
    <t>YT</t>
  </si>
  <si>
    <t>Colombia</t>
  </si>
  <si>
    <t>COL</t>
  </si>
  <si>
    <t>India</t>
  </si>
  <si>
    <t>BD</t>
  </si>
  <si>
    <t>IND</t>
  </si>
  <si>
    <t>JAPAN</t>
  </si>
  <si>
    <t>AICHI (JP-23)</t>
  </si>
  <si>
    <t>AKITA (JP-05)</t>
  </si>
  <si>
    <t>AOMORI (JP-02)</t>
  </si>
  <si>
    <t>CHIBA (JP-12)</t>
  </si>
  <si>
    <t>EHIME (JP-38)</t>
  </si>
  <si>
    <t>FUKUI (JP-18)</t>
  </si>
  <si>
    <t>FUKUOKA (JP-40)</t>
  </si>
  <si>
    <t>FUKUSHIMA (JP-07)</t>
  </si>
  <si>
    <t>GIFU (JP-21)</t>
  </si>
  <si>
    <t>GUNMA (JP-10)</t>
  </si>
  <si>
    <t>HIROSHIMA (JP-34)</t>
  </si>
  <si>
    <t>HOKKAIDO (JP-01)</t>
  </si>
  <si>
    <t>HYOGO (JP-28)</t>
  </si>
  <si>
    <t>IBARAKI (JP-08)</t>
  </si>
  <si>
    <t>ISHIKAWA (JP-17)</t>
  </si>
  <si>
    <t>IWATE (JP-03)</t>
  </si>
  <si>
    <t>KAGAWA (JP-37)</t>
  </si>
  <si>
    <t>KAGOSHIMA (JP-44)</t>
  </si>
  <si>
    <t>KANAGAWA (JP-14)</t>
  </si>
  <si>
    <t>KOCHI (JP-39)</t>
  </si>
  <si>
    <t>KUMAMOTO (JP-43)</t>
  </si>
  <si>
    <t>KYOTO (JP-26)</t>
  </si>
  <si>
    <t>MIE (JP-24)</t>
  </si>
  <si>
    <t>MIYAGI (JP-04)</t>
  </si>
  <si>
    <t>MIYAZAKI (JP-41)</t>
  </si>
  <si>
    <t>NAGANO (JP-20)</t>
  </si>
  <si>
    <t>NAGASAKI (JP-42)</t>
  </si>
  <si>
    <t>NARA (JP-29)</t>
  </si>
  <si>
    <t>NIIGATA (JP-15)</t>
  </si>
  <si>
    <t>OITA (JP-46)</t>
  </si>
  <si>
    <t>OKAYAMA (JP-33)</t>
  </si>
  <si>
    <t>OKINAWA (JP-47)</t>
  </si>
  <si>
    <t>OSAKA (JP-27)</t>
  </si>
  <si>
    <t>SAGA (JP-45)</t>
  </si>
  <si>
    <t>SAITAMA (JP-11)</t>
  </si>
  <si>
    <t>SHIGA (JP-25)</t>
  </si>
  <si>
    <t>SHIMANE (JP-32)</t>
  </si>
  <si>
    <t>SHIZUOKA (JP-22)</t>
  </si>
  <si>
    <t>TOCHIGI (JP-09)</t>
  </si>
  <si>
    <t>TOKUSHIMA (JP-36)</t>
  </si>
  <si>
    <t>TOKYO (JP-13)</t>
  </si>
  <si>
    <t>TOTTORI (JP-31)</t>
  </si>
  <si>
    <t>TOYAMA (JP-16)</t>
  </si>
  <si>
    <t>WAKAYAMA (JP-30)</t>
  </si>
  <si>
    <t>YAMAGATA (JP-06)</t>
  </si>
  <si>
    <t>YAMAGUCHI (JP-35)</t>
  </si>
  <si>
    <t>YAMANASHI (JP-19)</t>
  </si>
  <si>
    <t>Saudi Arabia</t>
  </si>
  <si>
    <t>SA</t>
  </si>
  <si>
    <t>United Arab Emirates</t>
  </si>
  <si>
    <t>AE</t>
  </si>
  <si>
    <t>USA</t>
  </si>
  <si>
    <t>AK</t>
  </si>
  <si>
    <t>AL</t>
  </si>
  <si>
    <t>AR</t>
  </si>
  <si>
    <t>AZ</t>
  </si>
  <si>
    <t>CA</t>
  </si>
  <si>
    <t>CO</t>
  </si>
  <si>
    <t>CT</t>
  </si>
  <si>
    <t>DE</t>
  </si>
  <si>
    <t>FL</t>
  </si>
  <si>
    <t>GA</t>
  </si>
  <si>
    <t>HI</t>
  </si>
  <si>
    <t>IA</t>
  </si>
  <si>
    <t>ID</t>
  </si>
  <si>
    <t>IL</t>
  </si>
  <si>
    <t>IN</t>
  </si>
  <si>
    <t>KS</t>
  </si>
  <si>
    <t>KY</t>
  </si>
  <si>
    <t>LA</t>
  </si>
  <si>
    <t>MA</t>
  </si>
  <si>
    <t>MD</t>
  </si>
  <si>
    <t>ME</t>
  </si>
  <si>
    <t>MI</t>
  </si>
  <si>
    <t>MN</t>
  </si>
  <si>
    <t>MO</t>
  </si>
  <si>
    <t>MS</t>
  </si>
  <si>
    <t>MT</t>
  </si>
  <si>
    <t>NC</t>
  </si>
  <si>
    <t>ND</t>
  </si>
  <si>
    <t>NE</t>
  </si>
  <si>
    <t>NH</t>
  </si>
  <si>
    <t>NJ</t>
  </si>
  <si>
    <t>NL</t>
  </si>
  <si>
    <t>NM</t>
  </si>
  <si>
    <t>NS</t>
  </si>
  <si>
    <t>NT</t>
  </si>
  <si>
    <t>NU</t>
  </si>
  <si>
    <t>NV</t>
  </si>
  <si>
    <t>NY</t>
  </si>
  <si>
    <t>OH</t>
  </si>
  <si>
    <t>OK</t>
  </si>
  <si>
    <t>OR</t>
  </si>
  <si>
    <t>PA</t>
  </si>
  <si>
    <t>RI</t>
  </si>
  <si>
    <t>SC</t>
  </si>
  <si>
    <t>SD</t>
  </si>
  <si>
    <t>TN</t>
  </si>
  <si>
    <t>TX</t>
  </si>
  <si>
    <t>UT</t>
  </si>
  <si>
    <t>VA</t>
  </si>
  <si>
    <t>VT</t>
  </si>
  <si>
    <t>WA</t>
  </si>
  <si>
    <t>WI</t>
  </si>
  <si>
    <t>WV</t>
  </si>
  <si>
    <t>WY</t>
  </si>
  <si>
    <t>Vietnam</t>
  </si>
  <si>
    <t>VIT</t>
  </si>
  <si>
    <t>State/Province</t>
  </si>
  <si>
    <r>
      <rPr>
        <b/>
        <sz val="14"/>
        <rFont val="Open Sans"/>
        <family val="2"/>
      </rPr>
      <t>Step 1:</t>
    </r>
    <r>
      <rPr>
        <b/>
        <sz val="12"/>
        <rFont val="Open Sans"/>
        <family val="2"/>
      </rPr>
      <t xml:space="preserve">
</t>
    </r>
    <r>
      <rPr>
        <sz val="12"/>
        <rFont val="Open Sans"/>
        <family val="2"/>
      </rPr>
      <t>Select the Certification Standard sought.</t>
    </r>
    <r>
      <rPr>
        <sz val="10"/>
        <rFont val="Open Sans"/>
        <family val="2"/>
      </rPr>
      <t xml:space="preserve"> (only impacts non-electric heaters)</t>
    </r>
  </si>
  <si>
    <r>
      <rPr>
        <b/>
        <sz val="14"/>
        <rFont val="Open Sans"/>
        <family val="2"/>
      </rPr>
      <t>Step 3:</t>
    </r>
    <r>
      <rPr>
        <b/>
        <sz val="12"/>
        <rFont val="Open Sans"/>
        <family val="2"/>
      </rPr>
      <t xml:space="preserve">
</t>
    </r>
    <r>
      <rPr>
        <sz val="12"/>
        <rFont val="Open Sans"/>
        <family val="2"/>
      </rPr>
      <t xml:space="preserve">Select the fuel type of the pool heating system.
Input the efficiency of the heating system as a decimal.
</t>
    </r>
    <r>
      <rPr>
        <sz val="10"/>
        <rFont val="Open Sans"/>
        <family val="2"/>
      </rPr>
      <t>ex: Electric resistance heater = 1.00. 90% natural gas system = 0.90.</t>
    </r>
  </si>
  <si>
    <r>
      <rPr>
        <b/>
        <sz val="14"/>
        <rFont val="Open Sans"/>
        <family val="2"/>
      </rPr>
      <t>Step 5: System &gt; Distribution &gt; Supportive Device</t>
    </r>
    <r>
      <rPr>
        <b/>
        <sz val="12"/>
        <rFont val="Open Sans"/>
        <family val="2"/>
      </rPr>
      <t xml:space="preserve">
</t>
    </r>
    <r>
      <rPr>
        <sz val="12"/>
        <rFont val="Open Sans"/>
        <family val="2"/>
      </rPr>
      <t>Uncheck the box for 'Use Default Values' and click 'New'.
Set the device type to 'Other'.
Input '1'.
Varies depending on location of the pool pump.
Input the calculated energy demand.
Input '1'.</t>
    </r>
  </si>
  <si>
    <r>
      <rPr>
        <b/>
        <sz val="14"/>
        <rFont val="Open Sans"/>
        <family val="2"/>
      </rPr>
      <t>Information for reference:</t>
    </r>
    <r>
      <rPr>
        <b/>
        <sz val="12"/>
        <rFont val="Open Sans"/>
        <family val="2"/>
      </rPr>
      <t xml:space="preserve">
</t>
    </r>
    <r>
      <rPr>
        <sz val="12"/>
        <rFont val="Open Sans"/>
        <family val="2"/>
      </rPr>
      <t>Select the units for reference information.
Input the surface area of the pool.
Input the planned temperature to which the pool will be heated.
Select if a pool cover will be provided (and used).</t>
    </r>
  </si>
  <si>
    <t>Pool Heating Energy Use</t>
  </si>
  <si>
    <r>
      <rPr>
        <b/>
        <sz val="14"/>
        <rFont val="Open Sans"/>
        <family val="2"/>
      </rPr>
      <t>Step 4: System &gt; Distribution &gt; Supportive Device</t>
    </r>
    <r>
      <rPr>
        <b/>
        <sz val="12"/>
        <rFont val="Open Sans"/>
        <family val="2"/>
      </rPr>
      <t xml:space="preserve">
</t>
    </r>
    <r>
      <rPr>
        <sz val="12"/>
        <rFont val="Open Sans"/>
        <family val="2"/>
      </rPr>
      <t>Uncheck the box for 'Use Default Values' and click 'New'.
Set the device type to 'Other'.
Input '1'.
Always leave the box 'unchecked' to not impact internal gains.
Input the calculated energy demand.
Input '1'.</t>
    </r>
  </si>
  <si>
    <r>
      <t>Air Temperature [T</t>
    </r>
    <r>
      <rPr>
        <vertAlign val="subscript"/>
        <sz val="11"/>
        <color theme="1"/>
        <rFont val="Open Sans"/>
        <family val="2"/>
      </rPr>
      <t>a</t>
    </r>
    <r>
      <rPr>
        <sz val="11"/>
        <color theme="1"/>
        <rFont val="Open Sans"/>
        <family val="2"/>
      </rPr>
      <t>]:</t>
    </r>
  </si>
  <si>
    <t>Air velocity over pool surface [v]:</t>
  </si>
  <si>
    <t>m/s</t>
  </si>
  <si>
    <t>2 or 4</t>
  </si>
  <si>
    <t>Relative Humidity [RH]:</t>
  </si>
  <si>
    <r>
      <t>W/m</t>
    </r>
    <r>
      <rPr>
        <vertAlign val="superscript"/>
        <sz val="11"/>
        <color theme="1"/>
        <rFont val="Open Sans"/>
        <family val="2"/>
      </rPr>
      <t>2</t>
    </r>
  </si>
  <si>
    <t>Pump Energy Calculation Assumptions</t>
  </si>
  <si>
    <t>v26.2.0</t>
  </si>
  <si>
    <r>
      <t>Replacement water temperature [T</t>
    </r>
    <r>
      <rPr>
        <vertAlign val="subscript"/>
        <sz val="12"/>
        <color theme="1"/>
        <rFont val="Open Sans"/>
        <family val="2"/>
      </rPr>
      <t>fw</t>
    </r>
    <r>
      <rPr>
        <sz val="12"/>
        <color theme="1"/>
        <rFont val="Open Sans"/>
        <family val="2"/>
      </rPr>
      <t>]:</t>
    </r>
  </si>
  <si>
    <r>
      <t>Radiation Losses [Q</t>
    </r>
    <r>
      <rPr>
        <vertAlign val="subscript"/>
        <sz val="12"/>
        <color theme="1"/>
        <rFont val="Open Sans"/>
        <family val="2"/>
      </rPr>
      <t>r</t>
    </r>
    <r>
      <rPr>
        <sz val="12"/>
        <color theme="1"/>
        <rFont val="Open Sans"/>
        <family val="2"/>
      </rPr>
      <t>]:</t>
    </r>
  </si>
  <si>
    <r>
      <t>Radiation Losses (nighttime) [Q</t>
    </r>
    <r>
      <rPr>
        <vertAlign val="subscript"/>
        <sz val="12"/>
        <color theme="1"/>
        <rFont val="Open Sans"/>
        <family val="2"/>
      </rPr>
      <t>r</t>
    </r>
    <r>
      <rPr>
        <sz val="12"/>
        <color theme="1"/>
        <rFont val="Open Sans"/>
        <family val="2"/>
      </rPr>
      <t>]:</t>
    </r>
  </si>
  <si>
    <r>
      <t>Water replacement per day [W</t>
    </r>
    <r>
      <rPr>
        <vertAlign val="subscript"/>
        <sz val="12"/>
        <color theme="1"/>
        <rFont val="Open Sans"/>
        <family val="2"/>
      </rPr>
      <t>r</t>
    </r>
    <r>
      <rPr>
        <sz val="12"/>
        <color theme="1"/>
        <rFont val="Open Sans"/>
        <family val="2"/>
      </rPr>
      <t>]:</t>
    </r>
  </si>
  <si>
    <t>Indoor Pool Heating Energy Assumptions</t>
  </si>
  <si>
    <t>Outdoor Pool Heating Energy Assumptions</t>
  </si>
  <si>
    <t>Pool Pump Energy Use</t>
  </si>
  <si>
    <t>Data for Calculations</t>
  </si>
  <si>
    <r>
      <t>ft</t>
    </r>
    <r>
      <rPr>
        <vertAlign val="superscript"/>
        <sz val="11"/>
        <color theme="1"/>
        <rFont val="Open Sans"/>
        <family val="2"/>
      </rPr>
      <t>2</t>
    </r>
  </si>
  <si>
    <t>Phius Pool Energy Use Estimator</t>
  </si>
  <si>
    <r>
      <rPr>
        <b/>
        <sz val="14"/>
        <rFont val="Open Sans"/>
        <family val="2"/>
      </rPr>
      <t>Step 2:</t>
    </r>
    <r>
      <rPr>
        <b/>
        <sz val="12"/>
        <rFont val="Open Sans"/>
        <family val="2"/>
      </rPr>
      <t xml:space="preserve">
</t>
    </r>
    <r>
      <rPr>
        <sz val="12"/>
        <rFont val="Open Sans"/>
        <family val="2"/>
      </rPr>
      <t xml:space="preserve">Input the surface area of the pool.
Input the average depth of the pool.
Input the planned temperature to which the pool will be heated.
Select if a pool cover will be provided (and used at night).
Confirm if the pool is inside or outside. </t>
    </r>
    <r>
      <rPr>
        <b/>
        <sz val="12"/>
        <rFont val="Open Sans"/>
        <family val="2"/>
      </rPr>
      <t>If outside:</t>
    </r>
    <r>
      <rPr>
        <sz val="12"/>
        <rFont val="Open Sans"/>
        <family val="2"/>
      </rPr>
      <t xml:space="preserve">
   Choose Country.
   Choose State or Province.
   Choose appropriate Climate Data.
   Input first planned month open.
   Input last planned month open.
   Confirm if screened from wind.</t>
    </r>
    <r>
      <rPr>
        <sz val="10"/>
        <rFont val="Open Sans"/>
        <family val="2"/>
      </rPr>
      <t xml:space="preserve"> (2 m/s screened, 4 m/s unscreened)</t>
    </r>
  </si>
  <si>
    <r>
      <t>lb</t>
    </r>
    <r>
      <rPr>
        <vertAlign val="subscript"/>
        <sz val="11"/>
        <color theme="1"/>
        <rFont val="Open Sans"/>
        <family val="2"/>
      </rPr>
      <t>m</t>
    </r>
    <r>
      <rPr>
        <sz val="11"/>
        <color theme="1"/>
        <rFont val="Open Sans"/>
        <family val="2"/>
      </rPr>
      <t>/ft</t>
    </r>
    <r>
      <rPr>
        <vertAlign val="superscript"/>
        <sz val="11"/>
        <color theme="1"/>
        <rFont val="Open Sans"/>
        <family val="2"/>
      </rPr>
      <t>3</t>
    </r>
    <r>
      <rPr>
        <sz val="11"/>
        <color theme="1"/>
        <rFont val="Open Sans"/>
        <family val="2"/>
      </rPr>
      <t xml:space="preserve"> </t>
    </r>
  </si>
  <si>
    <r>
      <t>ft.lb/lb</t>
    </r>
    <r>
      <rPr>
        <vertAlign val="subscript"/>
        <sz val="11"/>
        <color theme="1"/>
        <rFont val="Open Sans"/>
        <family val="2"/>
      </rPr>
      <t>m</t>
    </r>
  </si>
  <si>
    <r>
      <t>Head Loss [H</t>
    </r>
    <r>
      <rPr>
        <vertAlign val="subscript"/>
        <sz val="12"/>
        <color theme="1"/>
        <rFont val="Open Sans"/>
        <family val="2"/>
      </rPr>
      <t>loss</t>
    </r>
    <r>
      <rPr>
        <sz val="12"/>
        <color theme="1"/>
        <rFont val="Open Sans"/>
        <family val="2"/>
      </rPr>
      <t>]:</t>
    </r>
  </si>
  <si>
    <r>
      <t>Pump Efficiency [η</t>
    </r>
    <r>
      <rPr>
        <vertAlign val="subscript"/>
        <sz val="12"/>
        <color theme="1"/>
        <rFont val="Open Sans"/>
        <family val="2"/>
      </rPr>
      <t>p</t>
    </r>
    <r>
      <rPr>
        <sz val="12"/>
        <color theme="1"/>
        <rFont val="Open Sans"/>
        <family val="2"/>
      </rPr>
      <t>] :</t>
    </r>
  </si>
  <si>
    <t xml:space="preserve">Pump Energy per: </t>
  </si>
  <si>
    <t xml:space="preserve">Heating Energy per: </t>
  </si>
  <si>
    <r>
      <t>Energy</t>
    </r>
    <r>
      <rPr>
        <vertAlign val="subscript"/>
        <sz val="11"/>
        <color theme="1"/>
        <rFont val="Open Sans"/>
        <family val="2"/>
      </rPr>
      <t>pump</t>
    </r>
    <r>
      <rPr>
        <sz val="11"/>
        <color theme="1"/>
        <rFont val="Open Sans"/>
        <family val="2"/>
      </rPr>
      <t xml:space="preserve"> = Pp x t</t>
    </r>
    <r>
      <rPr>
        <vertAlign val="subscript"/>
        <sz val="11"/>
        <color theme="1"/>
        <rFont val="Open Sans"/>
        <family val="2"/>
      </rPr>
      <t>p</t>
    </r>
    <r>
      <rPr>
        <sz val="11"/>
        <color theme="1"/>
        <rFont val="Open Sans"/>
        <family val="2"/>
      </rPr>
      <t xml:space="preserve">
P</t>
    </r>
    <r>
      <rPr>
        <vertAlign val="subscript"/>
        <sz val="11"/>
        <color theme="1"/>
        <rFont val="Open Sans"/>
        <family val="2"/>
      </rPr>
      <t>p</t>
    </r>
    <r>
      <rPr>
        <sz val="11"/>
        <color theme="1"/>
        <rFont val="Open Sans"/>
        <family val="2"/>
      </rPr>
      <t xml:space="preserve"> = 1/C x H</t>
    </r>
    <r>
      <rPr>
        <vertAlign val="subscript"/>
        <sz val="11"/>
        <color theme="1"/>
        <rFont val="Open Sans"/>
        <family val="2"/>
      </rPr>
      <t>loss</t>
    </r>
    <r>
      <rPr>
        <sz val="11"/>
        <color theme="1"/>
        <rFont val="Open Sans"/>
        <family val="2"/>
      </rPr>
      <t xml:space="preserve"> x m</t>
    </r>
    <r>
      <rPr>
        <vertAlign val="superscript"/>
        <sz val="11"/>
        <color theme="1"/>
        <rFont val="Open Sans"/>
        <family val="2"/>
      </rPr>
      <t>1</t>
    </r>
    <r>
      <rPr>
        <sz val="11"/>
        <color theme="1"/>
        <rFont val="Open Sans"/>
        <family val="2"/>
      </rPr>
      <t xml:space="preserve"> / η</t>
    </r>
    <r>
      <rPr>
        <vertAlign val="subscript"/>
        <sz val="11"/>
        <color theme="1"/>
        <rFont val="Open Sans"/>
        <family val="2"/>
      </rPr>
      <t xml:space="preserve">p
</t>
    </r>
    <r>
      <rPr>
        <sz val="11"/>
        <color theme="1"/>
        <rFont val="Open Sans"/>
        <family val="2"/>
      </rPr>
      <t>m</t>
    </r>
    <r>
      <rPr>
        <vertAlign val="superscript"/>
        <sz val="11"/>
        <color theme="1"/>
        <rFont val="Open Sans"/>
        <family val="2"/>
      </rPr>
      <t>1</t>
    </r>
    <r>
      <rPr>
        <sz val="11"/>
        <color theme="1"/>
        <rFont val="Open Sans"/>
        <family val="2"/>
      </rPr>
      <t xml:space="preserve"> = ρ x A</t>
    </r>
    <r>
      <rPr>
        <vertAlign val="subscript"/>
        <sz val="11"/>
        <color theme="1"/>
        <rFont val="Open Sans"/>
        <family val="2"/>
      </rPr>
      <t>p</t>
    </r>
    <r>
      <rPr>
        <sz val="11"/>
        <color theme="1"/>
        <rFont val="Open Sans"/>
        <family val="2"/>
      </rPr>
      <t xml:space="preserve"> x L</t>
    </r>
    <r>
      <rPr>
        <vertAlign val="subscript"/>
        <sz val="11"/>
        <color theme="1"/>
        <rFont val="Open Sans"/>
        <family val="2"/>
      </rPr>
      <t>d</t>
    </r>
    <r>
      <rPr>
        <sz val="11"/>
        <color theme="1"/>
        <rFont val="Open Sans"/>
        <family val="2"/>
      </rPr>
      <t xml:space="preserve"> x τ</t>
    </r>
  </si>
  <si>
    <r>
      <t>Q</t>
    </r>
    <r>
      <rPr>
        <vertAlign val="subscript"/>
        <sz val="11"/>
        <color theme="1"/>
        <rFont val="Open Sans"/>
        <family val="2"/>
      </rPr>
      <t>total</t>
    </r>
    <r>
      <rPr>
        <sz val="11"/>
        <color theme="1"/>
        <rFont val="Open Sans"/>
        <family val="2"/>
      </rPr>
      <t xml:space="preserve"> = Q</t>
    </r>
    <r>
      <rPr>
        <vertAlign val="subscript"/>
        <sz val="11"/>
        <color theme="1"/>
        <rFont val="Open Sans"/>
        <family val="2"/>
      </rPr>
      <t>evap</t>
    </r>
    <r>
      <rPr>
        <sz val="11"/>
        <color theme="1"/>
        <rFont val="Open Sans"/>
        <family val="2"/>
      </rPr>
      <t xml:space="preserve"> + Q</t>
    </r>
    <r>
      <rPr>
        <vertAlign val="subscript"/>
        <sz val="11"/>
        <color theme="1"/>
        <rFont val="Open Sans"/>
        <family val="2"/>
      </rPr>
      <t>conv</t>
    </r>
    <r>
      <rPr>
        <sz val="11"/>
        <color theme="1"/>
        <rFont val="Open Sans"/>
        <family val="2"/>
      </rPr>
      <t xml:space="preserve"> + Q</t>
    </r>
    <r>
      <rPr>
        <vertAlign val="subscript"/>
        <sz val="11"/>
        <color theme="1"/>
        <rFont val="Open Sans"/>
        <family val="2"/>
      </rPr>
      <t>rad</t>
    </r>
    <r>
      <rPr>
        <sz val="11"/>
        <color theme="1"/>
        <rFont val="Open Sans"/>
        <family val="2"/>
      </rPr>
      <t xml:space="preserve"> + Q</t>
    </r>
    <r>
      <rPr>
        <vertAlign val="subscript"/>
        <sz val="11"/>
        <color theme="1"/>
        <rFont val="Open Sans"/>
        <family val="2"/>
      </rPr>
      <t>makeup</t>
    </r>
    <r>
      <rPr>
        <sz val="11"/>
        <color theme="1"/>
        <rFont val="Open Sans"/>
        <family val="2"/>
      </rPr>
      <t xml:space="preserve">
Q</t>
    </r>
    <r>
      <rPr>
        <vertAlign val="subscript"/>
        <sz val="11"/>
        <color theme="1"/>
        <rFont val="Open Sans"/>
        <family val="2"/>
      </rPr>
      <t>evap</t>
    </r>
    <r>
      <rPr>
        <sz val="11"/>
        <color theme="1"/>
        <rFont val="Open Sans"/>
        <family val="2"/>
      </rPr>
      <t xml:space="preserve"> = A x (p</t>
    </r>
    <r>
      <rPr>
        <vertAlign val="subscript"/>
        <sz val="11"/>
        <color theme="1"/>
        <rFont val="Open Sans"/>
        <family val="2"/>
      </rPr>
      <t>w</t>
    </r>
    <r>
      <rPr>
        <sz val="11"/>
        <color theme="1"/>
        <rFont val="Open Sans"/>
        <family val="2"/>
      </rPr>
      <t xml:space="preserve"> - p</t>
    </r>
    <r>
      <rPr>
        <vertAlign val="subscript"/>
        <sz val="11"/>
        <color theme="1"/>
        <rFont val="Open Sans"/>
        <family val="2"/>
      </rPr>
      <t>a</t>
    </r>
    <r>
      <rPr>
        <sz val="11"/>
        <color theme="1"/>
        <rFont val="Open Sans"/>
        <family val="2"/>
      </rPr>
      <t>) x 0.089 x v</t>
    </r>
    <r>
      <rPr>
        <vertAlign val="superscript"/>
        <sz val="11"/>
        <color theme="1"/>
        <rFont val="Open Sans"/>
        <family val="2"/>
      </rPr>
      <t>0.04</t>
    </r>
    <r>
      <rPr>
        <sz val="11"/>
        <color theme="1"/>
        <rFont val="Open Sans"/>
        <family val="2"/>
      </rPr>
      <t xml:space="preserve">
Q</t>
    </r>
    <r>
      <rPr>
        <vertAlign val="subscript"/>
        <sz val="11"/>
        <color theme="1"/>
        <rFont val="Open Sans"/>
        <family val="2"/>
      </rPr>
      <t>conv</t>
    </r>
    <r>
      <rPr>
        <sz val="11"/>
        <color theme="1"/>
        <rFont val="Open Sans"/>
        <family val="2"/>
      </rPr>
      <t xml:space="preserve"> = h</t>
    </r>
    <r>
      <rPr>
        <vertAlign val="subscript"/>
        <sz val="11"/>
        <color theme="1"/>
        <rFont val="Open Sans"/>
        <family val="2"/>
      </rPr>
      <t>c</t>
    </r>
    <r>
      <rPr>
        <sz val="11"/>
        <color theme="1"/>
        <rFont val="Open Sans"/>
        <family val="2"/>
      </rPr>
      <t xml:space="preserve"> x A x (T</t>
    </r>
    <r>
      <rPr>
        <vertAlign val="subscript"/>
        <sz val="11"/>
        <color theme="1"/>
        <rFont val="Open Sans"/>
        <family val="2"/>
      </rPr>
      <t>w</t>
    </r>
    <r>
      <rPr>
        <sz val="11"/>
        <color theme="1"/>
        <rFont val="Open Sans"/>
        <family val="2"/>
      </rPr>
      <t xml:space="preserve"> - T</t>
    </r>
    <r>
      <rPr>
        <vertAlign val="subscript"/>
        <sz val="11"/>
        <color theme="1"/>
        <rFont val="Open Sans"/>
        <family val="2"/>
      </rPr>
      <t>a</t>
    </r>
    <r>
      <rPr>
        <sz val="11"/>
        <color theme="1"/>
        <rFont val="Open Sans"/>
        <family val="2"/>
      </rPr>
      <t>)
Q</t>
    </r>
    <r>
      <rPr>
        <vertAlign val="subscript"/>
        <sz val="11"/>
        <color theme="1"/>
        <rFont val="Open Sans"/>
        <family val="2"/>
      </rPr>
      <t>rad</t>
    </r>
    <r>
      <rPr>
        <sz val="11"/>
        <color theme="1"/>
        <rFont val="Open Sans"/>
        <family val="2"/>
      </rPr>
      <t xml:space="preserve"> = A x Q</t>
    </r>
    <r>
      <rPr>
        <vertAlign val="subscript"/>
        <sz val="11"/>
        <color theme="1"/>
        <rFont val="Open Sans"/>
        <family val="2"/>
      </rPr>
      <t>r</t>
    </r>
    <r>
      <rPr>
        <sz val="11"/>
        <color theme="1"/>
        <rFont val="Open Sans"/>
        <family val="2"/>
      </rPr>
      <t xml:space="preserve">
Q</t>
    </r>
    <r>
      <rPr>
        <vertAlign val="subscript"/>
        <sz val="11"/>
        <color theme="1"/>
        <rFont val="Open Sans"/>
        <family val="2"/>
      </rPr>
      <t>makeup</t>
    </r>
    <r>
      <rPr>
        <sz val="11"/>
        <color theme="1"/>
        <rFont val="Open Sans"/>
        <family val="2"/>
      </rPr>
      <t xml:space="preserve"> = W</t>
    </r>
    <r>
      <rPr>
        <vertAlign val="subscript"/>
        <sz val="11"/>
        <color theme="1"/>
        <rFont val="Open Sans"/>
        <family val="2"/>
      </rPr>
      <t>r</t>
    </r>
    <r>
      <rPr>
        <sz val="11"/>
        <color theme="1"/>
        <rFont val="Open Sans"/>
        <family val="2"/>
      </rPr>
      <t xml:space="preserve"> x (V x p x c</t>
    </r>
    <r>
      <rPr>
        <vertAlign val="subscript"/>
        <sz val="11"/>
        <color theme="1"/>
        <rFont val="Open Sans"/>
        <family val="2"/>
      </rPr>
      <t>p</t>
    </r>
    <r>
      <rPr>
        <sz val="11"/>
        <color theme="1"/>
        <rFont val="Open Sans"/>
        <family val="2"/>
      </rPr>
      <t xml:space="preserve"> x dT / 24 x 3600)</t>
    </r>
  </si>
  <si>
    <r>
      <rPr>
        <b/>
        <sz val="11"/>
        <color theme="1"/>
        <rFont val="Open Sans"/>
        <family val="2"/>
      </rPr>
      <t>Terms:</t>
    </r>
    <r>
      <rPr>
        <sz val="11"/>
        <color theme="1"/>
        <rFont val="Open Sans"/>
        <family val="2"/>
      </rPr>
      <t xml:space="preserve">
t</t>
    </r>
    <r>
      <rPr>
        <vertAlign val="subscript"/>
        <sz val="11"/>
        <color theme="1"/>
        <rFont val="Open Sans"/>
        <family val="2"/>
      </rPr>
      <t>p</t>
    </r>
    <r>
      <rPr>
        <sz val="11"/>
        <color theme="1"/>
        <rFont val="Open Sans"/>
        <family val="2"/>
      </rPr>
      <t xml:space="preserve"> = pump run time (hours/year)</t>
    </r>
  </si>
  <si>
    <r>
      <rPr>
        <b/>
        <sz val="11"/>
        <color theme="1"/>
        <rFont val="Open Sans"/>
        <family val="2"/>
      </rPr>
      <t>Terms:</t>
    </r>
    <r>
      <rPr>
        <sz val="11"/>
        <color theme="1"/>
        <rFont val="Open Sans"/>
        <family val="2"/>
      </rPr>
      <t xml:space="preserve">
P</t>
    </r>
    <r>
      <rPr>
        <vertAlign val="subscript"/>
        <sz val="11"/>
        <color theme="1"/>
        <rFont val="Open Sans"/>
        <family val="2"/>
      </rPr>
      <t>p</t>
    </r>
    <r>
      <rPr>
        <sz val="11"/>
        <color theme="1"/>
        <rFont val="Open Sans"/>
        <family val="2"/>
      </rPr>
      <t xml:space="preserve"> = pump energy consumption rate (Btu/hr)
C = 778.28, conversion factor from ft.lb/lb</t>
    </r>
    <r>
      <rPr>
        <vertAlign val="subscript"/>
        <sz val="11"/>
        <color theme="1"/>
        <rFont val="Open Sans"/>
        <family val="2"/>
      </rPr>
      <t>m</t>
    </r>
    <r>
      <rPr>
        <sz val="11"/>
        <color theme="1"/>
        <rFont val="Open Sans"/>
        <family val="2"/>
      </rPr>
      <t xml:space="preserve"> to Btu/hr
H</t>
    </r>
    <r>
      <rPr>
        <vertAlign val="subscript"/>
        <sz val="11"/>
        <color theme="1"/>
        <rFont val="Open Sans"/>
        <family val="2"/>
      </rPr>
      <t>Loss</t>
    </r>
    <r>
      <rPr>
        <sz val="11"/>
        <color theme="1"/>
        <rFont val="Open Sans"/>
        <family val="2"/>
      </rPr>
      <t xml:space="preserve"> = Head loss (ft.lb/lb</t>
    </r>
    <r>
      <rPr>
        <vertAlign val="subscript"/>
        <sz val="11"/>
        <color theme="1"/>
        <rFont val="Open Sans"/>
        <family val="2"/>
      </rPr>
      <t>m</t>
    </r>
    <r>
      <rPr>
        <sz val="11"/>
        <color theme="1"/>
        <rFont val="Open Sans"/>
        <family val="2"/>
      </rPr>
      <t>)
m</t>
    </r>
    <r>
      <rPr>
        <vertAlign val="superscript"/>
        <sz val="11"/>
        <color theme="1"/>
        <rFont val="Open Sans"/>
        <family val="2"/>
      </rPr>
      <t>1</t>
    </r>
    <r>
      <rPr>
        <sz val="11"/>
        <color theme="1"/>
        <rFont val="Open Sans"/>
        <family val="2"/>
      </rPr>
      <t xml:space="preserve"> = Pool water circulation rate (lb</t>
    </r>
    <r>
      <rPr>
        <vertAlign val="subscript"/>
        <sz val="11"/>
        <color theme="1"/>
        <rFont val="Open Sans"/>
        <family val="2"/>
      </rPr>
      <t>m</t>
    </r>
    <r>
      <rPr>
        <sz val="11"/>
        <color theme="1"/>
        <rFont val="Open Sans"/>
        <family val="2"/>
      </rPr>
      <t>/h</t>
    </r>
    <r>
      <rPr>
        <vertAlign val="superscript"/>
        <sz val="11"/>
        <color theme="1"/>
        <rFont val="Open Sans"/>
        <family val="2"/>
      </rPr>
      <t>d</t>
    </r>
    <r>
      <rPr>
        <sz val="11"/>
        <color theme="1"/>
        <rFont val="Open Sans"/>
        <family val="2"/>
      </rPr>
      <t>)
η</t>
    </r>
    <r>
      <rPr>
        <vertAlign val="subscript"/>
        <sz val="11"/>
        <color theme="1"/>
        <rFont val="Open Sans"/>
        <family val="2"/>
      </rPr>
      <t xml:space="preserve">p </t>
    </r>
    <r>
      <rPr>
        <sz val="11"/>
        <color theme="1"/>
        <rFont val="Open Sans"/>
        <family val="2"/>
      </rPr>
      <t>= pump overall efficiency (%)</t>
    </r>
  </si>
  <si>
    <r>
      <rPr>
        <b/>
        <sz val="11"/>
        <color theme="1"/>
        <rFont val="Open Sans"/>
        <family val="2"/>
      </rPr>
      <t>Terms:</t>
    </r>
    <r>
      <rPr>
        <sz val="11"/>
        <color theme="1"/>
        <rFont val="Open Sans"/>
        <family val="2"/>
      </rPr>
      <t xml:space="preserve">
ρ = 64.02 constant for pool water density (lbm/ft</t>
    </r>
    <r>
      <rPr>
        <vertAlign val="superscript"/>
        <sz val="11"/>
        <color theme="1"/>
        <rFont val="Open Sans"/>
        <family val="2"/>
      </rPr>
      <t>3</t>
    </r>
    <r>
      <rPr>
        <sz val="11"/>
        <color theme="1"/>
        <rFont val="Open Sans"/>
        <family val="2"/>
      </rPr>
      <t>)
A</t>
    </r>
    <r>
      <rPr>
        <vertAlign val="subscript"/>
        <sz val="11"/>
        <color theme="1"/>
        <rFont val="Open Sans"/>
        <family val="2"/>
      </rPr>
      <t>p</t>
    </r>
    <r>
      <rPr>
        <sz val="11"/>
        <color theme="1"/>
        <rFont val="Open Sans"/>
        <family val="2"/>
      </rPr>
      <t xml:space="preserve"> = Area pool (ft.lb/lb</t>
    </r>
    <r>
      <rPr>
        <vertAlign val="subscript"/>
        <sz val="11"/>
        <color theme="1"/>
        <rFont val="Open Sans"/>
        <family val="2"/>
      </rPr>
      <t>m</t>
    </r>
    <r>
      <rPr>
        <sz val="11"/>
        <color theme="1"/>
        <rFont val="Open Sans"/>
        <family val="2"/>
      </rPr>
      <t>)
L</t>
    </r>
    <r>
      <rPr>
        <vertAlign val="subscript"/>
        <sz val="11"/>
        <color theme="1"/>
        <rFont val="Open Sans"/>
        <family val="2"/>
      </rPr>
      <t xml:space="preserve">d </t>
    </r>
    <r>
      <rPr>
        <sz val="11"/>
        <color theme="1"/>
        <rFont val="Open Sans"/>
        <family val="2"/>
      </rPr>
      <t>= Average pool depth (ft)
τ = time required purging a pool (hours/day)</t>
    </r>
  </si>
  <si>
    <r>
      <rPr>
        <b/>
        <sz val="11"/>
        <color theme="1"/>
        <rFont val="Open Sans"/>
        <family val="2"/>
      </rPr>
      <t>Terms:</t>
    </r>
    <r>
      <rPr>
        <sz val="11"/>
        <color theme="1"/>
        <rFont val="Open Sans"/>
        <family val="2"/>
      </rPr>
      <t xml:space="preserve">
Q</t>
    </r>
    <r>
      <rPr>
        <vertAlign val="subscript"/>
        <sz val="11"/>
        <color theme="1"/>
        <rFont val="Open Sans"/>
        <family val="2"/>
      </rPr>
      <t>evap</t>
    </r>
    <r>
      <rPr>
        <sz val="11"/>
        <color theme="1"/>
        <rFont val="Open Sans"/>
        <family val="2"/>
      </rPr>
      <t xml:space="preserve"> = Evaporation heat loss
Q</t>
    </r>
    <r>
      <rPr>
        <vertAlign val="subscript"/>
        <sz val="11"/>
        <color theme="1"/>
        <rFont val="Open Sans"/>
        <family val="2"/>
      </rPr>
      <t>conv</t>
    </r>
    <r>
      <rPr>
        <sz val="11"/>
        <color theme="1"/>
        <rFont val="Open Sans"/>
        <family val="2"/>
      </rPr>
      <t xml:space="preserve"> = Convection heat loss
Q</t>
    </r>
    <r>
      <rPr>
        <vertAlign val="subscript"/>
        <sz val="11"/>
        <color theme="1"/>
        <rFont val="Open Sans"/>
        <family val="2"/>
      </rPr>
      <t>rad</t>
    </r>
    <r>
      <rPr>
        <sz val="11"/>
        <color theme="1"/>
        <rFont val="Open Sans"/>
        <family val="2"/>
      </rPr>
      <t xml:space="preserve"> = Radiation heat loss
Q</t>
    </r>
    <r>
      <rPr>
        <vertAlign val="subscript"/>
        <sz val="11"/>
        <color theme="1"/>
        <rFont val="Open Sans"/>
        <family val="2"/>
      </rPr>
      <t>makeup</t>
    </r>
    <r>
      <rPr>
        <sz val="11"/>
        <color theme="1"/>
        <rFont val="Open Sans"/>
        <family val="2"/>
      </rPr>
      <t xml:space="preserve"> = Fresh water makeup heat</t>
    </r>
  </si>
  <si>
    <r>
      <rPr>
        <b/>
        <sz val="11"/>
        <color theme="1"/>
        <rFont val="Open Sans"/>
        <family val="2"/>
      </rPr>
      <t>Terms:</t>
    </r>
    <r>
      <rPr>
        <sz val="11"/>
        <color theme="1"/>
        <rFont val="Open Sans"/>
        <family val="2"/>
      </rPr>
      <t xml:space="preserve">
A = Pool surface area (m</t>
    </r>
    <r>
      <rPr>
        <vertAlign val="superscript"/>
        <sz val="11"/>
        <color theme="1"/>
        <rFont val="Open Sans"/>
        <family val="2"/>
      </rPr>
      <t>2</t>
    </r>
    <r>
      <rPr>
        <sz val="11"/>
        <color theme="1"/>
        <rFont val="Open Sans"/>
        <family val="2"/>
      </rPr>
      <t>)
p</t>
    </r>
    <r>
      <rPr>
        <vertAlign val="subscript"/>
        <sz val="11"/>
        <color theme="1"/>
        <rFont val="Open Sans"/>
        <family val="2"/>
      </rPr>
      <t>w</t>
    </r>
    <r>
      <rPr>
        <sz val="11"/>
        <color theme="1"/>
        <rFont val="Open Sans"/>
        <family val="2"/>
      </rPr>
      <t xml:space="preserve"> = vapor pressure at water temp (Pa)
p</t>
    </r>
    <r>
      <rPr>
        <vertAlign val="subscript"/>
        <sz val="11"/>
        <color theme="1"/>
        <rFont val="Open Sans"/>
        <family val="2"/>
      </rPr>
      <t xml:space="preserve">a </t>
    </r>
    <r>
      <rPr>
        <sz val="11"/>
        <color theme="1"/>
        <rFont val="Open Sans"/>
        <family val="2"/>
      </rPr>
      <t>= vapor pressure at air temp (Pa)
v = Air velocity over pool surface (m/s)
0.089 = Empirical constant</t>
    </r>
  </si>
  <si>
    <r>
      <rPr>
        <b/>
        <sz val="11"/>
        <color theme="1"/>
        <rFont val="Open Sans"/>
        <family val="2"/>
      </rPr>
      <t>Terms:</t>
    </r>
    <r>
      <rPr>
        <sz val="11"/>
        <color theme="1"/>
        <rFont val="Open Sans"/>
        <family val="2"/>
      </rPr>
      <t xml:space="preserve">
h</t>
    </r>
    <r>
      <rPr>
        <vertAlign val="subscript"/>
        <sz val="11"/>
        <color theme="1"/>
        <rFont val="Open Sans"/>
        <family val="2"/>
      </rPr>
      <t>c</t>
    </r>
    <r>
      <rPr>
        <sz val="11"/>
        <color theme="1"/>
        <rFont val="Open Sans"/>
        <family val="2"/>
      </rPr>
      <t xml:space="preserve"> = Convection coefficient (5.7 + 3.8v)
T</t>
    </r>
    <r>
      <rPr>
        <vertAlign val="subscript"/>
        <sz val="11"/>
        <color theme="1"/>
        <rFont val="Open Sans"/>
        <family val="2"/>
      </rPr>
      <t>w</t>
    </r>
    <r>
      <rPr>
        <sz val="11"/>
        <color theme="1"/>
        <rFont val="Open Sans"/>
        <family val="2"/>
      </rPr>
      <t xml:space="preserve"> = Temperature of the water (C)
T</t>
    </r>
    <r>
      <rPr>
        <vertAlign val="subscript"/>
        <sz val="11"/>
        <color theme="1"/>
        <rFont val="Open Sans"/>
        <family val="2"/>
      </rPr>
      <t>a</t>
    </r>
    <r>
      <rPr>
        <sz val="11"/>
        <color theme="1"/>
        <rFont val="Open Sans"/>
        <family val="2"/>
      </rPr>
      <t xml:space="preserve"> = Temperature of the air (C)</t>
    </r>
  </si>
  <si>
    <r>
      <rPr>
        <b/>
        <sz val="11"/>
        <color theme="1"/>
        <rFont val="Open Sans"/>
        <family val="2"/>
      </rPr>
      <t>Terms:</t>
    </r>
    <r>
      <rPr>
        <sz val="11"/>
        <color theme="1"/>
        <rFont val="Open Sans"/>
        <family val="2"/>
      </rPr>
      <t xml:space="preserve">
Q</t>
    </r>
    <r>
      <rPr>
        <vertAlign val="subscript"/>
        <sz val="11"/>
        <color theme="1"/>
        <rFont val="Open Sans"/>
        <family val="2"/>
      </rPr>
      <t>r</t>
    </r>
    <r>
      <rPr>
        <sz val="11"/>
        <color theme="1"/>
        <rFont val="Open Sans"/>
        <family val="2"/>
      </rPr>
      <t xml:space="preserve"> = simplified radiation (W/m</t>
    </r>
    <r>
      <rPr>
        <vertAlign val="superscript"/>
        <sz val="11"/>
        <color theme="1"/>
        <rFont val="Open Sans"/>
        <family val="2"/>
      </rPr>
      <t>2</t>
    </r>
    <r>
      <rPr>
        <sz val="11"/>
        <color theme="1"/>
        <rFont val="Open Sans"/>
        <family val="2"/>
      </rPr>
      <t>)</t>
    </r>
  </si>
  <si>
    <r>
      <rPr>
        <b/>
        <sz val="11"/>
        <color theme="1"/>
        <rFont val="Open Sans"/>
        <family val="2"/>
      </rPr>
      <t>Terms:</t>
    </r>
    <r>
      <rPr>
        <sz val="11"/>
        <color theme="1"/>
        <rFont val="Open Sans"/>
        <family val="2"/>
      </rPr>
      <t xml:space="preserve">
W</t>
    </r>
    <r>
      <rPr>
        <vertAlign val="subscript"/>
        <sz val="11"/>
        <color theme="1"/>
        <rFont val="Open Sans"/>
        <family val="2"/>
      </rPr>
      <t>r</t>
    </r>
    <r>
      <rPr>
        <sz val="11"/>
        <color theme="1"/>
        <rFont val="Open Sans"/>
        <family val="2"/>
      </rPr>
      <t xml:space="preserve"> = Water replacement per day (%)
V = volume of pool (m</t>
    </r>
    <r>
      <rPr>
        <vertAlign val="superscript"/>
        <sz val="11"/>
        <color theme="1"/>
        <rFont val="Open Sans"/>
        <family val="2"/>
      </rPr>
      <t>3</t>
    </r>
    <r>
      <rPr>
        <sz val="11"/>
        <color theme="1"/>
        <rFont val="Open Sans"/>
        <family val="2"/>
      </rPr>
      <t>)
p = 1,000
cp = 4,186
dT = T</t>
    </r>
    <r>
      <rPr>
        <vertAlign val="subscript"/>
        <sz val="11"/>
        <color theme="1"/>
        <rFont val="Open Sans"/>
        <family val="2"/>
      </rPr>
      <t>w</t>
    </r>
    <r>
      <rPr>
        <sz val="11"/>
        <color theme="1"/>
        <rFont val="Open Sans"/>
        <family val="2"/>
      </rPr>
      <t xml:space="preserve"> - T</t>
    </r>
    <r>
      <rPr>
        <vertAlign val="subscript"/>
        <sz val="11"/>
        <color theme="1"/>
        <rFont val="Open Sans"/>
        <family val="2"/>
      </rPr>
      <t xml:space="preserve">fw
</t>
    </r>
    <r>
      <rPr>
        <sz val="11"/>
        <color theme="1"/>
        <rFont val="Open Sans"/>
        <family val="2"/>
      </rPr>
      <t>T</t>
    </r>
    <r>
      <rPr>
        <vertAlign val="subscript"/>
        <sz val="11"/>
        <color theme="1"/>
        <rFont val="Open Sans"/>
        <family val="2"/>
      </rPr>
      <t>fw</t>
    </r>
    <r>
      <rPr>
        <sz val="11"/>
        <color theme="1"/>
        <rFont val="Open Sans"/>
        <family val="2"/>
      </rPr>
      <t xml:space="preserve"> = Temperature of incoming water</t>
    </r>
  </si>
  <si>
    <t>Web Link</t>
  </si>
  <si>
    <t>https://www.energystar.gov/buildings/tools-and-resources/energy-star-score-swimming-pools</t>
  </si>
  <si>
    <t>https://www.enginist.co/en/guides/heating/understanding-pool-heating</t>
  </si>
  <si>
    <r>
      <t>Updated the pool heating energy calculations based on a total heat loss model equation:
Q</t>
    </r>
    <r>
      <rPr>
        <vertAlign val="subscript"/>
        <sz val="11"/>
        <color theme="1"/>
        <rFont val="Open Sans"/>
        <family val="2"/>
      </rPr>
      <t>total</t>
    </r>
    <r>
      <rPr>
        <sz val="11"/>
        <color theme="1"/>
        <rFont val="Open Sans"/>
        <family val="2"/>
      </rPr>
      <t xml:space="preserve"> = Q</t>
    </r>
    <r>
      <rPr>
        <vertAlign val="subscript"/>
        <sz val="11"/>
        <color theme="1"/>
        <rFont val="Open Sans"/>
        <family val="2"/>
      </rPr>
      <t>evap</t>
    </r>
    <r>
      <rPr>
        <sz val="11"/>
        <color theme="1"/>
        <rFont val="Open Sans"/>
        <family val="2"/>
      </rPr>
      <t xml:space="preserve"> + Q</t>
    </r>
    <r>
      <rPr>
        <vertAlign val="subscript"/>
        <sz val="11"/>
        <color theme="1"/>
        <rFont val="Open Sans"/>
        <family val="2"/>
      </rPr>
      <t>conv</t>
    </r>
    <r>
      <rPr>
        <sz val="11"/>
        <color theme="1"/>
        <rFont val="Open Sans"/>
        <family val="2"/>
      </rPr>
      <t xml:space="preserve"> + Q</t>
    </r>
    <r>
      <rPr>
        <vertAlign val="subscript"/>
        <sz val="11"/>
        <color theme="1"/>
        <rFont val="Open Sans"/>
        <family val="2"/>
      </rPr>
      <t>rad</t>
    </r>
    <r>
      <rPr>
        <sz val="11"/>
        <color theme="1"/>
        <rFont val="Open Sans"/>
        <family val="2"/>
      </rPr>
      <t xml:space="preserve"> + Q</t>
    </r>
    <r>
      <rPr>
        <vertAlign val="subscript"/>
        <sz val="11"/>
        <color theme="1"/>
        <rFont val="Open Sans"/>
        <family val="2"/>
      </rPr>
      <t>makeup</t>
    </r>
    <r>
      <rPr>
        <sz val="11"/>
        <color theme="1"/>
        <rFont val="Open Sans"/>
        <family val="2"/>
      </rPr>
      <t xml:space="preserve">
Q</t>
    </r>
    <r>
      <rPr>
        <vertAlign val="subscript"/>
        <sz val="11"/>
        <color theme="1"/>
        <rFont val="Open Sans"/>
        <family val="2"/>
      </rPr>
      <t>evap</t>
    </r>
    <r>
      <rPr>
        <sz val="11"/>
        <color theme="1"/>
        <rFont val="Open Sans"/>
        <family val="2"/>
      </rPr>
      <t xml:space="preserve"> = A x (p</t>
    </r>
    <r>
      <rPr>
        <vertAlign val="subscript"/>
        <sz val="11"/>
        <color theme="1"/>
        <rFont val="Open Sans"/>
        <family val="2"/>
      </rPr>
      <t>w</t>
    </r>
    <r>
      <rPr>
        <sz val="11"/>
        <color theme="1"/>
        <rFont val="Open Sans"/>
        <family val="2"/>
      </rPr>
      <t xml:space="preserve"> - p</t>
    </r>
    <r>
      <rPr>
        <vertAlign val="subscript"/>
        <sz val="11"/>
        <color theme="1"/>
        <rFont val="Open Sans"/>
        <family val="2"/>
      </rPr>
      <t>a</t>
    </r>
    <r>
      <rPr>
        <sz val="11"/>
        <color theme="1"/>
        <rFont val="Open Sans"/>
        <family val="2"/>
      </rPr>
      <t>) x 0.089 x v</t>
    </r>
    <r>
      <rPr>
        <vertAlign val="superscript"/>
        <sz val="11"/>
        <color theme="1"/>
        <rFont val="Open Sans"/>
        <family val="2"/>
      </rPr>
      <t>0.04</t>
    </r>
    <r>
      <rPr>
        <sz val="11"/>
        <color theme="1"/>
        <rFont val="Open Sans"/>
        <family val="2"/>
      </rPr>
      <t xml:space="preserve">
Q</t>
    </r>
    <r>
      <rPr>
        <vertAlign val="subscript"/>
        <sz val="11"/>
        <color theme="1"/>
        <rFont val="Open Sans"/>
        <family val="2"/>
      </rPr>
      <t>conv</t>
    </r>
    <r>
      <rPr>
        <sz val="11"/>
        <color theme="1"/>
        <rFont val="Open Sans"/>
        <family val="2"/>
      </rPr>
      <t xml:space="preserve"> = h</t>
    </r>
    <r>
      <rPr>
        <vertAlign val="subscript"/>
        <sz val="11"/>
        <color theme="1"/>
        <rFont val="Open Sans"/>
        <family val="2"/>
      </rPr>
      <t>c</t>
    </r>
    <r>
      <rPr>
        <sz val="11"/>
        <color theme="1"/>
        <rFont val="Open Sans"/>
        <family val="2"/>
      </rPr>
      <t xml:space="preserve"> x A x (T</t>
    </r>
    <r>
      <rPr>
        <vertAlign val="subscript"/>
        <sz val="11"/>
        <color theme="1"/>
        <rFont val="Open Sans"/>
        <family val="2"/>
      </rPr>
      <t>w</t>
    </r>
    <r>
      <rPr>
        <sz val="11"/>
        <color theme="1"/>
        <rFont val="Open Sans"/>
        <family val="2"/>
      </rPr>
      <t xml:space="preserve"> - T</t>
    </r>
    <r>
      <rPr>
        <vertAlign val="subscript"/>
        <sz val="11"/>
        <color theme="1"/>
        <rFont val="Open Sans"/>
        <family val="2"/>
      </rPr>
      <t>a</t>
    </r>
    <r>
      <rPr>
        <sz val="11"/>
        <color theme="1"/>
        <rFont val="Open Sans"/>
        <family val="2"/>
      </rPr>
      <t>)
Q</t>
    </r>
    <r>
      <rPr>
        <vertAlign val="subscript"/>
        <sz val="11"/>
        <color theme="1"/>
        <rFont val="Open Sans"/>
        <family val="2"/>
      </rPr>
      <t>rad</t>
    </r>
    <r>
      <rPr>
        <sz val="11"/>
        <color theme="1"/>
        <rFont val="Open Sans"/>
        <family val="2"/>
      </rPr>
      <t xml:space="preserve"> = A x Q</t>
    </r>
    <r>
      <rPr>
        <vertAlign val="subscript"/>
        <sz val="11"/>
        <color theme="1"/>
        <rFont val="Open Sans"/>
        <family val="2"/>
      </rPr>
      <t>r</t>
    </r>
    <r>
      <rPr>
        <sz val="11"/>
        <color theme="1"/>
        <rFont val="Open Sans"/>
        <family val="2"/>
      </rPr>
      <t xml:space="preserve">
Q</t>
    </r>
    <r>
      <rPr>
        <vertAlign val="subscript"/>
        <sz val="11"/>
        <color theme="1"/>
        <rFont val="Open Sans"/>
        <family val="2"/>
      </rPr>
      <t>makeup</t>
    </r>
    <r>
      <rPr>
        <sz val="11"/>
        <color theme="1"/>
        <rFont val="Open Sans"/>
        <family val="2"/>
      </rPr>
      <t xml:space="preserve"> = W</t>
    </r>
    <r>
      <rPr>
        <vertAlign val="subscript"/>
        <sz val="11"/>
        <color theme="1"/>
        <rFont val="Open Sans"/>
        <family val="2"/>
      </rPr>
      <t>r</t>
    </r>
    <r>
      <rPr>
        <sz val="11"/>
        <color theme="1"/>
        <rFont val="Open Sans"/>
        <family val="2"/>
      </rPr>
      <t xml:space="preserve"> x (V x p x c</t>
    </r>
    <r>
      <rPr>
        <vertAlign val="subscript"/>
        <sz val="11"/>
        <color theme="1"/>
        <rFont val="Open Sans"/>
        <family val="2"/>
      </rPr>
      <t>p</t>
    </r>
    <r>
      <rPr>
        <sz val="11"/>
        <color theme="1"/>
        <rFont val="Open Sans"/>
        <family val="2"/>
      </rPr>
      <t xml:space="preserve"> x dT / 24 x 3600)</t>
    </r>
  </si>
  <si>
    <r>
      <t>ENERGY STAR | Portfolio Manager | Technical Reference | Swimming Pools and the ENERGY STAR Score in the United States and Canada | July 2013 calculation for total pumping energy.
Energy</t>
    </r>
    <r>
      <rPr>
        <vertAlign val="subscript"/>
        <sz val="11"/>
        <color theme="1"/>
        <rFont val="Open Sans"/>
        <family val="2"/>
      </rPr>
      <t>pump</t>
    </r>
    <r>
      <rPr>
        <sz val="11"/>
        <color theme="1"/>
        <rFont val="Open Sans"/>
        <family val="2"/>
      </rPr>
      <t xml:space="preserve"> = Pp x t</t>
    </r>
    <r>
      <rPr>
        <vertAlign val="subscript"/>
        <sz val="11"/>
        <color theme="1"/>
        <rFont val="Open Sans"/>
        <family val="2"/>
      </rPr>
      <t>p</t>
    </r>
    <r>
      <rPr>
        <sz val="11"/>
        <color theme="1"/>
        <rFont val="Open Sans"/>
        <family val="2"/>
      </rPr>
      <t xml:space="preserve">
P</t>
    </r>
    <r>
      <rPr>
        <vertAlign val="subscript"/>
        <sz val="11"/>
        <color theme="1"/>
        <rFont val="Open Sans"/>
        <family val="2"/>
      </rPr>
      <t>p</t>
    </r>
    <r>
      <rPr>
        <sz val="11"/>
        <color theme="1"/>
        <rFont val="Open Sans"/>
        <family val="2"/>
      </rPr>
      <t xml:space="preserve"> = 1/C x H</t>
    </r>
    <r>
      <rPr>
        <vertAlign val="subscript"/>
        <sz val="11"/>
        <color theme="1"/>
        <rFont val="Open Sans"/>
        <family val="2"/>
      </rPr>
      <t>loss</t>
    </r>
    <r>
      <rPr>
        <sz val="11"/>
        <color theme="1"/>
        <rFont val="Open Sans"/>
        <family val="2"/>
      </rPr>
      <t xml:space="preserve"> x m</t>
    </r>
    <r>
      <rPr>
        <vertAlign val="superscript"/>
        <sz val="11"/>
        <color theme="1"/>
        <rFont val="Open Sans"/>
        <family val="2"/>
      </rPr>
      <t>1</t>
    </r>
    <r>
      <rPr>
        <sz val="11"/>
        <color theme="1"/>
        <rFont val="Open Sans"/>
        <family val="2"/>
      </rPr>
      <t xml:space="preserve"> / η</t>
    </r>
    <r>
      <rPr>
        <vertAlign val="subscript"/>
        <sz val="11"/>
        <color theme="1"/>
        <rFont val="Open Sans"/>
        <family val="2"/>
      </rPr>
      <t xml:space="preserve">p
</t>
    </r>
    <r>
      <rPr>
        <sz val="11"/>
        <color theme="1"/>
        <rFont val="Open Sans"/>
        <family val="2"/>
      </rPr>
      <t>m</t>
    </r>
    <r>
      <rPr>
        <vertAlign val="superscript"/>
        <sz val="11"/>
        <color theme="1"/>
        <rFont val="Open Sans"/>
        <family val="2"/>
      </rPr>
      <t>1</t>
    </r>
    <r>
      <rPr>
        <sz val="11"/>
        <color theme="1"/>
        <rFont val="Open Sans"/>
        <family val="2"/>
      </rPr>
      <t xml:space="preserve"> = ρ x A</t>
    </r>
    <r>
      <rPr>
        <vertAlign val="subscript"/>
        <sz val="11"/>
        <color theme="1"/>
        <rFont val="Open Sans"/>
        <family val="2"/>
      </rPr>
      <t>p</t>
    </r>
    <r>
      <rPr>
        <sz val="11"/>
        <color theme="1"/>
        <rFont val="Open Sans"/>
        <family val="2"/>
      </rPr>
      <t xml:space="preserve"> x L</t>
    </r>
    <r>
      <rPr>
        <vertAlign val="subscript"/>
        <sz val="11"/>
        <color theme="1"/>
        <rFont val="Open Sans"/>
        <family val="2"/>
      </rPr>
      <t>d</t>
    </r>
    <r>
      <rPr>
        <sz val="11"/>
        <color theme="1"/>
        <rFont val="Open Sans"/>
        <family val="2"/>
      </rPr>
      <t xml:space="preserve"> x τ</t>
    </r>
  </si>
  <si>
    <r>
      <rPr>
        <b/>
        <sz val="14"/>
        <rFont val="Open Sans"/>
        <family val="2"/>
      </rPr>
      <t xml:space="preserve">Calculation Assumptions </t>
    </r>
    <r>
      <rPr>
        <sz val="10"/>
        <rFont val="Open Sans"/>
        <family val="2"/>
      </rPr>
      <t>(see 'Update Tracker' for full calculations)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</si>
</sst>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
    <numFmt numFmtId="166" formatCode="_(* #,##0_);_(* \(#,##0\);_(* &quot;-&quot;??_);_(@_)"/>
    <numFmt numFmtId="167" formatCode="#,##0.0"/>
  </numFmts>
  <fonts count="26" x14ac:knownFonts="1">
    <font>
      <sz val="11"/>
      <color theme="1"/>
      <name val="Arial"/>
      <family val="2"/>
      <scheme val="minor"/>
    </font>
    <font>
      <sz val="12"/>
      <color theme="1"/>
      <name val="Arial"/>
      <family val="2"/>
      <scheme val="minor"/>
    </font>
    <font>
      <u/>
      <sz val="11"/>
      <color theme="10"/>
      <name val="Arial"/>
      <family val="2"/>
      <scheme val="minor"/>
    </font>
    <font>
      <sz val="11"/>
      <color theme="1"/>
      <name val="Arial"/>
      <family val="2"/>
      <scheme val="minor"/>
    </font>
    <font>
      <b/>
      <sz val="12"/>
      <name val="Open Sans"/>
      <family val="2"/>
    </font>
    <font>
      <sz val="10"/>
      <name val="Verdana"/>
      <family val="2"/>
    </font>
    <font>
      <sz val="10"/>
      <color rgb="FF000000"/>
      <name val="Arial"/>
      <family val="2"/>
    </font>
    <font>
      <sz val="10"/>
      <color rgb="FF000000"/>
      <name val="Open Sans"/>
      <family val="2"/>
    </font>
    <font>
      <sz val="11"/>
      <color theme="1"/>
      <name val="Open Sans"/>
      <family val="2"/>
    </font>
    <font>
      <sz val="12"/>
      <name val="Open Sans"/>
      <family val="2"/>
    </font>
    <font>
      <sz val="12"/>
      <color theme="1"/>
      <name val="Open Sans"/>
      <family val="2"/>
    </font>
    <font>
      <b/>
      <sz val="16"/>
      <color rgb="FFFFFFFF"/>
      <name val="Open Sans"/>
      <family val="2"/>
    </font>
    <font>
      <b/>
      <sz val="12"/>
      <color rgb="FFFFFFFF"/>
      <name val="Open Sans"/>
      <family val="2"/>
    </font>
    <font>
      <b/>
      <sz val="10"/>
      <color rgb="FFFFFFFF"/>
      <name val="Open Sans"/>
      <family val="2"/>
    </font>
    <font>
      <b/>
      <sz val="18"/>
      <color rgb="FFFFFFFF"/>
      <name val="Open Sans"/>
      <family val="2"/>
    </font>
    <font>
      <b/>
      <sz val="14"/>
      <color rgb="FFFFFFFF"/>
      <name val="Open Sans"/>
      <family val="2"/>
    </font>
    <font>
      <sz val="10"/>
      <name val="Open Sans"/>
      <family val="2"/>
    </font>
    <font>
      <sz val="11"/>
      <name val="Open Sans"/>
      <family val="2"/>
    </font>
    <font>
      <vertAlign val="subscript"/>
      <sz val="12"/>
      <color theme="1"/>
      <name val="Open Sans"/>
      <family val="2"/>
    </font>
    <font>
      <vertAlign val="subscript"/>
      <sz val="11"/>
      <color theme="1"/>
      <name val="Open Sans"/>
      <family val="2"/>
    </font>
    <font>
      <vertAlign val="superscript"/>
      <sz val="11"/>
      <color theme="1"/>
      <name val="Open Sans"/>
      <family val="2"/>
    </font>
    <font>
      <sz val="10"/>
      <color rgb="FF0000FF"/>
      <name val="Arial"/>
      <family val="2"/>
      <scheme val="minor"/>
    </font>
    <font>
      <sz val="10"/>
      <color theme="1"/>
      <name val="Arial"/>
      <family val="2"/>
      <scheme val="minor"/>
    </font>
    <font>
      <b/>
      <sz val="11"/>
      <color theme="7"/>
      <name val="Arial"/>
      <family val="2"/>
      <scheme val="minor"/>
    </font>
    <font>
      <b/>
      <sz val="14"/>
      <name val="Open Sans"/>
      <family val="2"/>
    </font>
    <font>
      <b/>
      <sz val="11"/>
      <color theme="1"/>
      <name val="Open Sans"/>
      <family val="2"/>
    </font>
  </fonts>
  <fills count="23">
    <fill>
      <patternFill patternType="none"/>
    </fill>
    <fill>
      <patternFill patternType="gray125"/>
    </fill>
    <fill>
      <patternFill patternType="solid">
        <fgColor rgb="FF0E2746"/>
        <bgColor indexed="64"/>
      </patternFill>
    </fill>
    <fill>
      <patternFill patternType="solid">
        <fgColor rgb="FF00AAAF"/>
        <bgColor rgb="FF00AAAF"/>
      </patternFill>
    </fill>
    <fill>
      <patternFill patternType="solid">
        <fgColor rgb="FF6E4692"/>
        <bgColor indexed="64"/>
      </patternFill>
    </fill>
    <fill>
      <patternFill patternType="solid">
        <fgColor rgb="FFEDECE0"/>
        <bgColor indexed="64"/>
      </patternFill>
    </fill>
    <fill>
      <patternFill patternType="solid">
        <fgColor rgb="FF00AAAF"/>
        <bgColor indexed="64"/>
      </patternFill>
    </fill>
    <fill>
      <patternFill patternType="solid">
        <fgColor theme="7"/>
        <bgColor indexed="64"/>
      </patternFill>
    </fill>
    <fill>
      <patternFill patternType="solid">
        <fgColor rgb="FF7030A0"/>
        <bgColor indexed="64"/>
      </patternFill>
    </fill>
    <fill>
      <patternFill patternType="solid">
        <fgColor theme="3"/>
        <bgColor indexed="64"/>
      </patternFill>
    </fill>
    <fill>
      <patternFill patternType="solid">
        <fgColor theme="0"/>
        <bgColor indexed="64"/>
      </patternFill>
    </fill>
    <fill>
      <patternFill patternType="solid">
        <fgColor theme="6"/>
        <bgColor indexed="64"/>
      </patternFill>
    </fill>
    <fill>
      <patternFill patternType="solid">
        <fgColor theme="1"/>
        <bgColor indexed="64"/>
      </patternFill>
    </fill>
    <fill>
      <patternFill patternType="solid">
        <fgColor rgb="FFF3F3F3"/>
        <bgColor indexed="64"/>
      </patternFill>
    </fill>
    <fill>
      <patternFill patternType="solid">
        <fgColor rgb="FFF4CCCC"/>
        <bgColor indexed="64"/>
      </patternFill>
    </fill>
    <fill>
      <patternFill patternType="solid">
        <fgColor rgb="FFFCE5CD"/>
        <bgColor indexed="64"/>
      </patternFill>
    </fill>
    <fill>
      <patternFill patternType="solid">
        <fgColor rgb="FFFFFF00"/>
        <bgColor indexed="64"/>
      </patternFill>
    </fill>
    <fill>
      <patternFill patternType="solid">
        <fgColor theme="4"/>
        <bgColor indexed="64"/>
      </patternFill>
    </fill>
    <fill>
      <patternFill patternType="solid">
        <fgColor theme="6" tint="0.79998168889431442"/>
        <bgColor indexed="64"/>
      </patternFill>
    </fill>
    <fill>
      <patternFill patternType="solid">
        <fgColor theme="1" tint="0.89999084444715716"/>
        <bgColor indexed="64"/>
      </patternFill>
    </fill>
    <fill>
      <patternFill patternType="solid">
        <fgColor theme="4" tint="0.79998168889431442"/>
        <bgColor indexed="64"/>
      </patternFill>
    </fill>
    <fill>
      <patternFill patternType="solid">
        <fgColor theme="7" tint="-9.9978637043366805E-2"/>
        <bgColor indexed="64"/>
      </patternFill>
    </fill>
    <fill>
      <patternFill patternType="solid">
        <fgColor theme="8"/>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000000"/>
      </left>
      <right style="medium">
        <color rgb="FF000000"/>
      </right>
      <top style="medium">
        <color rgb="FFCCCCCC"/>
      </top>
      <bottom style="medium">
        <color rgb="FFCCCCCC"/>
      </bottom>
      <diagonal/>
    </border>
    <border>
      <left style="medium">
        <color rgb="FF000000"/>
      </left>
      <right/>
      <top/>
      <bottom/>
      <diagonal/>
    </border>
  </borders>
  <cellStyleXfs count="8">
    <xf numFmtId="0" fontId="0" fillId="0" borderId="0"/>
    <xf numFmtId="43" fontId="3"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5" fillId="0" borderId="0"/>
    <xf numFmtId="0" fontId="6" fillId="0" borderId="0"/>
    <xf numFmtId="0" fontId="3" fillId="0" borderId="0"/>
    <xf numFmtId="0" fontId="5" fillId="0" borderId="0"/>
  </cellStyleXfs>
  <cellXfs count="137">
    <xf numFmtId="0" fontId="0" fillId="0" borderId="0" xfId="0"/>
    <xf numFmtId="0" fontId="12" fillId="6" borderId="1"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12" fillId="8" borderId="3" xfId="0" applyFont="1" applyFill="1" applyBorder="1" applyAlignment="1">
      <alignment horizontal="center" vertical="center" wrapText="1"/>
    </xf>
    <xf numFmtId="0" fontId="12" fillId="8" borderId="3"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0" fillId="5" borderId="1" xfId="0" applyFont="1" applyFill="1" applyBorder="1" applyAlignment="1">
      <alignment horizontal="right" vertical="center" wrapText="1"/>
    </xf>
    <xf numFmtId="0" fontId="10" fillId="5" borderId="1" xfId="0" applyFont="1" applyFill="1" applyBorder="1" applyAlignment="1">
      <alignment horizontal="right" vertical="center"/>
    </xf>
    <xf numFmtId="0" fontId="10" fillId="5" borderId="5" xfId="0" applyFont="1" applyFill="1" applyBorder="1" applyAlignment="1">
      <alignment vertical="center"/>
    </xf>
    <xf numFmtId="3" fontId="12" fillId="8" borderId="0" xfId="0" applyNumberFormat="1" applyFont="1" applyFill="1" applyAlignment="1">
      <alignment horizontal="center" vertical="center"/>
    </xf>
    <xf numFmtId="0" fontId="17" fillId="0" borderId="0" xfId="0" applyFont="1"/>
    <xf numFmtId="0" fontId="17" fillId="7" borderId="1" xfId="0" applyFont="1" applyFill="1" applyBorder="1"/>
    <xf numFmtId="0" fontId="12" fillId="10" borderId="1" xfId="0" applyFont="1" applyFill="1" applyBorder="1" applyAlignment="1" applyProtection="1">
      <alignment horizontal="center" vertical="center" wrapText="1"/>
      <protection locked="0"/>
    </xf>
    <xf numFmtId="3" fontId="9" fillId="11" borderId="1" xfId="0" applyNumberFormat="1" applyFont="1" applyFill="1" applyBorder="1" applyAlignment="1">
      <alignment horizontal="center" vertical="center" wrapText="1"/>
    </xf>
    <xf numFmtId="43" fontId="17" fillId="11" borderId="1" xfId="1" applyFont="1" applyFill="1" applyBorder="1"/>
    <xf numFmtId="43" fontId="17" fillId="11" borderId="1" xfId="0" applyNumberFormat="1" applyFont="1" applyFill="1" applyBorder="1"/>
    <xf numFmtId="0" fontId="8" fillId="7" borderId="1" xfId="0" applyFont="1" applyFill="1" applyBorder="1" applyAlignment="1">
      <alignment horizontal="center" vertical="center"/>
    </xf>
    <xf numFmtId="0" fontId="8" fillId="0" borderId="0" xfId="0" applyFont="1" applyProtection="1">
      <protection locked="0"/>
    </xf>
    <xf numFmtId="3" fontId="8" fillId="9" borderId="1" xfId="0" applyNumberFormat="1" applyFont="1" applyFill="1" applyBorder="1" applyAlignment="1" applyProtection="1">
      <alignment horizontal="center" vertical="center"/>
      <protection locked="0"/>
    </xf>
    <xf numFmtId="0" fontId="8" fillId="7" borderId="1" xfId="0" applyFont="1" applyFill="1" applyBorder="1"/>
    <xf numFmtId="2" fontId="8" fillId="9" borderId="1" xfId="0" applyNumberFormat="1" applyFont="1" applyFill="1" applyBorder="1" applyAlignment="1" applyProtection="1">
      <alignment horizontal="center" vertical="center"/>
      <protection locked="0"/>
    </xf>
    <xf numFmtId="9" fontId="9" fillId="9" borderId="1" xfId="2" applyFont="1" applyFill="1" applyBorder="1" applyAlignment="1" applyProtection="1">
      <alignment horizontal="center" vertical="center" wrapText="1"/>
      <protection locked="0"/>
    </xf>
    <xf numFmtId="0" fontId="4" fillId="9" borderId="3"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3" fontId="10" fillId="7" borderId="1" xfId="0" applyNumberFormat="1" applyFont="1" applyFill="1" applyBorder="1" applyAlignment="1">
      <alignment horizontal="center" vertical="center" wrapText="1"/>
    </xf>
    <xf numFmtId="4" fontId="10" fillId="7" borderId="1" xfId="0" applyNumberFormat="1" applyFont="1" applyFill="1" applyBorder="1" applyAlignment="1">
      <alignment horizontal="center" vertical="center" wrapText="1"/>
    </xf>
    <xf numFmtId="0" fontId="2" fillId="0" borderId="0" xfId="3"/>
    <xf numFmtId="0" fontId="22" fillId="0" borderId="14" xfId="0" applyFont="1" applyBorder="1" applyAlignment="1">
      <alignment vertical="center" wrapText="1"/>
    </xf>
    <xf numFmtId="0" fontId="22" fillId="0" borderId="15" xfId="0" applyFont="1" applyBorder="1" applyAlignment="1">
      <alignment vertical="center" wrapText="1"/>
    </xf>
    <xf numFmtId="0" fontId="22" fillId="14" borderId="15" xfId="0" applyFont="1" applyFill="1" applyBorder="1" applyAlignment="1">
      <alignment vertical="center" wrapText="1"/>
    </xf>
    <xf numFmtId="0" fontId="22" fillId="15" borderId="15" xfId="0" applyFont="1" applyFill="1" applyBorder="1" applyAlignment="1">
      <alignment vertical="center" wrapText="1"/>
    </xf>
    <xf numFmtId="0" fontId="22" fillId="0" borderId="15" xfId="0" applyFont="1" applyBorder="1" applyAlignment="1">
      <alignment wrapText="1"/>
    </xf>
    <xf numFmtId="0" fontId="22" fillId="16" borderId="15" xfId="0" applyFont="1" applyFill="1" applyBorder="1" applyAlignment="1">
      <alignment vertical="center" wrapText="1"/>
    </xf>
    <xf numFmtId="164" fontId="0" fillId="0" borderId="0" xfId="0" applyNumberFormat="1"/>
    <xf numFmtId="2" fontId="0" fillId="0" borderId="0" xfId="0" applyNumberFormat="1"/>
    <xf numFmtId="165" fontId="0" fillId="0" borderId="0" xfId="0" applyNumberFormat="1"/>
    <xf numFmtId="14" fontId="0" fillId="0" borderId="0" xfId="0" applyNumberFormat="1"/>
    <xf numFmtId="0" fontId="23" fillId="17" borderId="0" xfId="0" applyFont="1" applyFill="1"/>
    <xf numFmtId="165" fontId="23" fillId="17" borderId="0" xfId="0" applyNumberFormat="1" applyFont="1" applyFill="1"/>
    <xf numFmtId="166" fontId="23" fillId="17" borderId="0" xfId="1" applyNumberFormat="1" applyFont="1" applyFill="1"/>
    <xf numFmtId="9" fontId="0" fillId="0" borderId="0" xfId="2" applyFont="1"/>
    <xf numFmtId="0" fontId="21" fillId="13" borderId="13" xfId="0" applyFont="1" applyFill="1" applyBorder="1" applyAlignment="1">
      <alignment vertical="center" wrapText="1"/>
    </xf>
    <xf numFmtId="0" fontId="22" fillId="13" borderId="13" xfId="0" applyFont="1" applyFill="1" applyBorder="1" applyAlignment="1">
      <alignment vertical="center" wrapText="1"/>
    </xf>
    <xf numFmtId="0" fontId="22" fillId="0" borderId="13" xfId="0" applyFont="1" applyBorder="1" applyAlignment="1">
      <alignment vertical="center" wrapText="1"/>
    </xf>
    <xf numFmtId="0" fontId="22" fillId="0" borderId="13" xfId="0" applyFont="1" applyBorder="1" applyAlignment="1">
      <alignment wrapText="1"/>
    </xf>
    <xf numFmtId="0" fontId="22" fillId="16" borderId="13" xfId="0" applyFont="1" applyFill="1" applyBorder="1" applyAlignment="1">
      <alignment vertical="center" wrapText="1"/>
    </xf>
    <xf numFmtId="0" fontId="22" fillId="0" borderId="0" xfId="0" applyFont="1" applyAlignment="1">
      <alignment vertical="center" wrapText="1"/>
    </xf>
    <xf numFmtId="0" fontId="0" fillId="0" borderId="13" xfId="0" applyBorder="1"/>
    <xf numFmtId="9" fontId="10" fillId="7" borderId="1" xfId="2" applyFont="1" applyFill="1" applyBorder="1" applyAlignment="1">
      <alignment horizontal="center" vertical="center" wrapText="1"/>
    </xf>
    <xf numFmtId="167" fontId="10" fillId="7" borderId="1" xfId="0" applyNumberFormat="1" applyFont="1" applyFill="1" applyBorder="1" applyAlignment="1">
      <alignment horizontal="center" vertical="center" wrapText="1"/>
    </xf>
    <xf numFmtId="9" fontId="0" fillId="0" borderId="0" xfId="0" applyNumberFormat="1"/>
    <xf numFmtId="3" fontId="0" fillId="0" borderId="0" xfId="0" applyNumberFormat="1"/>
    <xf numFmtId="0" fontId="0" fillId="18" borderId="0" xfId="0" applyFill="1"/>
    <xf numFmtId="0" fontId="0" fillId="19" borderId="0" xfId="0" applyFill="1"/>
    <xf numFmtId="0" fontId="0" fillId="20" borderId="0" xfId="0" applyFill="1"/>
    <xf numFmtId="165" fontId="0" fillId="20" borderId="0" xfId="0" applyNumberFormat="1" applyFill="1"/>
    <xf numFmtId="0" fontId="0" fillId="21" borderId="0" xfId="0" applyFill="1"/>
    <xf numFmtId="2" fontId="0" fillId="21" borderId="0" xfId="0" applyNumberFormat="1" applyFill="1"/>
    <xf numFmtId="0" fontId="0" fillId="0" borderId="0" xfId="0" applyAlignment="1">
      <alignment horizontal="right"/>
    </xf>
    <xf numFmtId="0" fontId="0" fillId="22" borderId="0" xfId="0" applyFill="1" applyAlignment="1">
      <alignment horizontal="right"/>
    </xf>
    <xf numFmtId="0" fontId="0" fillId="22" borderId="0" xfId="0" applyFill="1"/>
    <xf numFmtId="0" fontId="11" fillId="2" borderId="0" xfId="0" applyFont="1" applyFill="1" applyAlignment="1">
      <alignment vertical="center"/>
    </xf>
    <xf numFmtId="0" fontId="25" fillId="0" borderId="0" xfId="0" applyFont="1" applyAlignment="1">
      <alignment horizontal="center" vertical="center"/>
    </xf>
    <xf numFmtId="0" fontId="25" fillId="0" borderId="0" xfId="0" applyFont="1" applyAlignment="1">
      <alignment vertical="center"/>
    </xf>
    <xf numFmtId="0" fontId="8" fillId="0" borderId="0" xfId="0" applyFont="1"/>
    <xf numFmtId="0" fontId="8" fillId="0" borderId="0" xfId="0" applyFont="1" applyAlignment="1">
      <alignment horizontal="center" vertical="center"/>
    </xf>
    <xf numFmtId="14" fontId="8" fillId="0" borderId="0" xfId="0" applyNumberFormat="1"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top" wrapText="1"/>
    </xf>
    <xf numFmtId="0" fontId="2" fillId="0" borderId="0" xfId="3" applyAlignment="1">
      <alignment vertical="center" wrapText="1"/>
    </xf>
    <xf numFmtId="0" fontId="11" fillId="2" borderId="2" xfId="0" applyFont="1" applyFill="1" applyBorder="1" applyAlignment="1">
      <alignment horizontal="center" vertical="center"/>
    </xf>
    <xf numFmtId="0" fontId="11" fillId="2" borderId="0" xfId="0" applyFont="1" applyFill="1" applyAlignment="1">
      <alignment horizontal="center" vertical="center"/>
    </xf>
    <xf numFmtId="0" fontId="15"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9" fillId="5" borderId="1" xfId="0" applyFont="1" applyFill="1" applyBorder="1" applyAlignment="1">
      <alignment horizontal="left" vertical="top" wrapText="1"/>
    </xf>
    <xf numFmtId="0" fontId="12" fillId="8" borderId="3"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3" fillId="4" borderId="1" xfId="6" applyFont="1" applyFill="1" applyBorder="1" applyAlignment="1">
      <alignment horizontal="center" vertical="center"/>
    </xf>
    <xf numFmtId="0" fontId="7" fillId="5" borderId="1" xfId="0" applyFont="1" applyFill="1" applyBorder="1" applyAlignment="1">
      <alignment horizontal="center" vertical="center"/>
    </xf>
    <xf numFmtId="0" fontId="9" fillId="5" borderId="7"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8"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0" xfId="0" applyFont="1" applyFill="1" applyAlignment="1">
      <alignment horizontal="left" vertical="center" wrapText="1"/>
    </xf>
    <xf numFmtId="0" fontId="9" fillId="5" borderId="4"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6"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16" fillId="0" borderId="6" xfId="0" applyFont="1" applyBorder="1" applyAlignment="1">
      <alignment horizontal="left" vertical="center"/>
    </xf>
    <xf numFmtId="0" fontId="11" fillId="2" borderId="0" xfId="4" applyFont="1" applyFill="1" applyAlignment="1">
      <alignment horizontal="center" vertical="center" wrapText="1"/>
    </xf>
    <xf numFmtId="0" fontId="11" fillId="2" borderId="4" xfId="4" applyFont="1" applyFill="1" applyBorder="1" applyAlignment="1">
      <alignment horizontal="center" vertical="center" wrapText="1"/>
    </xf>
    <xf numFmtId="0" fontId="14" fillId="2" borderId="1" xfId="5" applyFont="1" applyFill="1" applyBorder="1" applyAlignment="1">
      <alignment horizontal="center" vertical="center" wrapText="1"/>
    </xf>
    <xf numFmtId="0" fontId="11"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1" xfId="0" applyFont="1" applyFill="1" applyBorder="1" applyAlignment="1">
      <alignment horizontal="center" vertical="center"/>
    </xf>
    <xf numFmtId="0" fontId="8" fillId="9" borderId="1" xfId="0" applyFont="1" applyFill="1" applyBorder="1" applyAlignment="1">
      <alignment horizontal="center" vertical="center"/>
    </xf>
    <xf numFmtId="0" fontId="8" fillId="11" borderId="1" xfId="0" applyFont="1" applyFill="1" applyBorder="1" applyAlignment="1">
      <alignment horizontal="center" vertical="center"/>
    </xf>
    <xf numFmtId="0" fontId="13" fillId="3" borderId="1" xfId="6"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11" fillId="12" borderId="2" xfId="0" applyFont="1" applyFill="1" applyBorder="1" applyAlignment="1">
      <alignment horizontal="center" vertical="center"/>
    </xf>
    <xf numFmtId="0" fontId="11" fillId="12" borderId="0" xfId="0" applyFont="1" applyFill="1" applyAlignment="1">
      <alignment horizontal="center" vertical="center"/>
    </xf>
    <xf numFmtId="0" fontId="12" fillId="6" borderId="3" xfId="0" applyFont="1" applyFill="1" applyBorder="1" applyAlignment="1" applyProtection="1">
      <alignment horizontal="center" vertical="center" wrapText="1"/>
      <protection locked="0"/>
    </xf>
    <xf numFmtId="0" fontId="12" fillId="6" borderId="5" xfId="0" applyFont="1" applyFill="1" applyBorder="1" applyAlignment="1" applyProtection="1">
      <alignment horizontal="center" vertical="center" wrapText="1"/>
      <protection locked="0"/>
    </xf>
    <xf numFmtId="0" fontId="9" fillId="5" borderId="7" xfId="0" applyFont="1" applyFill="1" applyBorder="1" applyAlignment="1">
      <alignment horizontal="left" vertical="top" wrapText="1"/>
    </xf>
    <xf numFmtId="0" fontId="9" fillId="5" borderId="2" xfId="0" applyFont="1" applyFill="1" applyBorder="1" applyAlignment="1">
      <alignment horizontal="left" vertical="top" wrapText="1"/>
    </xf>
    <xf numFmtId="0" fontId="9" fillId="5" borderId="8" xfId="0" applyFont="1" applyFill="1" applyBorder="1" applyAlignment="1">
      <alignment horizontal="left" vertical="top" wrapText="1"/>
    </xf>
    <xf numFmtId="0" fontId="9" fillId="5" borderId="11" xfId="0" applyFont="1" applyFill="1" applyBorder="1" applyAlignment="1">
      <alignment horizontal="left" vertical="top" wrapText="1"/>
    </xf>
    <xf numFmtId="0" fontId="9" fillId="5" borderId="0" xfId="0" applyFont="1" applyFill="1" applyAlignment="1">
      <alignment horizontal="left" vertical="top" wrapText="1"/>
    </xf>
    <xf numFmtId="0" fontId="9" fillId="5" borderId="4" xfId="0" applyFont="1" applyFill="1" applyBorder="1" applyAlignment="1">
      <alignment horizontal="left" vertical="top" wrapText="1"/>
    </xf>
    <xf numFmtId="0" fontId="9" fillId="5" borderId="9"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10" xfId="0" applyFont="1" applyFill="1" applyBorder="1" applyAlignment="1">
      <alignment horizontal="left" vertical="top" wrapText="1"/>
    </xf>
    <xf numFmtId="0" fontId="11" fillId="12" borderId="7"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9" xfId="0" applyFont="1" applyFill="1" applyBorder="1" applyAlignment="1">
      <alignment horizontal="center" vertical="center"/>
    </xf>
    <xf numFmtId="0" fontId="4" fillId="7" borderId="3" xfId="0" applyFont="1" applyFill="1" applyBorder="1" applyAlignment="1">
      <alignment horizontal="left" vertical="top" wrapText="1"/>
    </xf>
    <xf numFmtId="0" fontId="4" fillId="7" borderId="12" xfId="0" applyFont="1" applyFill="1" applyBorder="1" applyAlignment="1">
      <alignment horizontal="left" vertical="top" wrapText="1"/>
    </xf>
    <xf numFmtId="0" fontId="4" fillId="7" borderId="5" xfId="0" applyFont="1" applyFill="1" applyBorder="1" applyAlignment="1">
      <alignment horizontal="left" vertical="top" wrapText="1"/>
    </xf>
    <xf numFmtId="0" fontId="9" fillId="7" borderId="7"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9" fillId="7" borderId="0" xfId="0" applyFont="1" applyFill="1" applyAlignment="1">
      <alignment horizontal="center" vertical="center" wrapText="1"/>
    </xf>
    <xf numFmtId="0" fontId="9" fillId="7" borderId="9"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8" fillId="7" borderId="2" xfId="0" applyFont="1" applyFill="1" applyBorder="1" applyAlignment="1">
      <alignment horizontal="left" vertical="center" wrapText="1"/>
    </xf>
    <xf numFmtId="0" fontId="8" fillId="7" borderId="8"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4" xfId="0" applyFont="1" applyFill="1" applyBorder="1" applyAlignment="1">
      <alignment horizontal="left" vertical="center" wrapText="1"/>
    </xf>
    <xf numFmtId="0" fontId="8" fillId="7" borderId="6" xfId="0" applyFont="1" applyFill="1" applyBorder="1" applyAlignment="1">
      <alignment horizontal="left" vertical="center" wrapText="1"/>
    </xf>
    <xf numFmtId="0" fontId="8" fillId="7" borderId="10" xfId="0" applyFont="1" applyFill="1" applyBorder="1" applyAlignment="1">
      <alignment horizontal="left" vertical="center" wrapText="1"/>
    </xf>
    <xf numFmtId="0" fontId="17" fillId="7" borderId="1" xfId="0" applyFont="1" applyFill="1" applyBorder="1" applyAlignment="1">
      <alignment horizontal="left" vertical="center"/>
    </xf>
    <xf numFmtId="0" fontId="23" fillId="17" borderId="0" xfId="0" applyFont="1" applyFill="1" applyAlignment="1">
      <alignment horizontal="center"/>
    </xf>
    <xf numFmtId="0" fontId="0" fillId="18" borderId="16" xfId="0" applyFill="1" applyBorder="1" applyAlignment="1">
      <alignment horizontal="center"/>
    </xf>
    <xf numFmtId="0" fontId="0" fillId="18" borderId="0" xfId="0" applyFill="1" applyAlignment="1">
      <alignment horizontal="center"/>
    </xf>
    <xf numFmtId="0" fontId="0" fillId="19" borderId="0" xfId="0" applyFill="1" applyAlignment="1">
      <alignment horizontal="center"/>
    </xf>
    <xf numFmtId="0" fontId="0" fillId="20" borderId="0" xfId="0" applyFill="1" applyAlignment="1">
      <alignment horizontal="center"/>
    </xf>
    <xf numFmtId="0" fontId="0" fillId="21" borderId="0" xfId="0" applyFill="1" applyAlignment="1">
      <alignment horizontal="center"/>
    </xf>
  </cellXfs>
  <cellStyles count="8">
    <cellStyle name="Comma" xfId="1" builtinId="3"/>
    <cellStyle name="Hyperlink" xfId="3" builtinId="8"/>
    <cellStyle name="Normal" xfId="0" builtinId="0"/>
    <cellStyle name="Normal 2" xfId="4" xr:uid="{A74A9D5B-1839-46B7-A24A-5B743B84F9C0}"/>
    <cellStyle name="Normal 2 2" xfId="5" xr:uid="{7D9A4A31-1DFD-4BCD-A251-C24691403F64}"/>
    <cellStyle name="Normal 3 2" xfId="7" xr:uid="{FA97D27A-CEEC-4DF4-A2D3-B2E0693234E7}"/>
    <cellStyle name="Normal 4" xfId="6" xr:uid="{026FAFE8-BFDE-4294-A20C-9BE2D6670AB1}"/>
    <cellStyle name="Percent" xfId="2" builtinId="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externalLink" Target="externalLinks/externalLink3.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5</xdr:row>
      <xdr:rowOff>64770</xdr:rowOff>
    </xdr:from>
    <xdr:to>
      <xdr:col>3</xdr:col>
      <xdr:colOff>53579</xdr:colOff>
      <xdr:row>18</xdr:row>
      <xdr:rowOff>36388</xdr:rowOff>
    </xdr:to>
    <xdr:pic>
      <xdr:nvPicPr>
        <xdr:cNvPr id="2" name="Picture 1">
          <a:extLst>
            <a:ext uri="{FF2B5EF4-FFF2-40B4-BE49-F238E27FC236}">
              <a16:creationId xmlns:a16="http://schemas.microsoft.com/office/drawing/2014/main" id="{6F5C2BAD-9BED-2EA7-7E99-27CB3D953A46}"/>
            </a:ext>
          </a:extLst>
        </xdr:cNvPr>
        <xdr:cNvPicPr>
          <a:picLocks noChangeAspect="1"/>
        </xdr:cNvPicPr>
      </xdr:nvPicPr>
      <xdr:blipFill>
        <a:blip xmlns:r="http://schemas.openxmlformats.org/officeDocument/2006/relationships" r:embed="rId1"/>
        <a:stretch>
          <a:fillRect/>
        </a:stretch>
      </xdr:blipFill>
      <xdr:spPr>
        <a:xfrm>
          <a:off x="9525" y="941070"/>
          <a:ext cx="2749154" cy="2249998"/>
        </a:xfrm>
        <a:prstGeom prst="rect">
          <a:avLst/>
        </a:prstGeom>
      </xdr:spPr>
    </xdr:pic>
    <xdr:clientData/>
  </xdr:twoCellAnchor>
  <xdr:twoCellAnchor editAs="oneCell">
    <xdr:from>
      <xdr:col>9</xdr:col>
      <xdr:colOff>93345</xdr:colOff>
      <xdr:row>0</xdr:row>
      <xdr:rowOff>0</xdr:rowOff>
    </xdr:from>
    <xdr:to>
      <xdr:col>13</xdr:col>
      <xdr:colOff>512714</xdr:colOff>
      <xdr:row>14</xdr:row>
      <xdr:rowOff>15453</xdr:rowOff>
    </xdr:to>
    <xdr:pic>
      <xdr:nvPicPr>
        <xdr:cNvPr id="3" name="Picture 2">
          <a:extLst>
            <a:ext uri="{FF2B5EF4-FFF2-40B4-BE49-F238E27FC236}">
              <a16:creationId xmlns:a16="http://schemas.microsoft.com/office/drawing/2014/main" id="{37A14CB6-2B80-AE5A-5FE3-25FEF2349138}"/>
            </a:ext>
          </a:extLst>
        </xdr:cNvPr>
        <xdr:cNvPicPr>
          <a:picLocks noChangeAspect="1"/>
        </xdr:cNvPicPr>
      </xdr:nvPicPr>
      <xdr:blipFill>
        <a:blip xmlns:r="http://schemas.openxmlformats.org/officeDocument/2006/relationships" r:embed="rId2"/>
        <a:stretch>
          <a:fillRect/>
        </a:stretch>
      </xdr:blipFill>
      <xdr:spPr>
        <a:xfrm>
          <a:off x="10256520" y="0"/>
          <a:ext cx="3090179" cy="2419563"/>
        </a:xfrm>
        <a:prstGeom prst="rect">
          <a:avLst/>
        </a:prstGeom>
      </xdr:spPr>
    </xdr:pic>
    <xdr:clientData/>
  </xdr:twoCellAnchor>
  <xdr:twoCellAnchor editAs="oneCell">
    <xdr:from>
      <xdr:col>13</xdr:col>
      <xdr:colOff>611505</xdr:colOff>
      <xdr:row>0</xdr:row>
      <xdr:rowOff>57150</xdr:rowOff>
    </xdr:from>
    <xdr:to>
      <xdr:col>22</xdr:col>
      <xdr:colOff>326335</xdr:colOff>
      <xdr:row>12</xdr:row>
      <xdr:rowOff>20413</xdr:rowOff>
    </xdr:to>
    <xdr:pic>
      <xdr:nvPicPr>
        <xdr:cNvPr id="4" name="Picture 3">
          <a:extLst>
            <a:ext uri="{FF2B5EF4-FFF2-40B4-BE49-F238E27FC236}">
              <a16:creationId xmlns:a16="http://schemas.microsoft.com/office/drawing/2014/main" id="{A5F87E72-6CCA-DCBB-E01E-C75850518294}"/>
            </a:ext>
          </a:extLst>
        </xdr:cNvPr>
        <xdr:cNvPicPr>
          <a:picLocks noChangeAspect="1"/>
        </xdr:cNvPicPr>
      </xdr:nvPicPr>
      <xdr:blipFill>
        <a:blip xmlns:r="http://schemas.openxmlformats.org/officeDocument/2006/relationships" r:embed="rId3"/>
        <a:stretch>
          <a:fillRect/>
        </a:stretch>
      </xdr:blipFill>
      <xdr:spPr>
        <a:xfrm>
          <a:off x="13441680" y="57150"/>
          <a:ext cx="5711770" cy="2016853"/>
        </a:xfrm>
        <a:prstGeom prst="rect">
          <a:avLst/>
        </a:prstGeom>
      </xdr:spPr>
    </xdr:pic>
    <xdr:clientData/>
  </xdr:twoCellAnchor>
  <xdr:twoCellAnchor editAs="oneCell">
    <xdr:from>
      <xdr:col>9</xdr:col>
      <xdr:colOff>93345</xdr:colOff>
      <xdr:row>15</xdr:row>
      <xdr:rowOff>59055</xdr:rowOff>
    </xdr:from>
    <xdr:to>
      <xdr:col>14</xdr:col>
      <xdr:colOff>282246</xdr:colOff>
      <xdr:row>20</xdr:row>
      <xdr:rowOff>53413</xdr:rowOff>
    </xdr:to>
    <xdr:pic>
      <xdr:nvPicPr>
        <xdr:cNvPr id="5" name="Picture 4">
          <a:extLst>
            <a:ext uri="{FF2B5EF4-FFF2-40B4-BE49-F238E27FC236}">
              <a16:creationId xmlns:a16="http://schemas.microsoft.com/office/drawing/2014/main" id="{61B730A8-1DAF-9AF5-8EAC-05F24CFF72AC}"/>
            </a:ext>
          </a:extLst>
        </xdr:cNvPr>
        <xdr:cNvPicPr>
          <a:picLocks noChangeAspect="1"/>
        </xdr:cNvPicPr>
      </xdr:nvPicPr>
      <xdr:blipFill>
        <a:blip xmlns:r="http://schemas.openxmlformats.org/officeDocument/2006/relationships" r:embed="rId4"/>
        <a:stretch>
          <a:fillRect/>
        </a:stretch>
      </xdr:blipFill>
      <xdr:spPr>
        <a:xfrm>
          <a:off x="10256520" y="2630805"/>
          <a:ext cx="3526461" cy="855418"/>
        </a:xfrm>
        <a:prstGeom prst="rect">
          <a:avLst/>
        </a:prstGeom>
      </xdr:spPr>
    </xdr:pic>
    <xdr:clientData/>
  </xdr:twoCellAnchor>
  <xdr:twoCellAnchor editAs="oneCell">
    <xdr:from>
      <xdr:col>9</xdr:col>
      <xdr:colOff>93345</xdr:colOff>
      <xdr:row>22</xdr:row>
      <xdr:rowOff>15240</xdr:rowOff>
    </xdr:from>
    <xdr:to>
      <xdr:col>15</xdr:col>
      <xdr:colOff>358507</xdr:colOff>
      <xdr:row>27</xdr:row>
      <xdr:rowOff>73</xdr:rowOff>
    </xdr:to>
    <xdr:pic>
      <xdr:nvPicPr>
        <xdr:cNvPr id="6" name="Picture 5">
          <a:extLst>
            <a:ext uri="{FF2B5EF4-FFF2-40B4-BE49-F238E27FC236}">
              <a16:creationId xmlns:a16="http://schemas.microsoft.com/office/drawing/2014/main" id="{546E3F52-E04E-0052-AC9D-480C9E0AE3D3}"/>
            </a:ext>
          </a:extLst>
        </xdr:cNvPr>
        <xdr:cNvPicPr>
          <a:picLocks noChangeAspect="1"/>
        </xdr:cNvPicPr>
      </xdr:nvPicPr>
      <xdr:blipFill>
        <a:blip xmlns:r="http://schemas.openxmlformats.org/officeDocument/2006/relationships" r:embed="rId5"/>
        <a:stretch>
          <a:fillRect/>
        </a:stretch>
      </xdr:blipFill>
      <xdr:spPr>
        <a:xfrm>
          <a:off x="10256520" y="3787140"/>
          <a:ext cx="4254232" cy="842083"/>
        </a:xfrm>
        <a:prstGeom prst="rect">
          <a:avLst/>
        </a:prstGeom>
      </xdr:spPr>
    </xdr:pic>
    <xdr:clientData/>
  </xdr:twoCellAnchor>
  <xdr:twoCellAnchor editAs="oneCell">
    <xdr:from>
      <xdr:col>9</xdr:col>
      <xdr:colOff>93345</xdr:colOff>
      <xdr:row>27</xdr:row>
      <xdr:rowOff>140970</xdr:rowOff>
    </xdr:from>
    <xdr:to>
      <xdr:col>18</xdr:col>
      <xdr:colOff>478708</xdr:colOff>
      <xdr:row>33</xdr:row>
      <xdr:rowOff>7708</xdr:rowOff>
    </xdr:to>
    <xdr:pic>
      <xdr:nvPicPr>
        <xdr:cNvPr id="7" name="Picture 6">
          <a:extLst>
            <a:ext uri="{FF2B5EF4-FFF2-40B4-BE49-F238E27FC236}">
              <a16:creationId xmlns:a16="http://schemas.microsoft.com/office/drawing/2014/main" id="{F0F75D07-FC5D-3236-5000-B6B22D5FF872}"/>
            </a:ext>
          </a:extLst>
        </xdr:cNvPr>
        <xdr:cNvPicPr>
          <a:picLocks noChangeAspect="1"/>
        </xdr:cNvPicPr>
      </xdr:nvPicPr>
      <xdr:blipFill>
        <a:blip xmlns:r="http://schemas.openxmlformats.org/officeDocument/2006/relationships" r:embed="rId6"/>
        <a:stretch>
          <a:fillRect/>
        </a:stretch>
      </xdr:blipFill>
      <xdr:spPr>
        <a:xfrm>
          <a:off x="10256520" y="4770120"/>
          <a:ext cx="6389923" cy="1021168"/>
        </a:xfrm>
        <a:prstGeom prst="rect">
          <a:avLst/>
        </a:prstGeom>
      </xdr:spPr>
    </xdr:pic>
    <xdr:clientData/>
  </xdr:twoCellAnchor>
  <xdr:twoCellAnchor editAs="oneCell">
    <xdr:from>
      <xdr:col>15</xdr:col>
      <xdr:colOff>516255</xdr:colOff>
      <xdr:row>12</xdr:row>
      <xdr:rowOff>121677</xdr:rowOff>
    </xdr:from>
    <xdr:to>
      <xdr:col>23</xdr:col>
      <xdr:colOff>318724</xdr:colOff>
      <xdr:row>27</xdr:row>
      <xdr:rowOff>21236</xdr:rowOff>
    </xdr:to>
    <xdr:pic>
      <xdr:nvPicPr>
        <xdr:cNvPr id="8" name="Picture 7">
          <a:extLst>
            <a:ext uri="{FF2B5EF4-FFF2-40B4-BE49-F238E27FC236}">
              <a16:creationId xmlns:a16="http://schemas.microsoft.com/office/drawing/2014/main" id="{6466EB1F-D4DD-6ED6-F0CB-C5800C8E62E8}"/>
            </a:ext>
          </a:extLst>
        </xdr:cNvPr>
        <xdr:cNvPicPr>
          <a:picLocks noChangeAspect="1"/>
        </xdr:cNvPicPr>
      </xdr:nvPicPr>
      <xdr:blipFill>
        <a:blip xmlns:r="http://schemas.openxmlformats.org/officeDocument/2006/relationships" r:embed="rId7"/>
        <a:stretch>
          <a:fillRect/>
        </a:stretch>
      </xdr:blipFill>
      <xdr:spPr>
        <a:xfrm>
          <a:off x="11165205" y="2179077"/>
          <a:ext cx="5210764" cy="24808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41910</xdr:rowOff>
    </xdr:from>
    <xdr:to>
      <xdr:col>3</xdr:col>
      <xdr:colOff>47864</xdr:colOff>
      <xdr:row>18</xdr:row>
      <xdr:rowOff>9718</xdr:rowOff>
    </xdr:to>
    <xdr:pic>
      <xdr:nvPicPr>
        <xdr:cNvPr id="2" name="Picture 1">
          <a:extLst>
            <a:ext uri="{FF2B5EF4-FFF2-40B4-BE49-F238E27FC236}">
              <a16:creationId xmlns:a16="http://schemas.microsoft.com/office/drawing/2014/main" id="{3DB5FED8-36F2-4599-A7A9-DF98594DA4E2}"/>
            </a:ext>
          </a:extLst>
        </xdr:cNvPr>
        <xdr:cNvPicPr>
          <a:picLocks noChangeAspect="1"/>
        </xdr:cNvPicPr>
      </xdr:nvPicPr>
      <xdr:blipFill>
        <a:blip xmlns:r="http://schemas.openxmlformats.org/officeDocument/2006/relationships" r:embed="rId1"/>
        <a:stretch>
          <a:fillRect/>
        </a:stretch>
      </xdr:blipFill>
      <xdr:spPr>
        <a:xfrm>
          <a:off x="0" y="918210"/>
          <a:ext cx="2752964" cy="2246188"/>
        </a:xfrm>
        <a:prstGeom prst="rect">
          <a:avLst/>
        </a:prstGeom>
      </xdr:spPr>
    </xdr:pic>
    <xdr:clientData/>
  </xdr:twoCellAnchor>
  <xdr:twoCellAnchor editAs="oneCell">
    <xdr:from>
      <xdr:col>9</xdr:col>
      <xdr:colOff>93345</xdr:colOff>
      <xdr:row>0</xdr:row>
      <xdr:rowOff>0</xdr:rowOff>
    </xdr:from>
    <xdr:to>
      <xdr:col>13</xdr:col>
      <xdr:colOff>516524</xdr:colOff>
      <xdr:row>14</xdr:row>
      <xdr:rowOff>19263</xdr:rowOff>
    </xdr:to>
    <xdr:pic>
      <xdr:nvPicPr>
        <xdr:cNvPr id="3" name="Picture 2">
          <a:extLst>
            <a:ext uri="{FF2B5EF4-FFF2-40B4-BE49-F238E27FC236}">
              <a16:creationId xmlns:a16="http://schemas.microsoft.com/office/drawing/2014/main" id="{64491F0D-317E-4489-9030-CCCB953B1083}"/>
            </a:ext>
          </a:extLst>
        </xdr:cNvPr>
        <xdr:cNvPicPr>
          <a:picLocks noChangeAspect="1"/>
        </xdr:cNvPicPr>
      </xdr:nvPicPr>
      <xdr:blipFill>
        <a:blip xmlns:r="http://schemas.openxmlformats.org/officeDocument/2006/relationships" r:embed="rId2"/>
        <a:stretch>
          <a:fillRect/>
        </a:stretch>
      </xdr:blipFill>
      <xdr:spPr>
        <a:xfrm>
          <a:off x="6928485" y="0"/>
          <a:ext cx="3105419" cy="2472903"/>
        </a:xfrm>
        <a:prstGeom prst="rect">
          <a:avLst/>
        </a:prstGeom>
      </xdr:spPr>
    </xdr:pic>
    <xdr:clientData/>
  </xdr:twoCellAnchor>
  <xdr:twoCellAnchor editAs="oneCell">
    <xdr:from>
      <xdr:col>13</xdr:col>
      <xdr:colOff>611505</xdr:colOff>
      <xdr:row>0</xdr:row>
      <xdr:rowOff>57150</xdr:rowOff>
    </xdr:from>
    <xdr:to>
      <xdr:col>22</xdr:col>
      <xdr:colOff>322525</xdr:colOff>
      <xdr:row>12</xdr:row>
      <xdr:rowOff>16603</xdr:rowOff>
    </xdr:to>
    <xdr:pic>
      <xdr:nvPicPr>
        <xdr:cNvPr id="4" name="Picture 3">
          <a:extLst>
            <a:ext uri="{FF2B5EF4-FFF2-40B4-BE49-F238E27FC236}">
              <a16:creationId xmlns:a16="http://schemas.microsoft.com/office/drawing/2014/main" id="{AA1552A3-4DC1-4135-A71E-174364A04F5E}"/>
            </a:ext>
          </a:extLst>
        </xdr:cNvPr>
        <xdr:cNvPicPr>
          <a:picLocks noChangeAspect="1"/>
        </xdr:cNvPicPr>
      </xdr:nvPicPr>
      <xdr:blipFill>
        <a:blip xmlns:r="http://schemas.openxmlformats.org/officeDocument/2006/relationships" r:embed="rId3"/>
        <a:stretch>
          <a:fillRect/>
        </a:stretch>
      </xdr:blipFill>
      <xdr:spPr>
        <a:xfrm>
          <a:off x="10128885" y="57150"/>
          <a:ext cx="5746060" cy="2062573"/>
        </a:xfrm>
        <a:prstGeom prst="rect">
          <a:avLst/>
        </a:prstGeom>
      </xdr:spPr>
    </xdr:pic>
    <xdr:clientData/>
  </xdr:twoCellAnchor>
  <xdr:twoCellAnchor editAs="oneCell">
    <xdr:from>
      <xdr:col>9</xdr:col>
      <xdr:colOff>93345</xdr:colOff>
      <xdr:row>15</xdr:row>
      <xdr:rowOff>59055</xdr:rowOff>
    </xdr:from>
    <xdr:to>
      <xdr:col>14</xdr:col>
      <xdr:colOff>286056</xdr:colOff>
      <xdr:row>20</xdr:row>
      <xdr:rowOff>57223</xdr:rowOff>
    </xdr:to>
    <xdr:pic>
      <xdr:nvPicPr>
        <xdr:cNvPr id="5" name="Picture 4">
          <a:extLst>
            <a:ext uri="{FF2B5EF4-FFF2-40B4-BE49-F238E27FC236}">
              <a16:creationId xmlns:a16="http://schemas.microsoft.com/office/drawing/2014/main" id="{F82EF5FE-294E-4726-A873-A88016C26EAF}"/>
            </a:ext>
          </a:extLst>
        </xdr:cNvPr>
        <xdr:cNvPicPr>
          <a:picLocks noChangeAspect="1"/>
        </xdr:cNvPicPr>
      </xdr:nvPicPr>
      <xdr:blipFill>
        <a:blip xmlns:r="http://schemas.openxmlformats.org/officeDocument/2006/relationships" r:embed="rId4"/>
        <a:stretch>
          <a:fillRect/>
        </a:stretch>
      </xdr:blipFill>
      <xdr:spPr>
        <a:xfrm>
          <a:off x="6928485" y="2687955"/>
          <a:ext cx="3545511" cy="874468"/>
        </a:xfrm>
        <a:prstGeom prst="rect">
          <a:avLst/>
        </a:prstGeom>
      </xdr:spPr>
    </xdr:pic>
    <xdr:clientData/>
  </xdr:twoCellAnchor>
  <xdr:twoCellAnchor editAs="oneCell">
    <xdr:from>
      <xdr:col>9</xdr:col>
      <xdr:colOff>93345</xdr:colOff>
      <xdr:row>22</xdr:row>
      <xdr:rowOff>15240</xdr:rowOff>
    </xdr:from>
    <xdr:to>
      <xdr:col>15</xdr:col>
      <xdr:colOff>362317</xdr:colOff>
      <xdr:row>27</xdr:row>
      <xdr:rowOff>73</xdr:rowOff>
    </xdr:to>
    <xdr:pic>
      <xdr:nvPicPr>
        <xdr:cNvPr id="6" name="Picture 5">
          <a:extLst>
            <a:ext uri="{FF2B5EF4-FFF2-40B4-BE49-F238E27FC236}">
              <a16:creationId xmlns:a16="http://schemas.microsoft.com/office/drawing/2014/main" id="{734BBDF3-6DDC-4BED-8EEB-B2E763E4D7A4}"/>
            </a:ext>
          </a:extLst>
        </xdr:cNvPr>
        <xdr:cNvPicPr>
          <a:picLocks noChangeAspect="1"/>
        </xdr:cNvPicPr>
      </xdr:nvPicPr>
      <xdr:blipFill>
        <a:blip xmlns:r="http://schemas.openxmlformats.org/officeDocument/2006/relationships" r:embed="rId5"/>
        <a:stretch>
          <a:fillRect/>
        </a:stretch>
      </xdr:blipFill>
      <xdr:spPr>
        <a:xfrm>
          <a:off x="6928485" y="3870960"/>
          <a:ext cx="4292332" cy="861133"/>
        </a:xfrm>
        <a:prstGeom prst="rect">
          <a:avLst/>
        </a:prstGeom>
      </xdr:spPr>
    </xdr:pic>
    <xdr:clientData/>
  </xdr:twoCellAnchor>
  <xdr:twoCellAnchor editAs="oneCell">
    <xdr:from>
      <xdr:col>9</xdr:col>
      <xdr:colOff>93345</xdr:colOff>
      <xdr:row>27</xdr:row>
      <xdr:rowOff>140970</xdr:rowOff>
    </xdr:from>
    <xdr:to>
      <xdr:col>18</xdr:col>
      <xdr:colOff>474898</xdr:colOff>
      <xdr:row>33</xdr:row>
      <xdr:rowOff>133438</xdr:rowOff>
    </xdr:to>
    <xdr:pic>
      <xdr:nvPicPr>
        <xdr:cNvPr id="7" name="Picture 6">
          <a:extLst>
            <a:ext uri="{FF2B5EF4-FFF2-40B4-BE49-F238E27FC236}">
              <a16:creationId xmlns:a16="http://schemas.microsoft.com/office/drawing/2014/main" id="{9C4BC30F-D6DB-4FE6-843D-10014E720175}"/>
            </a:ext>
          </a:extLst>
        </xdr:cNvPr>
        <xdr:cNvPicPr>
          <a:picLocks noChangeAspect="1"/>
        </xdr:cNvPicPr>
      </xdr:nvPicPr>
      <xdr:blipFill>
        <a:blip xmlns:r="http://schemas.openxmlformats.org/officeDocument/2006/relationships" r:embed="rId6"/>
        <a:stretch>
          <a:fillRect/>
        </a:stretch>
      </xdr:blipFill>
      <xdr:spPr>
        <a:xfrm>
          <a:off x="6928485" y="4872990"/>
          <a:ext cx="6416593" cy="1044028"/>
        </a:xfrm>
        <a:prstGeom prst="rect">
          <a:avLst/>
        </a:prstGeom>
      </xdr:spPr>
    </xdr:pic>
    <xdr:clientData/>
  </xdr:twoCellAnchor>
  <xdr:twoCellAnchor editAs="oneCell">
    <xdr:from>
      <xdr:col>15</xdr:col>
      <xdr:colOff>516255</xdr:colOff>
      <xdr:row>12</xdr:row>
      <xdr:rowOff>121677</xdr:rowOff>
    </xdr:from>
    <xdr:to>
      <xdr:col>23</xdr:col>
      <xdr:colOff>396829</xdr:colOff>
      <xdr:row>27</xdr:row>
      <xdr:rowOff>17426</xdr:rowOff>
    </xdr:to>
    <xdr:pic>
      <xdr:nvPicPr>
        <xdr:cNvPr id="8" name="Picture 7">
          <a:extLst>
            <a:ext uri="{FF2B5EF4-FFF2-40B4-BE49-F238E27FC236}">
              <a16:creationId xmlns:a16="http://schemas.microsoft.com/office/drawing/2014/main" id="{101230E4-5D92-4539-957F-D9D1099A82A8}"/>
            </a:ext>
          </a:extLst>
        </xdr:cNvPr>
        <xdr:cNvPicPr>
          <a:picLocks noChangeAspect="1"/>
        </xdr:cNvPicPr>
      </xdr:nvPicPr>
      <xdr:blipFill>
        <a:blip xmlns:r="http://schemas.openxmlformats.org/officeDocument/2006/relationships" r:embed="rId7"/>
        <a:stretch>
          <a:fillRect/>
        </a:stretch>
      </xdr:blipFill>
      <xdr:spPr>
        <a:xfrm>
          <a:off x="11374755" y="2224797"/>
          <a:ext cx="5245054" cy="25246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xcel/01_Calculators%20-%20Master%20List.xlsx" TargetMode="External"/><Relationship Id="rId2" Type="http://schemas.openxmlformats.org/officeDocument/2006/relationships/externalLinkPath" Target="file:///C:\Users\jorte\Phius%20Dropbox\PHIUS%20Shared\Certification\Project%20Certification\01_Calculators_Protocol\Excel\01_Calculators%20-%20Master%20List.xlsx" TargetMode="External"/><Relationship Id="rId1" Type="http://schemas.openxmlformats.org/officeDocument/2006/relationships/externalLinkPath" Target="/Users/jorte/Phius%20Dropbox/PHIUS%20Shared/Certification/Project%20Certification/01_Calculators_Protocol/Excel/01_Calculators%20-%20Master%20Lis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Users/jpsor/Dropbox%20(PHIUS)/PHIUS%20Shared/Certification%20Team/Project%20Certification/01_Calculators_Protocol/Excel/Calculators%20-%20Master%20List.xlsx" TargetMode="External"/><Relationship Id="rId1" Type="http://schemas.openxmlformats.org/officeDocument/2006/relationships/externalLinkPath" Target="/C:/Users/jpsor/Dropbox%20(PHIUS)/PHIUS%20Shared/Certification%20Team/Project%20Certification/01_Calculators_Protocol/Excel/Calculators%20-%20Master%20Lis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gswright/Documents/2012/2012%20Wright%20On/2012-08%20emerson/2012-08-22%20emerson%20PHPP.xls" TargetMode="External"/><Relationship Id="rId1" Type="http://schemas.openxmlformats.org/officeDocument/2006/relationships/externalLinkPath" Target="/Users/gswright/Documents/2012/2012%20Wright%20On/2012-08%20emerson/2012-08-22%20emerson%20PHPP.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BACK%20UP%20FOR%20SSD%20-%20desktop/Passive%20Energy%20Designs/Projects/PHIUS%20files/Projects/PHIUS%20-%20VertdesignInc/THERM/101103%20fairview%20example.xls" TargetMode="External"/><Relationship Id="rId1" Type="http://schemas.openxmlformats.org/officeDocument/2006/relationships/externalLinkPath" Target="/BACK%20UP%20FOR%20SSD%20-%20desktop/Passive%20Energy%20Designs/Projects/PHIUS%20files/Projects/PHIUS%20-%20VertdesignInc/THERM/101103%20fairview%20examp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itchen Exhaust 5ACH to cfm"/>
      <sheetName val="FSCALE Calculations"/>
      <sheetName val="Cooling COP Deration"/>
      <sheetName val="Temperature Reduction Factor"/>
      <sheetName val="Non-Res DHW"/>
      <sheetName val="Supply Air Temp"/>
      <sheetName val="HPWH outside"/>
      <sheetName val="Convert cfm50 to cfm75"/>
      <sheetName val="Dryer Inputs"/>
      <sheetName val="ERV Interpolation calc"/>
      <sheetName val="Deep Footing"/>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HP Average COP"/>
      <sheetName val="IMEF"/>
      <sheetName val="HW Storage - AHRI"/>
      <sheetName val="HW Storage - No Rating"/>
      <sheetName val="Screening Definition"/>
      <sheetName val="BLINDS"/>
      <sheetName val="Walk-In Cooler"/>
      <sheetName val="Thermal Mass"/>
      <sheetName val="Fastener Correction"/>
      <sheetName val="Non-Res PHIUS+ 2018 targets"/>
      <sheetName val="Non-South Shading"/>
      <sheetName val="HP Performance"/>
      <sheetName val="HPWH COP"/>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Campus Community Certification"/>
      <sheetName val="01_Calculators - Master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wegon Language"/>
      <sheetName val="Multiple Heat Pumps"/>
      <sheetName val="UEF to EF"/>
      <sheetName val="HP Average COP"/>
      <sheetName val="HW Storage - AHRI"/>
      <sheetName val="Screening Definition"/>
      <sheetName val="IMEF"/>
      <sheetName val="BLINDS"/>
      <sheetName val="Walk-In Cooler"/>
      <sheetName val="Thermal Mass"/>
      <sheetName val="Fastener Correction"/>
      <sheetName val="NFRC - Window Calc"/>
      <sheetName val="Non-Res PHIUS+ 2018 targets"/>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On-Demand-In Progress"/>
      <sheetName val="PV Utilization Curves"/>
      <sheetName val="Uneven Reveals"/>
      <sheetName val="Detailed LPD"/>
      <sheetName val="Calculators - Master List"/>
      <sheetName val="UEF Calc"/>
      <sheetName val="Washing Machine"/>
      <sheetName val="Estimate FCU run-times"/>
      <sheetName val="Pool Calc (Outdoor)"/>
      <sheetName val="Recirc Pump Run Time"/>
      <sheetName val="Low Slope Roofs"/>
      <sheetName val="Non-Res Occupancy"/>
      <sheetName val="Site Shading"/>
      <sheetName val="Site Shading v2"/>
      <sheetName val="Calculators - Master List.xlsx"/>
      <sheetName val="Edge Uf to Psi spa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refreshError="1"/>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REPORT"/>
      <sheetName val="NOTES"/>
      <sheetName val="RefDims"/>
      <sheetName val="Areas"/>
      <sheetName val="Areas SI"/>
      <sheetName val="R-List"/>
      <sheetName val="U-List SI"/>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heetName val="Shading SI"/>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A1" t="str">
            <v>Passive House Planning</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8">
          <cell r="D18" t="str">
            <v>Additional Reduction Factor Shading</v>
          </cell>
          <cell r="E18" t="str">
            <v>rother</v>
          </cell>
          <cell r="F18" t="str">
            <v/>
          </cell>
          <cell r="G18" t="str">
            <v>%</v>
          </cell>
        </row>
      </sheetData>
      <sheetData sheetId="50"/>
      <sheetData sheetId="51"/>
      <sheetData sheetId="52"/>
      <sheetData sheetId="53"/>
      <sheetData sheetId="54"/>
      <sheetData sheetId="55"/>
      <sheetData sheetId="56"/>
      <sheetData sheetId="57"/>
      <sheetData sheetId="58"/>
      <sheetData sheetId="59">
        <row r="18">
          <cell r="B18" t="str">
            <v>Primärenergie-Faktor Strom</v>
          </cell>
        </row>
        <row r="27">
          <cell r="S27" t="str">
            <v>Interpolation von Leistung und COP aus den Prüfstandswerten in Abh. der Außentemperatur</v>
          </cell>
        </row>
        <row r="28">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0">
          <cell r="R30" t="str">
            <v>a1,2,3,4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6">
          <cell r="R36" t="str">
            <v>a2</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R37" t="str">
            <v>b2</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R39" t="str">
            <v>b3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R40" t="str">
            <v>T1</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str">
            <v/>
          </cell>
        </row>
        <row r="41">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4">
          <cell r="R44" t="str">
            <v>P bzw. COP Punkt 1</v>
          </cell>
          <cell r="S44" t="e">
            <v>#N/A</v>
          </cell>
          <cell r="T44" t="e">
            <v>#N/A</v>
          </cell>
          <cell r="U44" t="e">
            <v>#N/A</v>
          </cell>
          <cell r="V44" t="e">
            <v>#N/A</v>
          </cell>
          <cell r="W44" t="e">
            <v>#N/A</v>
          </cell>
          <cell r="X44" t="e">
            <v>#N/A</v>
          </cell>
          <cell r="Y44" t="e">
            <v>#N/A</v>
          </cell>
          <cell r="Z44" t="e">
            <v>#N/A</v>
          </cell>
          <cell r="AA44" t="e">
            <v>#N/A</v>
          </cell>
          <cell r="AB44" t="e">
            <v>#N/A</v>
          </cell>
          <cell r="AC44" t="e">
            <v>#N/A</v>
          </cell>
          <cell r="AD44" t="e">
            <v>#N/A</v>
          </cell>
          <cell r="AE44" t="e">
            <v>#N/A</v>
          </cell>
          <cell r="AF44" t="e">
            <v>#N/A</v>
          </cell>
        </row>
        <row r="45">
          <cell r="R45" t="str">
            <v>P bzw. COP Punkt 2</v>
          </cell>
          <cell r="S45" t="e">
            <v>#N/A</v>
          </cell>
          <cell r="T45" t="e">
            <v>#N/A</v>
          </cell>
          <cell r="U45" t="e">
            <v>#N/A</v>
          </cell>
          <cell r="V45" t="e">
            <v>#N/A</v>
          </cell>
          <cell r="W45" t="e">
            <v>#N/A</v>
          </cell>
          <cell r="X45" t="e">
            <v>#N/A</v>
          </cell>
          <cell r="Y45" t="e">
            <v>#N/A</v>
          </cell>
          <cell r="Z45" t="e">
            <v>#N/A</v>
          </cell>
          <cell r="AA45" t="e">
            <v>#N/A</v>
          </cell>
          <cell r="AB45" t="e">
            <v>#N/A</v>
          </cell>
          <cell r="AC45" t="e">
            <v>#N/A</v>
          </cell>
          <cell r="AD45" t="e">
            <v>#N/A</v>
          </cell>
          <cell r="AE45" t="e">
            <v>#N/A</v>
          </cell>
          <cell r="AF45" t="e">
            <v>#N/A</v>
          </cell>
        </row>
        <row r="46">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49">
          <cell r="R49" t="str">
            <v>T1&lt;=Tamb&lt;T2</v>
          </cell>
          <cell r="S49" t="e">
            <v>#VALUE!</v>
          </cell>
          <cell r="T49" t="e">
            <v>#VALUE!</v>
          </cell>
          <cell r="U49" t="e">
            <v>#VALUE!</v>
          </cell>
          <cell r="V49" t="e">
            <v>#VALUE!</v>
          </cell>
          <cell r="W49" t="e">
            <v>#VALUE!</v>
          </cell>
          <cell r="X49" t="e">
            <v>#VALUE!</v>
          </cell>
          <cell r="Y49" t="e">
            <v>#VALUE!</v>
          </cell>
          <cell r="Z49" t="e">
            <v>#VALUE!</v>
          </cell>
          <cell r="AA49" t="e">
            <v>#VALUE!</v>
          </cell>
          <cell r="AB49" t="e">
            <v>#VALUE!</v>
          </cell>
          <cell r="AC49" t="e">
            <v>#VALUE!</v>
          </cell>
          <cell r="AD49" t="e">
            <v>#VALUE!</v>
          </cell>
          <cell r="AE49">
            <v>0</v>
          </cell>
          <cell r="AF49">
            <v>0</v>
          </cell>
        </row>
        <row r="50">
          <cell r="R50" t="str">
            <v>T2&lt;=Tamb&lt;T3</v>
          </cell>
          <cell r="S50" t="e">
            <v>#VALUE!</v>
          </cell>
          <cell r="T50" t="e">
            <v>#VALUE!</v>
          </cell>
          <cell r="U50" t="e">
            <v>#VALUE!</v>
          </cell>
          <cell r="V50" t="e">
            <v>#VALUE!</v>
          </cell>
          <cell r="W50" t="e">
            <v>#VALUE!</v>
          </cell>
          <cell r="X50" t="e">
            <v>#VALUE!</v>
          </cell>
          <cell r="Y50" t="e">
            <v>#VALUE!</v>
          </cell>
          <cell r="Z50" t="e">
            <v>#VALUE!</v>
          </cell>
          <cell r="AA50" t="e">
            <v>#VALUE!</v>
          </cell>
          <cell r="AB50" t="e">
            <v>#VALUE!</v>
          </cell>
          <cell r="AC50" t="e">
            <v>#VALUE!</v>
          </cell>
          <cell r="AD50" t="e">
            <v>#VALUE!</v>
          </cell>
          <cell r="AE50">
            <v>0</v>
          </cell>
          <cell r="AF50">
            <v>0</v>
          </cell>
        </row>
        <row r="51">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2">
          <cell r="R52" t="str">
            <v>Tamb&gt;=T4</v>
          </cell>
          <cell r="S52" t="e">
            <v>#VALUE!</v>
          </cell>
          <cell r="T52" t="e">
            <v>#VALUE!</v>
          </cell>
          <cell r="U52" t="e">
            <v>#VALUE!</v>
          </cell>
          <cell r="V52" t="e">
            <v>#VALUE!</v>
          </cell>
          <cell r="W52" t="e">
            <v>#VALUE!</v>
          </cell>
          <cell r="X52" t="e">
            <v>#VALUE!</v>
          </cell>
          <cell r="Y52" t="e">
            <v>#VALUE!</v>
          </cell>
          <cell r="Z52" t="e">
            <v>#VALUE!</v>
          </cell>
          <cell r="AA52" t="e">
            <v>#VALUE!</v>
          </cell>
          <cell r="AB52" t="e">
            <v>#VALUE!</v>
          </cell>
          <cell r="AC52" t="e">
            <v>#VALUE!</v>
          </cell>
          <cell r="AD52" t="e">
            <v>#VALUE!</v>
          </cell>
          <cell r="AE52">
            <v>0</v>
          </cell>
          <cell r="AF52">
            <v>0</v>
          </cell>
        </row>
        <row r="53">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83">
          <cell r="B83" t="str">
            <v>Mittlere Arbeitszahl WP Heizung 0 bis tleist</v>
          </cell>
          <cell r="D83" t="str">
            <v>COPHeiz, 0 bis tleist</v>
          </cell>
          <cell r="F83" t="e">
            <v>#VALUE!</v>
          </cell>
        </row>
        <row r="84">
          <cell r="B84" t="str">
            <v>Wärmelieferung WP Heizung  0 bis tleist</v>
          </cell>
          <cell r="D84" t="str">
            <v>QWP,Heiz, 0 bis tleist</v>
          </cell>
          <cell r="F84" t="e">
            <v>#VALUE!</v>
          </cell>
          <cell r="G84" t="str">
            <v>kWh/a</v>
          </cell>
        </row>
        <row r="85">
          <cell r="B85" t="str">
            <v>Mittlere Arbeitszahl WP Heizung tleist bis tBereit</v>
          </cell>
          <cell r="D85" t="str">
            <v>COPHeiz,tleist bis tBereit</v>
          </cell>
          <cell r="F85" t="e">
            <v>#VALUE!</v>
          </cell>
        </row>
        <row r="86">
          <cell r="B86" t="str">
            <v>Wärmelieferung WP Heizung  tleist bis tBereit</v>
          </cell>
          <cell r="D86" t="str">
            <v>QWP,Heiz, tleist bis tBereit</v>
          </cell>
          <cell r="F86" t="e">
            <v>#VALUE!</v>
          </cell>
          <cell r="G86" t="str">
            <v>kWh/a</v>
          </cell>
        </row>
        <row r="87">
          <cell r="B87" t="str">
            <v xml:space="preserve">Mittlere Arbeitszahl WP Heizung </v>
          </cell>
          <cell r="F87" t="e">
            <v>#VALUE!</v>
          </cell>
        </row>
        <row r="88">
          <cell r="B88" t="str">
            <v>Mittlere Arbeitszahl WP Warmwasser 0 bis tHeiztage</v>
          </cell>
          <cell r="D88" t="str">
            <v>COPWW,0 bis tHeiztage</v>
          </cell>
          <cell r="F88" t="e">
            <v>#VALUE!</v>
          </cell>
        </row>
        <row r="89">
          <cell r="B89" t="str">
            <v>Wärmelieferung WP Warmwasser 0 bis tleist</v>
          </cell>
          <cell r="D89" t="str">
            <v>QWP,WW, 0 bis tHeiztage</v>
          </cell>
          <cell r="F89" t="e">
            <v>#VALUE!</v>
          </cell>
          <cell r="G89" t="str">
            <v>kWh/a</v>
          </cell>
        </row>
        <row r="90">
          <cell r="B90" t="str">
            <v>Mittlere Arbeitszahl WP Warmwasser tleist bis tHeiztage</v>
          </cell>
          <cell r="D90" t="str">
            <v>COPWW,tleist bis tHeiztage</v>
          </cell>
          <cell r="F90" t="e">
            <v>#VALUE!</v>
          </cell>
        </row>
        <row r="91">
          <cell r="B91" t="str">
            <v>Wärmelieferung WP Warmwasser tleist bis tHeiztage</v>
          </cell>
          <cell r="D91" t="str">
            <v>QWP,WW, tleist bis tHeiztage</v>
          </cell>
          <cell r="F91" t="e">
            <v>#VALUE!</v>
          </cell>
          <cell r="G91" t="str">
            <v>kWh/a</v>
          </cell>
        </row>
        <row r="92">
          <cell r="B92" t="str">
            <v>Mittlere Arbeitszahl WP Warmwasser Winter</v>
          </cell>
          <cell r="F92" t="e">
            <v>#VALUE!</v>
          </cell>
        </row>
        <row r="93">
          <cell r="B93" t="str">
            <v>Mittlere Arbeitszahl WP Bereitschaft 0 bis tHeiztage</v>
          </cell>
          <cell r="D93" t="str">
            <v>COPBereit,0 bis tleist</v>
          </cell>
          <cell r="F93" t="e">
            <v>#VALUE!</v>
          </cell>
        </row>
        <row r="94">
          <cell r="B94" t="str">
            <v>Wärmelieferung WP Bereitschaft 0 bis tleist</v>
          </cell>
          <cell r="D94" t="str">
            <v>QWP,Bereit, 0 bis tleist</v>
          </cell>
          <cell r="F94" t="e">
            <v>#VALUE!</v>
          </cell>
          <cell r="G94" t="str">
            <v>kWh/a</v>
          </cell>
        </row>
        <row r="95">
          <cell r="B95" t="str">
            <v>Mittlere Arbeitszahl WP Bereitschaft tleist bis tHeiztage</v>
          </cell>
          <cell r="D95" t="str">
            <v>COPBereit,tleist bis tHeiztage</v>
          </cell>
          <cell r="F95" t="e">
            <v>#VALUE!</v>
          </cell>
        </row>
        <row r="96">
          <cell r="B96" t="str">
            <v>Wärmelieferung WP Bereit tleist bis tHeiztage</v>
          </cell>
          <cell r="D96" t="str">
            <v>QWP,Bereit, tleist bis tHeiztage</v>
          </cell>
          <cell r="F96" t="e">
            <v>#VALUE!</v>
          </cell>
          <cell r="G96" t="str">
            <v>kWh/a</v>
          </cell>
        </row>
        <row r="97">
          <cell r="B97" t="str">
            <v>Mittlere Arbeitszahl WP Bereitschaft Winter</v>
          </cell>
          <cell r="D97" t="str">
            <v>COPBereit,Winter</v>
          </cell>
          <cell r="F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row>
        <row r="101">
          <cell r="B101" t="str">
            <v>Thermische Leistung Bereitschaftsbetrieb</v>
          </cell>
          <cell r="D101" t="str">
            <v>PBereit</v>
          </cell>
          <cell r="F101" t="e">
            <v>#VALUE!</v>
          </cell>
          <cell r="G101" t="str">
            <v>kW</v>
          </cell>
        </row>
        <row r="102">
          <cell r="B102" t="str">
            <v>Maximale Wärmeleistung der Wärmepumpe bei tleist</v>
          </cell>
          <cell r="D102" t="str">
            <v>Pleist</v>
          </cell>
          <cell r="F102" t="e">
            <v>#VALUE!</v>
          </cell>
          <cell r="G102" t="str">
            <v>kW</v>
          </cell>
        </row>
        <row r="103">
          <cell r="B103" t="str">
            <v>Heizlast</v>
          </cell>
          <cell r="D103" t="str">
            <v>PH</v>
          </cell>
          <cell r="F103">
            <v>2.5806534743832898</v>
          </cell>
          <cell r="G103" t="str">
            <v>kW</v>
          </cell>
        </row>
      </sheetData>
      <sheetData sheetId="60"/>
      <sheetData sheetId="61"/>
      <sheetData sheetId="62"/>
      <sheetData sheetId="63"/>
      <sheetData sheetId="64">
        <row r="89">
          <cell r="F89" t="str">
            <v>Ambient Temp (°F)</v>
          </cell>
        </row>
      </sheetData>
      <sheetData sheetId="65"/>
      <sheetData sheetId="66"/>
      <sheetData sheetId="67"/>
      <sheetData sheetId="68"/>
      <sheetData sheetId="69"/>
      <sheetData sheetId="70"/>
      <sheetData sheetId="71"/>
      <sheetData sheetId="7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Climate"/>
      <sheetName val="RefDims"/>
      <sheetName val="Areas"/>
      <sheetName val="Areas SI"/>
      <sheetName val="R-List"/>
      <sheetName val="U-List SI"/>
      <sheetName val="Insulation"/>
      <sheetName val="Bridges"/>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I"/>
      <sheetName val="Shading"/>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A2" t="str">
            <v>G L A Z I N G     A C C O R D I N G     T O     C E R T I F I C A T I O N</v>
          </cell>
        </row>
        <row r="4">
          <cell r="B4" t="str">
            <v>for frame types, go to row:</v>
          </cell>
          <cell r="C4">
            <v>76</v>
          </cell>
        </row>
        <row r="5">
          <cell r="B5" t="str">
            <v>Type</v>
          </cell>
        </row>
        <row r="6">
          <cell r="A6" t="str">
            <v>Assembly
No.</v>
          </cell>
          <cell r="B6" t="str">
            <v>Glazing</v>
          </cell>
          <cell r="C6" t="str">
            <v>g-Value</v>
          </cell>
          <cell r="D6" t="str">
            <v>Ug-Value</v>
          </cell>
        </row>
        <row r="7">
          <cell r="D7" t="str">
            <v>W/(m2K)</v>
          </cell>
        </row>
        <row r="8">
          <cell r="A8">
            <v>1</v>
          </cell>
          <cell r="B8" t="str">
            <v>Thermotech Low Solar Gain Glass</v>
          </cell>
          <cell r="C8">
            <v>0.374</v>
          </cell>
          <cell r="D8">
            <v>0.68135999999999997</v>
          </cell>
        </row>
        <row r="9">
          <cell r="A9">
            <v>2</v>
          </cell>
          <cell r="B9" t="str">
            <v/>
          </cell>
          <cell r="C9" t="str">
            <v/>
          </cell>
          <cell r="D9" t="str">
            <v/>
          </cell>
        </row>
        <row r="10">
          <cell r="A10">
            <v>3</v>
          </cell>
          <cell r="B10" t="str">
            <v/>
          </cell>
          <cell r="C10" t="str">
            <v/>
          </cell>
          <cell r="D10" t="str">
            <v/>
          </cell>
        </row>
        <row r="11">
          <cell r="A11">
            <v>4</v>
          </cell>
          <cell r="B11" t="str">
            <v/>
          </cell>
          <cell r="C11" t="str">
            <v/>
          </cell>
          <cell r="D11" t="str">
            <v/>
          </cell>
        </row>
        <row r="12">
          <cell r="A12">
            <v>5</v>
          </cell>
          <cell r="B12" t="str">
            <v/>
          </cell>
          <cell r="C12" t="str">
            <v/>
          </cell>
          <cell r="D12" t="str">
            <v/>
          </cell>
        </row>
        <row r="13">
          <cell r="A13">
            <v>6</v>
          </cell>
          <cell r="B13" t="str">
            <v/>
          </cell>
          <cell r="C13" t="str">
            <v/>
          </cell>
          <cell r="D13" t="str">
            <v/>
          </cell>
        </row>
        <row r="14">
          <cell r="A14">
            <v>7</v>
          </cell>
          <cell r="B14" t="str">
            <v/>
          </cell>
          <cell r="C14" t="str">
            <v/>
          </cell>
          <cell r="D14" t="str">
            <v/>
          </cell>
        </row>
        <row r="15">
          <cell r="A15">
            <v>8</v>
          </cell>
          <cell r="B15" t="str">
            <v/>
          </cell>
          <cell r="C15" t="str">
            <v/>
          </cell>
          <cell r="D15" t="str">
            <v/>
          </cell>
        </row>
        <row r="16">
          <cell r="A16">
            <v>9</v>
          </cell>
          <cell r="B16" t="str">
            <v/>
          </cell>
          <cell r="C16" t="str">
            <v/>
          </cell>
          <cell r="D16" t="str">
            <v/>
          </cell>
        </row>
        <row r="17">
          <cell r="A17">
            <v>10</v>
          </cell>
          <cell r="B17" t="str">
            <v/>
          </cell>
          <cell r="C17" t="str">
            <v/>
          </cell>
          <cell r="D17" t="str">
            <v/>
          </cell>
        </row>
        <row r="18">
          <cell r="A18">
            <v>11</v>
          </cell>
          <cell r="B18" t="str">
            <v/>
          </cell>
          <cell r="C18" t="str">
            <v/>
          </cell>
          <cell r="D18" t="str">
            <v/>
          </cell>
        </row>
        <row r="76">
          <cell r="A76" t="str">
            <v>F R A M E     T Y P E     A C C O R D I N G     T O     C E R T I F I C A T I O N</v>
          </cell>
        </row>
        <row r="78">
          <cell r="B78" t="str">
            <v>for glazings, go to row:</v>
          </cell>
          <cell r="C78">
            <v>2</v>
          </cell>
        </row>
        <row r="79">
          <cell r="B79" t="str">
            <v>Type</v>
          </cell>
          <cell r="C79" t="str">
            <v>Uf-Value</v>
          </cell>
          <cell r="D79" t="str">
            <v>Frame Dimensions</v>
          </cell>
          <cell r="H79" t="str">
            <v>Thermal Bridge</v>
          </cell>
          <cell r="I79" t="str">
            <v>Thermal Bridge</v>
          </cell>
        </row>
        <row r="80">
          <cell r="A80" t="str">
            <v>Assembly
No.</v>
          </cell>
          <cell r="B80" t="str">
            <v xml:space="preserve">Frame  </v>
          </cell>
          <cell r="C80" t="str">
            <v>Frame</v>
          </cell>
          <cell r="D80" t="str">
            <v>Width - Left</v>
          </cell>
          <cell r="E80" t="str">
            <v>Width - Right</v>
          </cell>
          <cell r="F80" t="str">
            <v>Width - Below</v>
          </cell>
          <cell r="G80" t="str">
            <v>Width - Above</v>
          </cell>
          <cell r="H80" t="str">
            <v xml:space="preserve"> YSpacer</v>
          </cell>
          <cell r="I80" t="str">
            <v xml:space="preserve"> YInstallation</v>
          </cell>
        </row>
        <row r="81">
          <cell r="C81" t="str">
            <v>W/(m2K)</v>
          </cell>
          <cell r="D81" t="str">
            <v>m</v>
          </cell>
          <cell r="E81" t="str">
            <v>m</v>
          </cell>
          <cell r="F81" t="str">
            <v>m</v>
          </cell>
          <cell r="G81" t="str">
            <v>m</v>
          </cell>
          <cell r="H81" t="str">
            <v>W/(mK)</v>
          </cell>
          <cell r="I81" t="str">
            <v>W/(mK)</v>
          </cell>
        </row>
        <row r="82">
          <cell r="A82">
            <v>1</v>
          </cell>
          <cell r="B82" t="str">
            <v/>
          </cell>
          <cell r="C82" t="str">
            <v/>
          </cell>
          <cell r="D82" t="str">
            <v/>
          </cell>
          <cell r="E82" t="str">
            <v/>
          </cell>
          <cell r="F82" t="str">
            <v/>
          </cell>
          <cell r="G82" t="str">
            <v/>
          </cell>
          <cell r="H82" t="str">
            <v/>
          </cell>
          <cell r="I82" t="str">
            <v/>
          </cell>
        </row>
        <row r="83">
          <cell r="A83">
            <v>2</v>
          </cell>
          <cell r="B83" t="str">
            <v/>
          </cell>
          <cell r="C83" t="str">
            <v/>
          </cell>
          <cell r="D83" t="str">
            <v/>
          </cell>
          <cell r="E83" t="str">
            <v/>
          </cell>
          <cell r="F83" t="str">
            <v/>
          </cell>
          <cell r="G83" t="str">
            <v/>
          </cell>
          <cell r="H83" t="str">
            <v/>
          </cell>
          <cell r="I83" t="str">
            <v/>
          </cell>
        </row>
        <row r="84">
          <cell r="A84">
            <v>3</v>
          </cell>
          <cell r="B84" t="str">
            <v/>
          </cell>
          <cell r="C84" t="str">
            <v/>
          </cell>
          <cell r="D84" t="str">
            <v/>
          </cell>
          <cell r="E84" t="str">
            <v/>
          </cell>
          <cell r="F84" t="str">
            <v/>
          </cell>
          <cell r="G84" t="str">
            <v/>
          </cell>
          <cell r="H84" t="str">
            <v/>
          </cell>
          <cell r="I84" t="str">
            <v/>
          </cell>
        </row>
        <row r="85">
          <cell r="A85">
            <v>4</v>
          </cell>
          <cell r="B85" t="str">
            <v/>
          </cell>
          <cell r="C85" t="str">
            <v/>
          </cell>
          <cell r="D85" t="str">
            <v/>
          </cell>
          <cell r="E85" t="str">
            <v/>
          </cell>
          <cell r="F85" t="str">
            <v/>
          </cell>
          <cell r="G85" t="str">
            <v/>
          </cell>
          <cell r="H85" t="str">
            <v/>
          </cell>
          <cell r="I85" t="str">
            <v/>
          </cell>
        </row>
        <row r="86">
          <cell r="A86">
            <v>5</v>
          </cell>
          <cell r="B86" t="str">
            <v/>
          </cell>
          <cell r="C86" t="str">
            <v/>
          </cell>
          <cell r="D86" t="str">
            <v/>
          </cell>
          <cell r="E86" t="str">
            <v/>
          </cell>
          <cell r="F86" t="str">
            <v/>
          </cell>
          <cell r="G86" t="str">
            <v/>
          </cell>
          <cell r="H86" t="str">
            <v/>
          </cell>
          <cell r="I86" t="str">
            <v/>
          </cell>
        </row>
        <row r="87">
          <cell r="A87">
            <v>6</v>
          </cell>
          <cell r="B87" t="str">
            <v/>
          </cell>
          <cell r="C87" t="str">
            <v/>
          </cell>
          <cell r="D87" t="str">
            <v/>
          </cell>
          <cell r="E87" t="str">
            <v/>
          </cell>
          <cell r="F87" t="str">
            <v/>
          </cell>
          <cell r="G87" t="str">
            <v/>
          </cell>
          <cell r="H87" t="str">
            <v/>
          </cell>
          <cell r="I87" t="str">
            <v/>
          </cell>
        </row>
        <row r="88">
          <cell r="A88">
            <v>7</v>
          </cell>
          <cell r="B88" t="str">
            <v/>
          </cell>
          <cell r="C88" t="str">
            <v/>
          </cell>
          <cell r="D88" t="str">
            <v/>
          </cell>
          <cell r="E88" t="str">
            <v/>
          </cell>
          <cell r="F88" t="str">
            <v/>
          </cell>
          <cell r="G88" t="str">
            <v/>
          </cell>
          <cell r="H88" t="str">
            <v/>
          </cell>
          <cell r="I88" t="str">
            <v/>
          </cell>
        </row>
        <row r="89">
          <cell r="A89">
            <v>8</v>
          </cell>
          <cell r="B89" t="str">
            <v/>
          </cell>
          <cell r="C89" t="str">
            <v/>
          </cell>
          <cell r="D89" t="str">
            <v/>
          </cell>
          <cell r="E89" t="str">
            <v/>
          </cell>
          <cell r="F89" t="str">
            <v/>
          </cell>
          <cell r="G89" t="str">
            <v/>
          </cell>
          <cell r="H89" t="str">
            <v/>
          </cell>
          <cell r="I89" t="str">
            <v/>
          </cell>
        </row>
        <row r="90">
          <cell r="A90">
            <v>9</v>
          </cell>
          <cell r="B90" t="str">
            <v/>
          </cell>
          <cell r="C90" t="str">
            <v/>
          </cell>
          <cell r="D90" t="str">
            <v/>
          </cell>
          <cell r="E90" t="str">
            <v/>
          </cell>
          <cell r="F90" t="str">
            <v/>
          </cell>
          <cell r="G90" t="str">
            <v/>
          </cell>
          <cell r="H90" t="str">
            <v/>
          </cell>
          <cell r="I90" t="str">
            <v/>
          </cell>
        </row>
        <row r="91">
          <cell r="A91">
            <v>10</v>
          </cell>
          <cell r="B91" t="str">
            <v/>
          </cell>
          <cell r="C91" t="str">
            <v/>
          </cell>
          <cell r="D91" t="str">
            <v/>
          </cell>
          <cell r="E91" t="str">
            <v/>
          </cell>
          <cell r="F91" t="str">
            <v/>
          </cell>
          <cell r="G91" t="str">
            <v/>
          </cell>
          <cell r="H91" t="str">
            <v/>
          </cell>
          <cell r="I91" t="str">
            <v/>
          </cell>
        </row>
        <row r="92">
          <cell r="A92">
            <v>11</v>
          </cell>
          <cell r="B92" t="str">
            <v/>
          </cell>
          <cell r="C92" t="str">
            <v/>
          </cell>
          <cell r="D92" t="str">
            <v/>
          </cell>
          <cell r="E92" t="str">
            <v/>
          </cell>
          <cell r="F92" t="str">
            <v/>
          </cell>
          <cell r="G92" t="str">
            <v/>
          </cell>
          <cell r="H92" t="str">
            <v/>
          </cell>
          <cell r="I92" t="str">
            <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18">
          <cell r="B18" t="str">
            <v>Primärenergie-Faktor Strom</v>
          </cell>
          <cell r="E18" t="str">
            <v>(Blatt Daten)</v>
          </cell>
          <cell r="F18">
            <v>2.7</v>
          </cell>
          <cell r="G18" t="str">
            <v>kWh/kWh</v>
          </cell>
        </row>
        <row r="19">
          <cell r="B19" t="str">
            <v>CO2-Emissionsfaktor (CO2-Äquivalent) Strom</v>
          </cell>
          <cell r="F19">
            <v>680</v>
          </cell>
          <cell r="G19" t="str">
            <v>g/kWh</v>
          </cell>
        </row>
        <row r="28">
          <cell r="C28" t="str">
            <v>Steigung Interpolation zwischen den Prüfpunkten</v>
          </cell>
          <cell r="D28" t="str">
            <v>a  PWP,Heiz</v>
          </cell>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C29" t="str">
            <v>Achsabschnitt Interpolation zwischen den Prüfpunkten</v>
          </cell>
          <cell r="D29" t="str">
            <v>b  PWP,Heiz</v>
          </cell>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1">
          <cell r="C31" t="str">
            <v>Steigung Interpolation zwischen den Prüfpunkten</v>
          </cell>
          <cell r="D31" t="str">
            <v>a COPHeiz</v>
          </cell>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C32" t="str">
            <v>Achsabschnitt Interpolation zwischen den Prüfpunkten</v>
          </cell>
          <cell r="D32" t="str">
            <v>b COPHeiz</v>
          </cell>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C33" t="str">
            <v>Exergetischer Gütegrad</v>
          </cell>
          <cell r="D33" t="str">
            <v>hex</v>
          </cell>
          <cell r="E33" t="e">
            <v>#VALUE!</v>
          </cell>
          <cell r="F33" t="e">
            <v>#VALUE!</v>
          </cell>
          <cell r="G33" t="e">
            <v>#VALUE!</v>
          </cell>
          <cell r="H33" t="e">
            <v>#VALUE!</v>
          </cell>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8">
          <cell r="B38" t="str">
            <v>Messwerte thermische Leistung Wärmepumpe Warmwasser</v>
          </cell>
          <cell r="D38" t="str">
            <v xml:space="preserve"> PWP,WW</v>
          </cell>
          <cell r="E38" t="e">
            <v>#N/A</v>
          </cell>
          <cell r="F38" t="e">
            <v>#N/A</v>
          </cell>
          <cell r="G38" t="e">
            <v>#N/A</v>
          </cell>
          <cell r="H38" t="e">
            <v>#N/A</v>
          </cell>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41">
          <cell r="C41" t="str">
            <v>Steigung Interpolation zwischen den Prüfpunkten</v>
          </cell>
          <cell r="D41" t="str">
            <v>a  PWP,WW</v>
          </cell>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C42" t="str">
            <v>Achsabschnitt Interpolation zwischen den Prüfpunkten</v>
          </cell>
          <cell r="D42" t="str">
            <v>b  PWP,WW</v>
          </cell>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B43" t="str">
            <v>Arbeitszahl Warmwasser</v>
          </cell>
          <cell r="D43" t="str">
            <v xml:space="preserve"> COPWW</v>
          </cell>
          <cell r="E43" t="e">
            <v>#N/A</v>
          </cell>
          <cell r="F43" t="e">
            <v>#N/A</v>
          </cell>
          <cell r="G43" t="e">
            <v>#N/A</v>
          </cell>
          <cell r="H43" t="e">
            <v>#N/A</v>
          </cell>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6">
          <cell r="C46" t="str">
            <v>Steigung Interpolation zwischen den Prüfpunkten</v>
          </cell>
          <cell r="D46" t="str">
            <v>a COPWW</v>
          </cell>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C47" t="str">
            <v>Achsabschnitt Interpolation zwischen den Prüfpunkten</v>
          </cell>
          <cell r="D47" t="str">
            <v>b COPWW</v>
          </cell>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C48" t="str">
            <v>Exergetischer Gütegrad</v>
          </cell>
          <cell r="D48" t="str">
            <v>hex</v>
          </cell>
          <cell r="E48" t="e">
            <v>#N/A</v>
          </cell>
          <cell r="F48" t="e">
            <v>#N/A</v>
          </cell>
          <cell r="G48" t="e">
            <v>#N/A</v>
          </cell>
          <cell r="H48" t="e">
            <v>#N/A</v>
          </cell>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51">
          <cell r="B51" t="str">
            <v>Default-Werte, falls keine Messwerte (aus WW übernommen )</v>
          </cell>
          <cell r="D51" t="str">
            <v xml:space="preserve"> Pwp,Bereit</v>
          </cell>
          <cell r="E51" t="e">
            <v>#N/A</v>
          </cell>
          <cell r="F51" t="e">
            <v>#N/A</v>
          </cell>
          <cell r="G51" t="e">
            <v>#N/A</v>
          </cell>
          <cell r="H51" t="e">
            <v>#N/A</v>
          </cell>
          <cell r="I51" t="str">
            <v>kW</v>
          </cell>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3">
          <cell r="C53" t="str">
            <v>Steigung Interpolation zwischen den Prüfpunkten</v>
          </cell>
          <cell r="D53" t="str">
            <v>a  PWP,Bereit</v>
          </cell>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54">
          <cell r="C54" t="str">
            <v>Achsabschnitt Interpolation zwischen den Prüfpunkten</v>
          </cell>
          <cell r="D54" t="str">
            <v>b  PWP,Bereit</v>
          </cell>
        </row>
        <row r="55">
          <cell r="B55" t="str">
            <v>Default-Werte, falls keine Messwerte (aus WW übernommen )</v>
          </cell>
          <cell r="D55" t="str">
            <v xml:space="preserve"> COPBereit</v>
          </cell>
          <cell r="E55" t="e">
            <v>#N/A</v>
          </cell>
          <cell r="F55" t="e">
            <v>#N/A</v>
          </cell>
          <cell r="G55" t="e">
            <v>#N/A</v>
          </cell>
          <cell r="H55" t="e">
            <v>#N/A</v>
          </cell>
        </row>
        <row r="57">
          <cell r="C57" t="str">
            <v>Steigung Interpolation zwischen den Prüfpunkten</v>
          </cell>
          <cell r="D57" t="str">
            <v>a COPBereit</v>
          </cell>
        </row>
        <row r="58">
          <cell r="C58" t="str">
            <v>Achsabschnitt Interpolation zwischen den Prüfpunkten</v>
          </cell>
          <cell r="D58" t="str">
            <v>b COPBereit</v>
          </cell>
        </row>
        <row r="59">
          <cell r="B59" t="str">
            <v>Mittlere elektrische Leistungsaufnahme im Bereitschaftsbetrieb</v>
          </cell>
          <cell r="D59" t="str">
            <v>Pel,mittel,Bereit</v>
          </cell>
          <cell r="E59" t="e">
            <v>#VALUE!</v>
          </cell>
          <cell r="F59" t="e">
            <v>#VALUE!</v>
          </cell>
          <cell r="G59" t="e">
            <v>#VALUE!</v>
          </cell>
          <cell r="H59" t="e">
            <v>#VALUE!</v>
          </cell>
          <cell r="I59" t="str">
            <v>W</v>
          </cell>
        </row>
        <row r="60">
          <cell r="B60" t="str">
            <v>Regression aus Messdaten</v>
          </cell>
        </row>
        <row r="61">
          <cell r="B61" t="str">
            <v>Regression thermische Leistung Wärmepumpe Heizung</v>
          </cell>
          <cell r="D61" t="str">
            <v xml:space="preserve"> PWP,Heiz</v>
          </cell>
          <cell r="E61" t="str">
            <v>(Prüfstandsmessung)</v>
          </cell>
          <cell r="G61" t="str">
            <v xml:space="preserve"> * Tamb + </v>
          </cell>
        </row>
        <row r="62">
          <cell r="B62" t="str">
            <v>Regression thermische Leistung Wärmepumpe Warmwasser</v>
          </cell>
          <cell r="D62" t="str">
            <v xml:space="preserve"> PWP,WW</v>
          </cell>
          <cell r="E62" t="str">
            <v>(Prüfstandsmessung)</v>
          </cell>
          <cell r="G62" t="str">
            <v xml:space="preserve"> * Tamb + </v>
          </cell>
        </row>
        <row r="63">
          <cell r="B63" t="str">
            <v>Regression thermische Leistung Wärmepumpe Bereitschaft</v>
          </cell>
          <cell r="D63" t="str">
            <v xml:space="preserve"> Pwp,Bereit</v>
          </cell>
          <cell r="E63" t="str">
            <v>(Prüfstandsmessung)</v>
          </cell>
          <cell r="G63" t="str">
            <v xml:space="preserve"> * Tamb + </v>
          </cell>
        </row>
        <row r="64">
          <cell r="B64" t="str">
            <v>Regression Arbeitszahl Heizung</v>
          </cell>
          <cell r="D64" t="str">
            <v xml:space="preserve"> COPHeiz</v>
          </cell>
          <cell r="E64" t="str">
            <v>(Prüfstandsmessung)</v>
          </cell>
          <cell r="G64" t="str">
            <v xml:space="preserve"> * Tamb + </v>
          </cell>
        </row>
        <row r="65">
          <cell r="B65" t="str">
            <v>Regression Arbeitszahl  Warmwasser</v>
          </cell>
          <cell r="D65" t="str">
            <v xml:space="preserve"> COPWW</v>
          </cell>
          <cell r="E65" t="str">
            <v>(Prüfstandsmessung)</v>
          </cell>
          <cell r="G65" t="str">
            <v xml:space="preserve"> * Tamb + </v>
          </cell>
        </row>
        <row r="66">
          <cell r="B66" t="str">
            <v>Regression Arbeitszahl  Bereitschaft</v>
          </cell>
          <cell r="D66" t="str">
            <v xml:space="preserve"> COPBereit</v>
          </cell>
          <cell r="E66" t="str">
            <v>(Prüfstandsmessung)</v>
          </cell>
          <cell r="G66" t="str">
            <v xml:space="preserve"> * Tamb + </v>
          </cell>
        </row>
        <row r="68">
          <cell r="B68" t="str">
            <v>TWW-Zapfanteile nach IEA-SHC Task 26</v>
          </cell>
          <cell r="D68" t="str">
            <v>Kategorie</v>
          </cell>
          <cell r="E68" t="str">
            <v>kleine Zapfungen</v>
          </cell>
          <cell r="F68" t="str">
            <v>mittlere Zapfungen</v>
          </cell>
          <cell r="G68" t="str">
            <v>Duschbad</v>
          </cell>
          <cell r="H68" t="str">
            <v>Badewanne</v>
          </cell>
        </row>
        <row r="69">
          <cell r="D69" t="str">
            <v>Anteil der gezapften Wärmemenge</v>
          </cell>
          <cell r="E69">
            <v>0.14238701530120801</v>
          </cell>
          <cell r="F69">
            <v>0.357031064596526</v>
          </cell>
          <cell r="G69">
            <v>0.39665148250441501</v>
          </cell>
          <cell r="H69">
            <v>0.103930437597852</v>
          </cell>
        </row>
        <row r="70">
          <cell r="B70" t="str">
            <v>Wichtungsfaktor COPSpeichernachladung</v>
          </cell>
          <cell r="D70" t="str">
            <v>fSpeichernachladung</v>
          </cell>
          <cell r="F70">
            <v>0.63163524073253896</v>
          </cell>
        </row>
        <row r="83">
          <cell r="B83" t="str">
            <v>Mittlere Arbeitszahl WP Heizung 0 bis tleist</v>
          </cell>
          <cell r="D83" t="str">
            <v>COPHeiz, 0 bis tleist</v>
          </cell>
          <cell r="F83" t="e">
            <v>#VALUE!</v>
          </cell>
          <cell r="K83" t="e">
            <v>#VALUE!</v>
          </cell>
        </row>
        <row r="84">
          <cell r="B84" t="str">
            <v>Wärmelieferung WP Heizung  0 bis tleist</v>
          </cell>
          <cell r="D84" t="str">
            <v>QWP,Heiz, 0 bis tleist</v>
          </cell>
          <cell r="F84" t="e">
            <v>#VALUE!</v>
          </cell>
          <cell r="G84" t="str">
            <v>kWh/a</v>
          </cell>
          <cell r="K84" t="e">
            <v>#VALUE!</v>
          </cell>
          <cell r="L84" t="str">
            <v>kWh/a</v>
          </cell>
        </row>
        <row r="85">
          <cell r="B85" t="str">
            <v>Mittlere Arbeitszahl WP Heizung tleist bis tBereit</v>
          </cell>
          <cell r="D85" t="str">
            <v>COPHeiz,tleist bis tBereit</v>
          </cell>
          <cell r="F85" t="e">
            <v>#VALUE!</v>
          </cell>
          <cell r="K85" t="e">
            <v>#VALUE!</v>
          </cell>
        </row>
        <row r="86">
          <cell r="B86" t="str">
            <v>Wärmelieferung WP Heizung  tleist bis tBereit</v>
          </cell>
          <cell r="D86" t="str">
            <v>QWP,Heiz, tleist bis tBereit</v>
          </cell>
          <cell r="F86" t="e">
            <v>#VALUE!</v>
          </cell>
          <cell r="G86" t="str">
            <v>kWh/a</v>
          </cell>
          <cell r="K86" t="e">
            <v>#VALUE!</v>
          </cell>
          <cell r="L86" t="str">
            <v>kWh/a</v>
          </cell>
        </row>
        <row r="87">
          <cell r="B87" t="str">
            <v xml:space="preserve">Mittlere Arbeitszahl WP Heizung </v>
          </cell>
          <cell r="F87" t="e">
            <v>#VALUE!</v>
          </cell>
          <cell r="K87" t="e">
            <v>#VALUE!</v>
          </cell>
        </row>
        <row r="88">
          <cell r="B88" t="str">
            <v>Mittlere Arbeitszahl WP Warmwasser 0 bis tHeiztage</v>
          </cell>
          <cell r="D88" t="str">
            <v>COPWW,0 bis tHeiztage</v>
          </cell>
          <cell r="F88" t="e">
            <v>#VALUE!</v>
          </cell>
          <cell r="K88" t="e">
            <v>#VALUE!</v>
          </cell>
        </row>
        <row r="89">
          <cell r="B89" t="str">
            <v>Wärmelieferung WP Warmwasser 0 bis tleist</v>
          </cell>
          <cell r="D89" t="str">
            <v>QWP,WW, 0 bis tHeiztage</v>
          </cell>
          <cell r="F89" t="e">
            <v>#VALUE!</v>
          </cell>
          <cell r="G89" t="str">
            <v>kWh/a</v>
          </cell>
          <cell r="K89" t="e">
            <v>#VALUE!</v>
          </cell>
          <cell r="L89" t="str">
            <v>kWh/a</v>
          </cell>
        </row>
        <row r="90">
          <cell r="B90" t="str">
            <v>Mittlere Arbeitszahl WP Warmwasser tleist bis tHeiztage</v>
          </cell>
          <cell r="D90" t="str">
            <v>COPWW,tleist bis tHeiztage</v>
          </cell>
          <cell r="F90" t="e">
            <v>#VALUE!</v>
          </cell>
          <cell r="K90" t="e">
            <v>#VALUE!</v>
          </cell>
        </row>
        <row r="91">
          <cell r="B91" t="str">
            <v>Wärmelieferung WP Warmwasser tleist bis tHeiztage</v>
          </cell>
          <cell r="D91" t="str">
            <v>QWP,WW, tleist bis tHeiztage</v>
          </cell>
          <cell r="F91" t="e">
            <v>#VALUE!</v>
          </cell>
          <cell r="G91" t="str">
            <v>kWh/a</v>
          </cell>
          <cell r="K91" t="e">
            <v>#VALUE!</v>
          </cell>
          <cell r="L91" t="str">
            <v>kWh/a</v>
          </cell>
        </row>
        <row r="92">
          <cell r="B92" t="str">
            <v>Mittlere Arbeitszahl WP Warmwasser Winter</v>
          </cell>
          <cell r="F92" t="e">
            <v>#VALUE!</v>
          </cell>
          <cell r="K92" t="e">
            <v>#VALUE!</v>
          </cell>
        </row>
        <row r="93">
          <cell r="B93" t="str">
            <v>Mittlere Arbeitszahl WP Bereitschaft 0 bis tHeiztage</v>
          </cell>
          <cell r="D93" t="str">
            <v>COPBereit,0 bis tleist</v>
          </cell>
          <cell r="F93" t="e">
            <v>#VALUE!</v>
          </cell>
          <cell r="K93" t="e">
            <v>#VALUE!</v>
          </cell>
        </row>
        <row r="94">
          <cell r="B94" t="str">
            <v>Wärmelieferung WP Bereitschaft 0 bis tleist</v>
          </cell>
          <cell r="D94" t="str">
            <v>QWP,Bereit, 0 bis tleist</v>
          </cell>
          <cell r="F94" t="e">
            <v>#VALUE!</v>
          </cell>
          <cell r="G94" t="str">
            <v>kWh/a</v>
          </cell>
          <cell r="K94" t="e">
            <v>#VALUE!</v>
          </cell>
          <cell r="L94" t="str">
            <v>kWh/a</v>
          </cell>
        </row>
        <row r="95">
          <cell r="B95" t="str">
            <v>Mittlere Arbeitszahl WP Bereitschaft tleist bis tHeiztage</v>
          </cell>
          <cell r="D95" t="str">
            <v>COPBereit,tleist bis tHeiztage</v>
          </cell>
          <cell r="F95" t="e">
            <v>#VALUE!</v>
          </cell>
          <cell r="K95" t="e">
            <v>#VALUE!</v>
          </cell>
        </row>
        <row r="96">
          <cell r="B96" t="str">
            <v>Wärmelieferung WP Bereit tleist bis tHeiztage</v>
          </cell>
          <cell r="D96" t="str">
            <v>QWP,Bereit, tleist bis tHeiztage</v>
          </cell>
          <cell r="F96" t="e">
            <v>#VALUE!</v>
          </cell>
          <cell r="G96" t="str">
            <v>kWh/a</v>
          </cell>
          <cell r="K96" t="e">
            <v>#VALUE!</v>
          </cell>
          <cell r="L96" t="str">
            <v>kWh/a</v>
          </cell>
        </row>
        <row r="97">
          <cell r="B97" t="str">
            <v>Mittlere Arbeitszahl WP Bereitschaft Winter</v>
          </cell>
          <cell r="D97" t="str">
            <v>COPBereit,Winter</v>
          </cell>
          <cell r="F97" t="e">
            <v>#VALUE!</v>
          </cell>
          <cell r="K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cell r="K100" t="e">
            <v>#VALUE!</v>
          </cell>
        </row>
        <row r="101">
          <cell r="B101" t="str">
            <v>Thermische Leistung Bereitschaftsbetrieb</v>
          </cell>
          <cell r="D101" t="str">
            <v>PBereit</v>
          </cell>
          <cell r="F101" t="e">
            <v>#VALUE!</v>
          </cell>
          <cell r="G101" t="str">
            <v>kW</v>
          </cell>
          <cell r="K101" t="e">
            <v>#VALUE!</v>
          </cell>
          <cell r="L101" t="str">
            <v>kW</v>
          </cell>
        </row>
        <row r="102">
          <cell r="B102" t="str">
            <v>Maximale Wärmeleistung der Wärmepumpe bei tleist</v>
          </cell>
          <cell r="D102" t="str">
            <v>Pleist</v>
          </cell>
          <cell r="F102" t="e">
            <v>#VALUE!</v>
          </cell>
          <cell r="G102" t="str">
            <v>kW</v>
          </cell>
          <cell r="K102" t="e">
            <v>#VALUE!</v>
          </cell>
          <cell r="L102" t="str">
            <v>kW</v>
          </cell>
        </row>
        <row r="103">
          <cell r="B103" t="str">
            <v>Heizlast</v>
          </cell>
          <cell r="D103" t="str">
            <v>PH</v>
          </cell>
          <cell r="F103">
            <v>1.8542956931697205</v>
          </cell>
          <cell r="G103" t="str">
            <v>kW</v>
          </cell>
          <cell r="K103">
            <v>1.8542956931697205</v>
          </cell>
          <cell r="L103" t="str">
            <v>kW</v>
          </cell>
        </row>
        <row r="104">
          <cell r="B104" t="str">
            <v>Zahl der Heiztage</v>
          </cell>
          <cell r="D104" t="str">
            <v>tHeiztage</v>
          </cell>
          <cell r="F104">
            <v>0</v>
          </cell>
          <cell r="G104" t="str">
            <v>d</v>
          </cell>
          <cell r="K104">
            <v>0</v>
          </cell>
          <cell r="L104" t="str">
            <v>d</v>
          </cell>
        </row>
        <row r="105">
          <cell r="B105" t="str">
            <v>Zahl der Heiztage bei nutzbarer Wärme Bereitschaftsbetrieb</v>
          </cell>
          <cell r="D105" t="str">
            <v>tBereit</v>
          </cell>
          <cell r="F105" t="e">
            <v>#VALUE!</v>
          </cell>
          <cell r="G105" t="str">
            <v>d</v>
          </cell>
          <cell r="K105" t="e">
            <v>#VALUE!</v>
          </cell>
          <cell r="L105" t="str">
            <v>d</v>
          </cell>
        </row>
        <row r="106">
          <cell r="B106" t="str">
            <v>Zahl der Tage am Schnittpunkt WW-Leist. und Bedarf</v>
          </cell>
          <cell r="D106" t="str">
            <v>tleist</v>
          </cell>
          <cell r="F106" t="e">
            <v>#VALUE!</v>
          </cell>
          <cell r="G106" t="str">
            <v>d</v>
          </cell>
          <cell r="K106" t="e">
            <v>#VALUE!</v>
          </cell>
          <cell r="L106" t="str">
            <v>d</v>
          </cell>
        </row>
        <row r="108">
          <cell r="B108" t="str">
            <v>Regressionskonstanten Dauerlinie Außenlufttemperatur</v>
          </cell>
          <cell r="D108" t="str">
            <v>a =</v>
          </cell>
          <cell r="F108">
            <v>0.34245861</v>
          </cell>
        </row>
        <row r="109">
          <cell r="D109" t="str">
            <v>b =</v>
          </cell>
          <cell r="F109">
            <v>-4.9486E-5</v>
          </cell>
        </row>
        <row r="110">
          <cell r="D110" t="str">
            <v>c =</v>
          </cell>
          <cell r="F110" t="e">
            <v>#VALUE!</v>
          </cell>
        </row>
        <row r="111">
          <cell r="B111" t="str">
            <v>Zus. Außenluftbeim-EWÜ-Temp. bzw. Außenlufttemperatur</v>
          </cell>
          <cell r="D111" t="str">
            <v>TEWÜ,zus bzw. Tamb</v>
          </cell>
          <cell r="F111">
            <v>20</v>
          </cell>
          <cell r="G111" t="str">
            <v>°C</v>
          </cell>
          <cell r="H111">
            <v>20</v>
          </cell>
          <cell r="I111" t="str">
            <v>°C</v>
          </cell>
        </row>
        <row r="112">
          <cell r="B112" t="str">
            <v>Mitteltemperatur Sommer</v>
          </cell>
          <cell r="D112" t="str">
            <v>Tamb,Sommer</v>
          </cell>
          <cell r="F112">
            <v>20</v>
          </cell>
          <cell r="G112" t="str">
            <v>°C</v>
          </cell>
          <cell r="H112">
            <v>20</v>
          </cell>
          <cell r="I112" t="str">
            <v>°C</v>
          </cell>
        </row>
        <row r="113">
          <cell r="B113" t="str">
            <v>Zus. Außenluftbeim-EWÜ-Temp. bzw. Außenlufttemperatur</v>
          </cell>
          <cell r="D113" t="str">
            <v>TEWÜ,zus bzw. Tamb</v>
          </cell>
          <cell r="F113">
            <v>-0.61833333333333318</v>
          </cell>
          <cell r="G113" t="str">
            <v>°C</v>
          </cell>
          <cell r="H113">
            <v>-0.61833333333333318</v>
          </cell>
          <cell r="I113" t="str">
            <v>°C</v>
          </cell>
        </row>
        <row r="114">
          <cell r="B114" t="str">
            <v>Mitteltemperatur Kernwinter</v>
          </cell>
          <cell r="D114" t="str">
            <v>Tamb,mittel</v>
          </cell>
          <cell r="F114" t="e">
            <v>#VALUE!</v>
          </cell>
          <cell r="G114" t="str">
            <v>°C</v>
          </cell>
          <cell r="H114">
            <v>-0.61833333333333318</v>
          </cell>
          <cell r="I114" t="str">
            <v>°C</v>
          </cell>
        </row>
        <row r="115">
          <cell r="B115" t="str">
            <v>Zus. Außenluftbeim-EWÜ-Temp. bzw. Außenlufttemperatur</v>
          </cell>
          <cell r="D115" t="str">
            <v>TEWÜ,zus bzw. Tamb</v>
          </cell>
          <cell r="F115" t="e">
            <v>#VALUE!</v>
          </cell>
          <cell r="G115" t="str">
            <v>°C</v>
          </cell>
          <cell r="H115" t="e">
            <v>#VALUE!</v>
          </cell>
          <cell r="I115" t="str">
            <v>°C</v>
          </cell>
        </row>
        <row r="116">
          <cell r="B116" t="str">
            <v>Außenlufttemperatur bei tBereit</v>
          </cell>
          <cell r="D116" t="str">
            <v>TBereit</v>
          </cell>
          <cell r="F116" t="e">
            <v>#VALUE!</v>
          </cell>
          <cell r="G116" t="str">
            <v>°C</v>
          </cell>
          <cell r="H116" t="e">
            <v>#VALUE!</v>
          </cell>
          <cell r="I116" t="str">
            <v>°C</v>
          </cell>
        </row>
        <row r="117">
          <cell r="B117" t="str">
            <v>Zus. Außenluftbeim-EWÜ-Temp. bzw. Außenlufttemperatur</v>
          </cell>
          <cell r="D117" t="str">
            <v>TEWÜ,zus bzw. Tamb</v>
          </cell>
          <cell r="F117">
            <v>-11.3257003969418</v>
          </cell>
          <cell r="G117" t="str">
            <v>°C</v>
          </cell>
          <cell r="H117">
            <v>-11.3257003969418</v>
          </cell>
          <cell r="I117" t="str">
            <v>°C</v>
          </cell>
        </row>
        <row r="118">
          <cell r="B118" t="str">
            <v>Außenlufttemperatur nach Außenluft-EWÜ im Heizlastfall</v>
          </cell>
          <cell r="D118" t="str">
            <v>THeizlast</v>
          </cell>
          <cell r="F118" t="e">
            <v>#VALUE!</v>
          </cell>
          <cell r="G118" t="str">
            <v>°C</v>
          </cell>
          <cell r="H118">
            <v>-11.3257003969418</v>
          </cell>
          <cell r="I118" t="str">
            <v>°C</v>
          </cell>
        </row>
        <row r="119">
          <cell r="B119" t="str">
            <v>Mittlere Außenlufttemperatur im Bereich 0 bis tleist</v>
          </cell>
          <cell r="F119" t="e">
            <v>#VALUE!</v>
          </cell>
          <cell r="G119" t="str">
            <v>°C</v>
          </cell>
          <cell r="K119" t="e">
            <v>#VALUE!</v>
          </cell>
          <cell r="L119" t="str">
            <v>°C</v>
          </cell>
        </row>
        <row r="120">
          <cell r="B120" t="str">
            <v>Mittlere Außenlufttemperatur im Bereich tleist bis tBereit</v>
          </cell>
          <cell r="F120" t="e">
            <v>#VALUE!</v>
          </cell>
          <cell r="G120" t="str">
            <v>°C</v>
          </cell>
          <cell r="K120" t="e">
            <v>#VALUE!</v>
          </cell>
          <cell r="L120" t="str">
            <v>°C</v>
          </cell>
        </row>
        <row r="121">
          <cell r="B121" t="str">
            <v>Mittlere Außenlufttemperatur im Bereich tleist bis tHeiztage</v>
          </cell>
          <cell r="F121" t="e">
            <v>#VALUE!</v>
          </cell>
          <cell r="G121" t="str">
            <v>°C</v>
          </cell>
          <cell r="K121" t="e">
            <v>#VALUE!</v>
          </cell>
          <cell r="L121" t="str">
            <v>°C</v>
          </cell>
        </row>
        <row r="122">
          <cell r="B122" t="str">
            <v>Leistung der WP Bereitschaft bei THeizlast bzw. TBereit</v>
          </cell>
          <cell r="D122" t="str">
            <v>PWP,Bereit(THeizlast bzw. TBereit)</v>
          </cell>
          <cell r="F122" t="e">
            <v>#VALUE!</v>
          </cell>
          <cell r="G122" t="str">
            <v>kW</v>
          </cell>
          <cell r="H122" t="e">
            <v>#VALUE!</v>
          </cell>
          <cell r="I122" t="str">
            <v>kW</v>
          </cell>
          <cell r="K122" t="e">
            <v>#VALUE!</v>
          </cell>
          <cell r="L122" t="str">
            <v>kW</v>
          </cell>
          <cell r="M122" t="e">
            <v>#VALUE!</v>
          </cell>
          <cell r="N122" t="str">
            <v>kW</v>
          </cell>
        </row>
        <row r="123">
          <cell r="B123" t="str">
            <v>Leistung der WP Warmwasser bei THeizlast bzw. TBereit</v>
          </cell>
          <cell r="D123" t="str">
            <v>PWP,WW(THeizlast bzw. TBereit)</v>
          </cell>
          <cell r="F123" t="e">
            <v>#VALUE!</v>
          </cell>
          <cell r="G123" t="str">
            <v>kW</v>
          </cell>
          <cell r="H123" t="e">
            <v>#VALUE!</v>
          </cell>
          <cell r="I123" t="str">
            <v>kW</v>
          </cell>
          <cell r="K123" t="e">
            <v>#VALUE!</v>
          </cell>
          <cell r="L123" t="str">
            <v>kW</v>
          </cell>
          <cell r="M123" t="e">
            <v>#VALUE!</v>
          </cell>
          <cell r="N123" t="str">
            <v>kW</v>
          </cell>
        </row>
        <row r="124">
          <cell r="B124" t="str">
            <v>Leistung der WP Heizung bei THeizlast bzw.  TBereit</v>
          </cell>
          <cell r="D124" t="str">
            <v>PWP,Heiz(THeizlast bzw. TBereit)</v>
          </cell>
          <cell r="F124" t="e">
            <v>#VALUE!</v>
          </cell>
          <cell r="G124" t="str">
            <v>kW</v>
          </cell>
          <cell r="H124" t="e">
            <v>#VALUE!</v>
          </cell>
          <cell r="I124" t="str">
            <v>kW</v>
          </cell>
          <cell r="K124" t="e">
            <v>#VALUE!</v>
          </cell>
          <cell r="L124" t="str">
            <v>kW</v>
          </cell>
          <cell r="M124" t="e">
            <v>#VALUE!</v>
          </cell>
          <cell r="N124" t="str">
            <v>kW</v>
          </cell>
        </row>
        <row r="125">
          <cell r="B125" t="str">
            <v>Laufzeit Bereitschaftsbetrieb bei THeizlast  bzw.  TBereit</v>
          </cell>
          <cell r="D125" t="str">
            <v>gBereit</v>
          </cell>
          <cell r="F125" t="e">
            <v>#VALUE!</v>
          </cell>
          <cell r="G125" t="str">
            <v>h</v>
          </cell>
          <cell r="H125" t="e">
            <v>#VALUE!</v>
          </cell>
          <cell r="I125" t="str">
            <v>h</v>
          </cell>
          <cell r="K125" t="e">
            <v>#VALUE!</v>
          </cell>
          <cell r="L125" t="str">
            <v>h</v>
          </cell>
          <cell r="M125" t="e">
            <v>#VALUE!</v>
          </cell>
          <cell r="N125" t="str">
            <v>h</v>
          </cell>
        </row>
        <row r="126">
          <cell r="B126" t="str">
            <v>Laufzeit Warmwasserbetrieb bei THeizlast  bzw.  TBereit</v>
          </cell>
          <cell r="D126" t="str">
            <v>gWW</v>
          </cell>
          <cell r="F126" t="e">
            <v>#VALUE!</v>
          </cell>
          <cell r="G126" t="str">
            <v>h</v>
          </cell>
          <cell r="H126" t="e">
            <v>#VALUE!</v>
          </cell>
          <cell r="I126" t="str">
            <v>h</v>
          </cell>
          <cell r="K126" t="e">
            <v>#VALUE!</v>
          </cell>
          <cell r="L126" t="str">
            <v>h</v>
          </cell>
          <cell r="M126" t="e">
            <v>#VALUE!</v>
          </cell>
          <cell r="N126" t="str">
            <v>h</v>
          </cell>
        </row>
        <row r="127">
          <cell r="B127" t="str">
            <v>Laufzeit Heizbetrieb bei THeizlast  bzw.  TBereit</v>
          </cell>
          <cell r="D127" t="str">
            <v>gHeiz</v>
          </cell>
          <cell r="F127" t="e">
            <v>#VALUE!</v>
          </cell>
          <cell r="G127" t="str">
            <v>h</v>
          </cell>
          <cell r="H127">
            <v>0</v>
          </cell>
          <cell r="I127" t="str">
            <v>h</v>
          </cell>
          <cell r="K127" t="e">
            <v>#VALUE!</v>
          </cell>
          <cell r="L127" t="str">
            <v>h</v>
          </cell>
          <cell r="M127">
            <v>0</v>
          </cell>
          <cell r="N127" t="str">
            <v>h</v>
          </cell>
        </row>
        <row r="128">
          <cell r="B128" t="str">
            <v>Tagesm. Heizl. am Heizlasttag bzw. bei tBereit</v>
          </cell>
          <cell r="D128" t="str">
            <v>PWP max, Heizlast bzw. tbereit</v>
          </cell>
          <cell r="F128" t="e">
            <v>#VALUE!</v>
          </cell>
          <cell r="G128" t="str">
            <v>kW</v>
          </cell>
          <cell r="H128" t="e">
            <v>#VALUE!</v>
          </cell>
          <cell r="I128" t="str">
            <v>kW</v>
          </cell>
          <cell r="K128" t="e">
            <v>#VALUE!</v>
          </cell>
          <cell r="L128" t="str">
            <v>kW</v>
          </cell>
          <cell r="M128" t="e">
            <v>#VALUE!</v>
          </cell>
          <cell r="N128" t="str">
            <v>kW</v>
          </cell>
        </row>
        <row r="130">
          <cell r="B130" t="str">
            <v>Heizgrenztemperatur</v>
          </cell>
          <cell r="D130" t="str">
            <v>THeizgrenz</v>
          </cell>
          <cell r="F130" t="e">
            <v>#VALUE!</v>
          </cell>
          <cell r="G130" t="str">
            <v>°C</v>
          </cell>
          <cell r="K130" t="e">
            <v>#VALUE!</v>
          </cell>
          <cell r="L130" t="str">
            <v>°C</v>
          </cell>
        </row>
        <row r="131">
          <cell r="B131" t="str">
            <v>Leistung Warmwasser</v>
          </cell>
          <cell r="D131" t="str">
            <v>PWW</v>
          </cell>
          <cell r="E131" t="str">
            <v>(Blatt WW+Verteil)</v>
          </cell>
          <cell r="F131">
            <v>0</v>
          </cell>
          <cell r="G131" t="str">
            <v>kW</v>
          </cell>
          <cell r="K131">
            <v>0.63567726311734185</v>
          </cell>
          <cell r="L131" t="str">
            <v>kW</v>
          </cell>
        </row>
        <row r="132">
          <cell r="B132" t="str">
            <v>Leistung Warmwasser,Sommer</v>
          </cell>
          <cell r="D132" t="str">
            <v>PWW,S</v>
          </cell>
          <cell r="E132" t="str">
            <v>(Blatt WW+Verteil)</v>
          </cell>
          <cell r="F132">
            <v>0</v>
          </cell>
          <cell r="G132" t="str">
            <v>kW</v>
          </cell>
          <cell r="K132">
            <v>0</v>
          </cell>
          <cell r="L132" t="str">
            <v>kW</v>
          </cell>
        </row>
        <row r="133">
          <cell r="B133" t="str">
            <v>Maximalleistung (WW+Heizlast)</v>
          </cell>
          <cell r="D133" t="str">
            <v>Pmax</v>
          </cell>
          <cell r="E133" t="str">
            <v xml:space="preserve"> = Pww+PH</v>
          </cell>
          <cell r="F133">
            <v>1.8542956931697205</v>
          </cell>
          <cell r="G133" t="str">
            <v>kW</v>
          </cell>
          <cell r="K133">
            <v>2.4899729562870623</v>
          </cell>
          <cell r="L133" t="str">
            <v>kW</v>
          </cell>
        </row>
      </sheetData>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Phius_Excel">
  <a:themeElements>
    <a:clrScheme name="Phius">
      <a:dk1>
        <a:srgbClr val="0E2746"/>
      </a:dk1>
      <a:lt1>
        <a:srgbClr val="00AAAF"/>
      </a:lt1>
      <a:dk2>
        <a:srgbClr val="B5E3E8"/>
      </a:dk2>
      <a:lt2>
        <a:srgbClr val="5F78BB"/>
      </a:lt2>
      <a:accent1>
        <a:srgbClr val="6E4692"/>
      </a:accent1>
      <a:accent2>
        <a:srgbClr val="FFCF34"/>
      </a:accent2>
      <a:accent3>
        <a:srgbClr val="DFFD61"/>
      </a:accent3>
      <a:accent4>
        <a:srgbClr val="EDECE0"/>
      </a:accent4>
      <a:accent5>
        <a:srgbClr val="D1F1DA"/>
      </a:accent5>
      <a:accent6>
        <a:srgbClr val="FBDAD7"/>
      </a:accent6>
      <a:hlink>
        <a:srgbClr val="00AAAF"/>
      </a:hlink>
      <a:folHlink>
        <a:srgbClr val="0E274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hyperlink" Target="https://www.enginist.co/en/guides/heating/understanding-pool-heating" TargetMode="External"/><Relationship Id="rId1" Type="http://schemas.openxmlformats.org/officeDocument/2006/relationships/hyperlink" Target="https://www.energystar.gov/buildings/tools-and-resources/energy-star-score-swimming-poo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hyperlink" Target="https://www.enginist.co/en/guides/heating/understanding-pool-heating"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enginist.co/en/guides/heating/understanding-pool-heating" TargetMode="External"/></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E625-939A-4501-800E-7C714194BE97}">
  <dimension ref="A1:M67"/>
  <sheetViews>
    <sheetView tabSelected="1" workbookViewId="0">
      <pane ySplit="4" topLeftCell="A5" activePane="bottomLeft" state="frozen"/>
      <selection pane="bottomLeft"/>
    </sheetView>
  </sheetViews>
  <sheetFormatPr defaultRowHeight="15.6" x14ac:dyDescent="0.35"/>
  <cols>
    <col min="1" max="1" width="2.59765625" style="16" bestFit="1" customWidth="1"/>
    <col min="2" max="2" width="38.5" style="16" customWidth="1"/>
    <col min="3" max="3" width="19.3984375" style="16" customWidth="1"/>
    <col min="4" max="4" width="16.3984375" style="16" bestFit="1" customWidth="1"/>
    <col min="5" max="5" width="1.69921875" style="16" customWidth="1"/>
    <col min="6" max="16384" width="8.796875" style="16"/>
  </cols>
  <sheetData>
    <row r="1" spans="1:13" ht="17.399999999999999" x14ac:dyDescent="0.35">
      <c r="A1" s="2"/>
      <c r="B1" s="87" t="s">
        <v>1318</v>
      </c>
      <c r="C1" s="87"/>
      <c r="D1" s="87"/>
    </row>
    <row r="2" spans="1:13" ht="26.4" x14ac:dyDescent="0.35">
      <c r="A2" s="88" t="s">
        <v>1479</v>
      </c>
      <c r="B2" s="88"/>
      <c r="C2" s="88"/>
      <c r="D2" s="89"/>
      <c r="F2" s="90" t="s">
        <v>21</v>
      </c>
      <c r="G2" s="90"/>
      <c r="H2" s="90"/>
      <c r="I2" s="90"/>
      <c r="J2" s="90"/>
      <c r="K2" s="90"/>
      <c r="L2" s="90"/>
      <c r="M2" s="90"/>
    </row>
    <row r="3" spans="1:13" ht="15" customHeight="1" x14ac:dyDescent="0.35">
      <c r="A3" s="88"/>
      <c r="B3" s="88"/>
      <c r="C3" s="88"/>
      <c r="D3" s="89"/>
      <c r="F3" s="96" t="s">
        <v>3</v>
      </c>
      <c r="G3" s="96"/>
      <c r="H3" s="96"/>
      <c r="I3" s="94" t="s">
        <v>20</v>
      </c>
      <c r="J3" s="94"/>
      <c r="K3" s="76" t="s">
        <v>46</v>
      </c>
      <c r="L3" s="76"/>
      <c r="M3" s="76"/>
    </row>
    <row r="4" spans="1:13" ht="15" customHeight="1" x14ac:dyDescent="0.35">
      <c r="A4" s="88"/>
      <c r="B4" s="88"/>
      <c r="C4" s="88"/>
      <c r="D4" s="89"/>
      <c r="F4" s="96"/>
      <c r="G4" s="96"/>
      <c r="H4" s="96"/>
      <c r="I4" s="95" t="s">
        <v>28</v>
      </c>
      <c r="J4" s="95"/>
      <c r="K4" s="77" t="s">
        <v>29</v>
      </c>
      <c r="L4" s="77"/>
      <c r="M4" s="77"/>
    </row>
    <row r="5" spans="1:13" ht="6" customHeight="1" x14ac:dyDescent="0.35"/>
    <row r="6" spans="1:13" ht="21" x14ac:dyDescent="0.35">
      <c r="A6" s="70">
        <v>1</v>
      </c>
      <c r="B6" s="92" t="s">
        <v>34</v>
      </c>
      <c r="C6" s="93"/>
      <c r="D6" s="93"/>
      <c r="F6" s="73" t="s">
        <v>1456</v>
      </c>
      <c r="G6" s="73"/>
      <c r="H6" s="73"/>
      <c r="I6" s="73"/>
      <c r="J6" s="73"/>
      <c r="K6" s="73"/>
      <c r="L6" s="73"/>
      <c r="M6" s="73"/>
    </row>
    <row r="7" spans="1:13" ht="17.399999999999999" x14ac:dyDescent="0.35">
      <c r="A7" s="91"/>
      <c r="B7" s="6" t="s">
        <v>35</v>
      </c>
      <c r="C7" s="1" t="s">
        <v>1292</v>
      </c>
      <c r="D7" s="7"/>
      <c r="F7" s="73"/>
      <c r="G7" s="73"/>
      <c r="H7" s="73"/>
      <c r="I7" s="73"/>
      <c r="J7" s="73"/>
      <c r="K7" s="73"/>
      <c r="L7" s="73"/>
      <c r="M7" s="73"/>
    </row>
    <row r="8" spans="1:13" ht="6" customHeight="1" x14ac:dyDescent="0.35"/>
    <row r="9" spans="1:13" ht="21" customHeight="1" x14ac:dyDescent="0.35">
      <c r="A9" s="59">
        <v>2</v>
      </c>
      <c r="B9" s="92" t="s">
        <v>5</v>
      </c>
      <c r="C9" s="93"/>
      <c r="D9" s="93"/>
      <c r="F9" s="103" t="s">
        <v>1480</v>
      </c>
      <c r="G9" s="104"/>
      <c r="H9" s="104"/>
      <c r="I9" s="104"/>
      <c r="J9" s="104"/>
      <c r="K9" s="104"/>
      <c r="L9" s="104"/>
      <c r="M9" s="105"/>
    </row>
    <row r="10" spans="1:13" ht="17.399999999999999" customHeight="1" x14ac:dyDescent="0.35">
      <c r="A10" s="59"/>
      <c r="B10" s="5" t="s">
        <v>7</v>
      </c>
      <c r="C10" s="17"/>
      <c r="D10" s="15" t="s">
        <v>1478</v>
      </c>
      <c r="F10" s="106"/>
      <c r="G10" s="107"/>
      <c r="H10" s="107"/>
      <c r="I10" s="107"/>
      <c r="J10" s="107"/>
      <c r="K10" s="107"/>
      <c r="L10" s="107"/>
      <c r="M10" s="108"/>
    </row>
    <row r="11" spans="1:13" ht="18.600000000000001" customHeight="1" x14ac:dyDescent="0.35">
      <c r="A11" s="59"/>
      <c r="B11" s="5" t="s">
        <v>49</v>
      </c>
      <c r="C11" s="17"/>
      <c r="D11" s="15" t="s">
        <v>50</v>
      </c>
      <c r="F11" s="106"/>
      <c r="G11" s="107"/>
      <c r="H11" s="107"/>
      <c r="I11" s="107"/>
      <c r="J11" s="107"/>
      <c r="K11" s="107"/>
      <c r="L11" s="107"/>
      <c r="M11" s="108"/>
    </row>
    <row r="12" spans="1:13" ht="17.399999999999999" customHeight="1" x14ac:dyDescent="0.35">
      <c r="A12" s="59"/>
      <c r="B12" s="5" t="s">
        <v>8</v>
      </c>
      <c r="C12" s="17"/>
      <c r="D12" s="15" t="s">
        <v>1327</v>
      </c>
      <c r="F12" s="106"/>
      <c r="G12" s="107"/>
      <c r="H12" s="107"/>
      <c r="I12" s="107"/>
      <c r="J12" s="107"/>
      <c r="K12" s="107"/>
      <c r="L12" s="107"/>
      <c r="M12" s="108"/>
    </row>
    <row r="13" spans="1:13" ht="17.399999999999999" customHeight="1" x14ac:dyDescent="0.35">
      <c r="A13" s="59"/>
      <c r="B13" s="5" t="s">
        <v>1316</v>
      </c>
      <c r="C13" s="1" t="s">
        <v>1292</v>
      </c>
      <c r="D13" s="15"/>
      <c r="F13" s="106"/>
      <c r="G13" s="107"/>
      <c r="H13" s="107"/>
      <c r="I13" s="107"/>
      <c r="J13" s="107"/>
      <c r="K13" s="107"/>
      <c r="L13" s="107"/>
      <c r="M13" s="108"/>
    </row>
    <row r="14" spans="1:13" ht="17.399999999999999" customHeight="1" x14ac:dyDescent="0.35">
      <c r="A14" s="59"/>
      <c r="B14" s="5" t="s">
        <v>1308</v>
      </c>
      <c r="C14" s="1" t="s">
        <v>1292</v>
      </c>
      <c r="D14" s="15"/>
      <c r="F14" s="106"/>
      <c r="G14" s="107"/>
      <c r="H14" s="107"/>
      <c r="I14" s="107"/>
      <c r="J14" s="107"/>
      <c r="K14" s="107"/>
      <c r="L14" s="107"/>
      <c r="M14" s="108"/>
    </row>
    <row r="15" spans="1:13" ht="17.399999999999999" customHeight="1" x14ac:dyDescent="0.35">
      <c r="A15" s="59"/>
      <c r="B15" s="5" t="str">
        <f>IF(C14="Inside","n/a","Country:")</f>
        <v>Country:</v>
      </c>
      <c r="C15" s="1" t="s">
        <v>1292</v>
      </c>
      <c r="D15" s="15"/>
      <c r="F15" s="106"/>
      <c r="G15" s="107"/>
      <c r="H15" s="107"/>
      <c r="I15" s="107"/>
      <c r="J15" s="107"/>
      <c r="K15" s="107"/>
      <c r="L15" s="107"/>
      <c r="M15" s="108"/>
    </row>
    <row r="16" spans="1:13" ht="17.399999999999999" customHeight="1" x14ac:dyDescent="0.35">
      <c r="A16" s="59"/>
      <c r="B16" s="5" t="str">
        <f>IF(C14="Inside","n/a",IF(C15="Canada","Province:","State:"))</f>
        <v>State:</v>
      </c>
      <c r="C16" s="1" t="s">
        <v>1292</v>
      </c>
      <c r="D16" s="15"/>
      <c r="F16" s="106"/>
      <c r="G16" s="107"/>
      <c r="H16" s="107"/>
      <c r="I16" s="107"/>
      <c r="J16" s="107"/>
      <c r="K16" s="107"/>
      <c r="L16" s="107"/>
      <c r="M16" s="108"/>
    </row>
    <row r="17" spans="1:13" ht="17.399999999999999" customHeight="1" x14ac:dyDescent="0.35">
      <c r="A17" s="59"/>
      <c r="B17" s="5" t="str">
        <f>IF(C14="Inside","n/a","Climate Data:")</f>
        <v>Climate Data:</v>
      </c>
      <c r="C17" s="101" t="s">
        <v>1292</v>
      </c>
      <c r="D17" s="102"/>
      <c r="F17" s="106"/>
      <c r="G17" s="107"/>
      <c r="H17" s="107"/>
      <c r="I17" s="107"/>
      <c r="J17" s="107"/>
      <c r="K17" s="107"/>
      <c r="L17" s="107"/>
      <c r="M17" s="108"/>
    </row>
    <row r="18" spans="1:13" ht="17.399999999999999" customHeight="1" x14ac:dyDescent="0.35">
      <c r="A18" s="59"/>
      <c r="B18" s="5" t="str">
        <f>IF(C14="Inside","n/a","First Month Open:")</f>
        <v>First Month Open:</v>
      </c>
      <c r="C18" s="1" t="s">
        <v>1292</v>
      </c>
      <c r="D18" s="15"/>
      <c r="F18" s="106"/>
      <c r="G18" s="107"/>
      <c r="H18" s="107"/>
      <c r="I18" s="107"/>
      <c r="J18" s="107"/>
      <c r="K18" s="107"/>
      <c r="L18" s="107"/>
      <c r="M18" s="108"/>
    </row>
    <row r="19" spans="1:13" ht="17.399999999999999" customHeight="1" x14ac:dyDescent="0.35">
      <c r="A19" s="59"/>
      <c r="B19" s="5" t="str">
        <f>IF(C14="Inside","n/a","Last Month Open:")</f>
        <v>Last Month Open:</v>
      </c>
      <c r="C19" s="1" t="s">
        <v>1292</v>
      </c>
      <c r="D19" s="15"/>
      <c r="F19" s="106"/>
      <c r="G19" s="107"/>
      <c r="H19" s="107"/>
      <c r="I19" s="107"/>
      <c r="J19" s="107"/>
      <c r="K19" s="107"/>
      <c r="L19" s="107"/>
      <c r="M19" s="108"/>
    </row>
    <row r="20" spans="1:13" ht="17.399999999999999" customHeight="1" x14ac:dyDescent="0.35">
      <c r="A20" s="59"/>
      <c r="B20" s="5" t="str">
        <f>IF(C14="Inside","n/a","Wind Screening:")</f>
        <v>Wind Screening:</v>
      </c>
      <c r="C20" s="1" t="s">
        <v>1292</v>
      </c>
      <c r="D20" s="15"/>
      <c r="F20" s="109"/>
      <c r="G20" s="110"/>
      <c r="H20" s="110"/>
      <c r="I20" s="110"/>
      <c r="J20" s="110"/>
      <c r="K20" s="110"/>
      <c r="L20" s="110"/>
      <c r="M20" s="111"/>
    </row>
    <row r="21" spans="1:13" ht="6" customHeight="1" x14ac:dyDescent="0.35"/>
    <row r="22" spans="1:13" ht="21" customHeight="1" x14ac:dyDescent="0.35">
      <c r="A22" s="70">
        <v>3</v>
      </c>
      <c r="B22" s="92" t="s">
        <v>22</v>
      </c>
      <c r="C22" s="93"/>
      <c r="D22" s="93"/>
      <c r="F22" s="78" t="s">
        <v>1457</v>
      </c>
      <c r="G22" s="79"/>
      <c r="H22" s="79"/>
      <c r="I22" s="79"/>
      <c r="J22" s="79"/>
      <c r="K22" s="79"/>
      <c r="L22" s="79"/>
      <c r="M22" s="80"/>
    </row>
    <row r="23" spans="1:13" ht="17.399999999999999" x14ac:dyDescent="0.35">
      <c r="A23" s="70"/>
      <c r="B23" s="5" t="s">
        <v>9</v>
      </c>
      <c r="C23" s="1" t="s">
        <v>1292</v>
      </c>
      <c r="D23" s="18"/>
      <c r="F23" s="81"/>
      <c r="G23" s="82"/>
      <c r="H23" s="82"/>
      <c r="I23" s="82"/>
      <c r="J23" s="82"/>
      <c r="K23" s="82"/>
      <c r="L23" s="82"/>
      <c r="M23" s="83"/>
    </row>
    <row r="24" spans="1:13" ht="17.399999999999999" x14ac:dyDescent="0.35">
      <c r="A24" s="70"/>
      <c r="B24" s="5" t="s">
        <v>10</v>
      </c>
      <c r="C24" s="19"/>
      <c r="D24" s="15" t="s">
        <v>57</v>
      </c>
      <c r="F24" s="81"/>
      <c r="G24" s="82"/>
      <c r="H24" s="82"/>
      <c r="I24" s="82"/>
      <c r="J24" s="82"/>
      <c r="K24" s="82"/>
      <c r="L24" s="82"/>
      <c r="M24" s="83"/>
    </row>
    <row r="25" spans="1:13" ht="15.6" customHeight="1" x14ac:dyDescent="0.35">
      <c r="F25" s="84"/>
      <c r="G25" s="85"/>
      <c r="H25" s="85"/>
      <c r="I25" s="85"/>
      <c r="J25" s="85"/>
      <c r="K25" s="85"/>
      <c r="L25" s="85"/>
      <c r="M25" s="86"/>
    </row>
    <row r="26" spans="1:13" ht="6" customHeight="1" x14ac:dyDescent="0.35"/>
    <row r="27" spans="1:13" ht="21" customHeight="1" x14ac:dyDescent="0.35">
      <c r="A27" s="69">
        <v>4</v>
      </c>
      <c r="B27" s="71" t="s">
        <v>47</v>
      </c>
      <c r="C27" s="72"/>
      <c r="D27" s="72"/>
      <c r="F27" s="73" t="s">
        <v>1461</v>
      </c>
      <c r="G27" s="73"/>
      <c r="H27" s="73"/>
      <c r="I27" s="73"/>
      <c r="J27" s="73"/>
      <c r="K27" s="73"/>
      <c r="L27" s="73"/>
      <c r="M27" s="73"/>
    </row>
    <row r="28" spans="1:13" ht="17.399999999999999" x14ac:dyDescent="0.35">
      <c r="A28" s="70"/>
      <c r="B28" s="5" t="s">
        <v>11</v>
      </c>
      <c r="C28" s="74" t="s">
        <v>1460</v>
      </c>
      <c r="D28" s="75"/>
      <c r="F28" s="73"/>
      <c r="G28" s="73"/>
      <c r="H28" s="73"/>
      <c r="I28" s="73"/>
      <c r="J28" s="73"/>
      <c r="K28" s="73"/>
      <c r="L28" s="73"/>
      <c r="M28" s="73"/>
    </row>
    <row r="29" spans="1:13" ht="17.399999999999999" x14ac:dyDescent="0.35">
      <c r="A29" s="70"/>
      <c r="B29" s="5" t="s">
        <v>12</v>
      </c>
      <c r="C29" s="3" t="s">
        <v>19</v>
      </c>
      <c r="D29" s="15"/>
      <c r="F29" s="73"/>
      <c r="G29" s="73"/>
      <c r="H29" s="73"/>
      <c r="I29" s="73"/>
      <c r="J29" s="73"/>
      <c r="K29" s="73"/>
      <c r="L29" s="73"/>
      <c r="M29" s="73"/>
    </row>
    <row r="30" spans="1:13" ht="17.399999999999999" x14ac:dyDescent="0.35">
      <c r="A30" s="70"/>
      <c r="B30" s="5" t="s">
        <v>13</v>
      </c>
      <c r="C30" s="3">
        <v>1</v>
      </c>
      <c r="D30" s="15"/>
      <c r="F30" s="73"/>
      <c r="G30" s="73"/>
      <c r="H30" s="73"/>
      <c r="I30" s="73"/>
      <c r="J30" s="73"/>
      <c r="K30" s="73"/>
      <c r="L30" s="73"/>
      <c r="M30" s="73"/>
    </row>
    <row r="31" spans="1:13" ht="17.399999999999999" x14ac:dyDescent="0.35">
      <c r="A31" s="70"/>
      <c r="B31" s="5" t="s">
        <v>14</v>
      </c>
      <c r="C31" s="4" t="b">
        <v>0</v>
      </c>
      <c r="D31" s="15"/>
      <c r="F31" s="73"/>
      <c r="G31" s="73"/>
      <c r="H31" s="73"/>
      <c r="I31" s="73"/>
      <c r="J31" s="73"/>
      <c r="K31" s="73"/>
      <c r="L31" s="73"/>
      <c r="M31" s="73"/>
    </row>
    <row r="32" spans="1:13" ht="17.399999999999999" x14ac:dyDescent="0.35">
      <c r="A32" s="70"/>
      <c r="B32" s="5" t="s">
        <v>15</v>
      </c>
      <c r="C32" s="8" t="str">
        <f>IFERROR(VLOOKUP(Calculation!C23,'Pool Calc (Outdoor)'!B15:E17,HLOOKUP(Calculation!C7,'Pool Calc (Outdoor)'!C14:E18,5,FALSE),FALSE),"-")</f>
        <v>-</v>
      </c>
      <c r="D32" s="15" t="s">
        <v>18</v>
      </c>
      <c r="F32" s="73"/>
      <c r="G32" s="73"/>
      <c r="H32" s="73"/>
      <c r="I32" s="73"/>
      <c r="J32" s="73"/>
      <c r="K32" s="73"/>
      <c r="L32" s="73"/>
      <c r="M32" s="73"/>
    </row>
    <row r="33" spans="1:13" ht="17.399999999999999" x14ac:dyDescent="0.35">
      <c r="A33" s="70"/>
      <c r="B33" s="5" t="s">
        <v>16</v>
      </c>
      <c r="C33" s="3">
        <v>1</v>
      </c>
      <c r="D33" s="15" t="s">
        <v>17</v>
      </c>
      <c r="F33" s="73"/>
      <c r="G33" s="73"/>
      <c r="H33" s="73"/>
      <c r="I33" s="73"/>
      <c r="J33" s="73"/>
      <c r="K33" s="73"/>
      <c r="L33" s="73"/>
      <c r="M33" s="73"/>
    </row>
    <row r="34" spans="1:13" ht="6" customHeight="1" x14ac:dyDescent="0.35"/>
    <row r="35" spans="1:13" ht="21" customHeight="1" x14ac:dyDescent="0.35">
      <c r="A35" s="69">
        <v>5</v>
      </c>
      <c r="B35" s="71" t="s">
        <v>47</v>
      </c>
      <c r="C35" s="72"/>
      <c r="D35" s="72"/>
      <c r="F35" s="73" t="s">
        <v>1458</v>
      </c>
      <c r="G35" s="73"/>
      <c r="H35" s="73"/>
      <c r="I35" s="73"/>
      <c r="J35" s="73"/>
      <c r="K35" s="73"/>
      <c r="L35" s="73"/>
      <c r="M35" s="73"/>
    </row>
    <row r="36" spans="1:13" ht="17.399999999999999" x14ac:dyDescent="0.35">
      <c r="A36" s="70"/>
      <c r="B36" s="5" t="s">
        <v>11</v>
      </c>
      <c r="C36" s="74" t="s">
        <v>1476</v>
      </c>
      <c r="D36" s="75"/>
      <c r="F36" s="73"/>
      <c r="G36" s="73"/>
      <c r="H36" s="73"/>
      <c r="I36" s="73"/>
      <c r="J36" s="73"/>
      <c r="K36" s="73"/>
      <c r="L36" s="73"/>
      <c r="M36" s="73"/>
    </row>
    <row r="37" spans="1:13" ht="17.399999999999999" x14ac:dyDescent="0.35">
      <c r="A37" s="70"/>
      <c r="B37" s="5" t="s">
        <v>12</v>
      </c>
      <c r="C37" s="3" t="s">
        <v>19</v>
      </c>
      <c r="D37" s="15"/>
      <c r="F37" s="73"/>
      <c r="G37" s="73"/>
      <c r="H37" s="73"/>
      <c r="I37" s="73"/>
      <c r="J37" s="73"/>
      <c r="K37" s="73"/>
      <c r="L37" s="73"/>
      <c r="M37" s="73"/>
    </row>
    <row r="38" spans="1:13" ht="17.399999999999999" x14ac:dyDescent="0.35">
      <c r="A38" s="70"/>
      <c r="B38" s="5" t="s">
        <v>13</v>
      </c>
      <c r="C38" s="3">
        <v>1</v>
      </c>
      <c r="D38" s="15"/>
      <c r="F38" s="73"/>
      <c r="G38" s="73"/>
      <c r="H38" s="73"/>
      <c r="I38" s="73"/>
      <c r="J38" s="73"/>
      <c r="K38" s="73"/>
      <c r="L38" s="73"/>
      <c r="M38" s="73"/>
    </row>
    <row r="39" spans="1:13" ht="17.399999999999999" x14ac:dyDescent="0.35">
      <c r="A39" s="70"/>
      <c r="B39" s="5" t="s">
        <v>14</v>
      </c>
      <c r="C39" s="21" t="b">
        <v>0</v>
      </c>
      <c r="D39" s="15"/>
      <c r="F39" s="73"/>
      <c r="G39" s="73"/>
      <c r="H39" s="73"/>
      <c r="I39" s="73"/>
      <c r="J39" s="73"/>
      <c r="K39" s="73"/>
      <c r="L39" s="73"/>
      <c r="M39" s="73"/>
    </row>
    <row r="40" spans="1:13" ht="17.399999999999999" x14ac:dyDescent="0.35">
      <c r="A40" s="70"/>
      <c r="B40" s="5" t="s">
        <v>15</v>
      </c>
      <c r="C40" s="8">
        <f>IFERROR(((1/C55)*((C50*((C52*C10*C11)/C53))/C51)*C54*(1/1000))/3.412,"-")</f>
        <v>0</v>
      </c>
      <c r="D40" s="15" t="s">
        <v>18</v>
      </c>
      <c r="F40" s="73"/>
      <c r="G40" s="73"/>
      <c r="H40" s="73"/>
      <c r="I40" s="73"/>
      <c r="J40" s="73"/>
      <c r="K40" s="73"/>
      <c r="L40" s="73"/>
      <c r="M40" s="73"/>
    </row>
    <row r="41" spans="1:13" ht="17.399999999999999" x14ac:dyDescent="0.35">
      <c r="A41" s="70"/>
      <c r="B41" s="5" t="s">
        <v>16</v>
      </c>
      <c r="C41" s="3">
        <v>1</v>
      </c>
      <c r="D41" s="15" t="s">
        <v>17</v>
      </c>
      <c r="F41" s="73"/>
      <c r="G41" s="73"/>
      <c r="H41" s="73"/>
      <c r="I41" s="73"/>
      <c r="J41" s="73"/>
      <c r="K41" s="73"/>
      <c r="L41" s="73"/>
      <c r="M41" s="73"/>
    </row>
    <row r="42" spans="1:13" ht="6" customHeight="1" x14ac:dyDescent="0.35"/>
    <row r="43" spans="1:13" ht="21" customHeight="1" x14ac:dyDescent="0.35">
      <c r="A43" s="112"/>
      <c r="B43" s="97" t="s">
        <v>58</v>
      </c>
      <c r="C43" s="97"/>
      <c r="D43" s="98"/>
      <c r="F43" s="103" t="s">
        <v>1459</v>
      </c>
      <c r="G43" s="104"/>
      <c r="H43" s="104"/>
      <c r="I43" s="104"/>
      <c r="J43" s="104"/>
      <c r="K43" s="104"/>
      <c r="L43" s="104"/>
      <c r="M43" s="105"/>
    </row>
    <row r="44" spans="1:13" ht="17.399999999999999" customHeight="1" x14ac:dyDescent="0.35">
      <c r="A44" s="113"/>
      <c r="B44" s="5" t="s">
        <v>23</v>
      </c>
      <c r="C44" s="11" t="s">
        <v>4</v>
      </c>
      <c r="D44" s="15"/>
      <c r="F44" s="106"/>
      <c r="G44" s="107"/>
      <c r="H44" s="107"/>
      <c r="I44" s="107"/>
      <c r="J44" s="107"/>
      <c r="K44" s="107"/>
      <c r="L44" s="107"/>
      <c r="M44" s="108"/>
    </row>
    <row r="45" spans="1:13" ht="17.399999999999999" customHeight="1" x14ac:dyDescent="0.35">
      <c r="A45" s="113"/>
      <c r="B45" s="5" t="s">
        <v>27</v>
      </c>
      <c r="C45" s="12" t="str">
        <f>IF(C44="kWh",'Pool Calc (Outdoor)'!C22,IF(C44="kBtu",'Pool Calc (Outdoor)'!C20,IF(C44="THERM",'Pool Calc (Outdoor)'!C21,"-")))</f>
        <v>-</v>
      </c>
      <c r="D45" s="15" t="str">
        <f>IF($C$44="Select","",$C$44&amp;"/yr")</f>
        <v/>
      </c>
      <c r="F45" s="106"/>
      <c r="G45" s="107"/>
      <c r="H45" s="107"/>
      <c r="I45" s="107"/>
      <c r="J45" s="107"/>
      <c r="K45" s="107"/>
      <c r="L45" s="107"/>
      <c r="M45" s="108"/>
    </row>
    <row r="46" spans="1:13" ht="17.399999999999999" customHeight="1" x14ac:dyDescent="0.35">
      <c r="A46" s="113"/>
      <c r="B46" s="5" t="s">
        <v>37</v>
      </c>
      <c r="C46" s="12" t="str">
        <f>IFERROR(C45/C24,"-")</f>
        <v>-</v>
      </c>
      <c r="D46" s="15" t="str">
        <f t="shared" ref="D46:D47" si="0">IF($C$44="Select","",$C$44&amp;"/yr")</f>
        <v/>
      </c>
      <c r="F46" s="106"/>
      <c r="G46" s="107"/>
      <c r="H46" s="107"/>
      <c r="I46" s="107"/>
      <c r="J46" s="107"/>
      <c r="K46" s="107"/>
      <c r="L46" s="107"/>
      <c r="M46" s="108"/>
    </row>
    <row r="47" spans="1:13" ht="17.399999999999999" customHeight="1" x14ac:dyDescent="0.35">
      <c r="A47" s="114"/>
      <c r="B47" s="5" t="s">
        <v>38</v>
      </c>
      <c r="C47" s="12" t="str">
        <f>IFERROR(C46*VLOOKUP(C23,'Pool Calc (Outdoor)'!B8:E10,HLOOKUP(Calculation!C7,'Pool Calc (Outdoor)'!C7:E11,5,FALSE),FALSE),"-")</f>
        <v>-</v>
      </c>
      <c r="D47" s="15" t="str">
        <f t="shared" si="0"/>
        <v/>
      </c>
      <c r="F47" s="109"/>
      <c r="G47" s="110"/>
      <c r="H47" s="110"/>
      <c r="I47" s="110"/>
      <c r="J47" s="110"/>
      <c r="K47" s="110"/>
      <c r="L47" s="110"/>
      <c r="M47" s="111"/>
    </row>
    <row r="48" spans="1:13" ht="6" customHeight="1" x14ac:dyDescent="0.35"/>
    <row r="49" spans="1:13" ht="21" customHeight="1" x14ac:dyDescent="0.35">
      <c r="A49" s="99"/>
      <c r="B49" s="97" t="s">
        <v>1468</v>
      </c>
      <c r="C49" s="97"/>
      <c r="D49" s="98"/>
      <c r="F49" s="115" t="s">
        <v>1502</v>
      </c>
      <c r="G49" s="116"/>
      <c r="H49" s="116"/>
      <c r="I49" s="116"/>
      <c r="J49" s="116"/>
      <c r="K49" s="116"/>
      <c r="L49" s="116"/>
      <c r="M49" s="117"/>
    </row>
    <row r="50" spans="1:13" ht="18.600000000000001" customHeight="1" x14ac:dyDescent="0.35">
      <c r="A50" s="100"/>
      <c r="B50" s="5" t="s">
        <v>1483</v>
      </c>
      <c r="C50" s="22">
        <v>36</v>
      </c>
      <c r="D50" s="15" t="s">
        <v>1482</v>
      </c>
      <c r="F50" s="118" t="s">
        <v>1485</v>
      </c>
      <c r="G50" s="119"/>
      <c r="H50" s="119"/>
      <c r="I50" s="124" t="s">
        <v>1487</v>
      </c>
      <c r="J50" s="124"/>
      <c r="K50" s="124"/>
      <c r="L50" s="124"/>
      <c r="M50" s="125"/>
    </row>
    <row r="51" spans="1:13" ht="18.600000000000001" x14ac:dyDescent="0.35">
      <c r="A51" s="100"/>
      <c r="B51" s="5" t="s">
        <v>1484</v>
      </c>
      <c r="C51" s="20">
        <v>0.7</v>
      </c>
      <c r="D51" s="15"/>
      <c r="F51" s="120"/>
      <c r="G51" s="121"/>
      <c r="H51" s="121"/>
      <c r="I51" s="126"/>
      <c r="J51" s="126"/>
      <c r="K51" s="126"/>
      <c r="L51" s="126"/>
      <c r="M51" s="127"/>
    </row>
    <row r="52" spans="1:13" ht="17.399999999999999" x14ac:dyDescent="0.35">
      <c r="A52" s="100"/>
      <c r="B52" s="5" t="s">
        <v>48</v>
      </c>
      <c r="C52" s="23">
        <v>64.02</v>
      </c>
      <c r="D52" s="15" t="s">
        <v>1481</v>
      </c>
      <c r="F52" s="120"/>
      <c r="G52" s="121"/>
      <c r="H52" s="121"/>
      <c r="I52" s="126"/>
      <c r="J52" s="126"/>
      <c r="K52" s="126"/>
      <c r="L52" s="126"/>
      <c r="M52" s="127"/>
    </row>
    <row r="53" spans="1:13" ht="17.399999999999999" x14ac:dyDescent="0.35">
      <c r="A53" s="100"/>
      <c r="B53" s="5" t="s">
        <v>51</v>
      </c>
      <c r="C53" s="22">
        <v>8</v>
      </c>
      <c r="D53" s="15" t="s">
        <v>52</v>
      </c>
      <c r="F53" s="120"/>
      <c r="G53" s="121"/>
      <c r="H53" s="121"/>
      <c r="I53" s="126"/>
      <c r="J53" s="126"/>
      <c r="K53" s="126"/>
      <c r="L53" s="126"/>
      <c r="M53" s="127"/>
    </row>
    <row r="54" spans="1:13" ht="17.399999999999999" customHeight="1" x14ac:dyDescent="0.35">
      <c r="A54" s="100"/>
      <c r="B54" s="5" t="s">
        <v>53</v>
      </c>
      <c r="C54" s="22">
        <f>6*IF(C14="Inside",365,SUMIF('Vapor Pressure Calc'!AB2:AM2,"&gt;0",'Vapor Pressure Calc'!AB4:AM4))</f>
        <v>0</v>
      </c>
      <c r="D54" s="15" t="s">
        <v>56</v>
      </c>
      <c r="F54" s="120"/>
      <c r="G54" s="121"/>
      <c r="H54" s="121"/>
      <c r="I54" s="126"/>
      <c r="J54" s="126"/>
      <c r="K54" s="126"/>
      <c r="L54" s="126"/>
      <c r="M54" s="127"/>
    </row>
    <row r="55" spans="1:13" ht="17.399999999999999" customHeight="1" x14ac:dyDescent="0.35">
      <c r="A55" s="100"/>
      <c r="B55" s="5" t="s">
        <v>55</v>
      </c>
      <c r="C55" s="23">
        <v>778.28</v>
      </c>
      <c r="D55" s="15" t="s">
        <v>54</v>
      </c>
      <c r="F55" s="122"/>
      <c r="G55" s="123"/>
      <c r="H55" s="123"/>
      <c r="I55" s="128"/>
      <c r="J55" s="128"/>
      <c r="K55" s="128"/>
      <c r="L55" s="128"/>
      <c r="M55" s="129"/>
    </row>
    <row r="56" spans="1:13" ht="21" customHeight="1" x14ac:dyDescent="0.35">
      <c r="A56" s="100"/>
      <c r="B56" s="97" t="s">
        <v>1474</v>
      </c>
      <c r="C56" s="97"/>
      <c r="D56" s="98"/>
      <c r="F56" s="120" t="s">
        <v>1486</v>
      </c>
      <c r="G56" s="121"/>
      <c r="H56" s="121"/>
      <c r="I56" s="126" t="s">
        <v>1488</v>
      </c>
      <c r="J56" s="126"/>
      <c r="K56" s="126"/>
      <c r="L56" s="126"/>
      <c r="M56" s="127"/>
    </row>
    <row r="57" spans="1:13" ht="17.399999999999999" x14ac:dyDescent="0.35">
      <c r="A57" s="100"/>
      <c r="B57" s="5" t="s">
        <v>1462</v>
      </c>
      <c r="C57" s="47" t="str">
        <f>IF(C12&gt;0,CONVERT('Indoor Pool Heating Calc'!G20,"C","F"),"-")</f>
        <v>-</v>
      </c>
      <c r="D57" s="15" t="s">
        <v>6</v>
      </c>
      <c r="F57" s="120"/>
      <c r="G57" s="121"/>
      <c r="H57" s="121"/>
      <c r="I57" s="126"/>
      <c r="J57" s="126"/>
      <c r="K57" s="126"/>
      <c r="L57" s="126"/>
      <c r="M57" s="127"/>
    </row>
    <row r="58" spans="1:13" ht="18.600000000000001" x14ac:dyDescent="0.35">
      <c r="A58" s="100"/>
      <c r="B58" s="5" t="s">
        <v>1473</v>
      </c>
      <c r="C58" s="46">
        <v>0.02</v>
      </c>
      <c r="D58" s="15"/>
      <c r="F58" s="120"/>
      <c r="G58" s="121"/>
      <c r="H58" s="121"/>
      <c r="I58" s="126"/>
      <c r="J58" s="126"/>
      <c r="K58" s="126"/>
      <c r="L58" s="126"/>
      <c r="M58" s="127"/>
    </row>
    <row r="59" spans="1:13" ht="18.600000000000001" x14ac:dyDescent="0.35">
      <c r="A59" s="100"/>
      <c r="B59" s="5" t="s">
        <v>1470</v>
      </c>
      <c r="C59" s="22">
        <v>50</v>
      </c>
      <c r="D59" s="15" t="s">
        <v>6</v>
      </c>
      <c r="F59" s="120"/>
      <c r="G59" s="121"/>
      <c r="H59" s="121"/>
      <c r="I59" s="126"/>
      <c r="J59" s="126"/>
      <c r="K59" s="126"/>
      <c r="L59" s="126"/>
      <c r="M59" s="127"/>
    </row>
    <row r="60" spans="1:13" ht="17.399999999999999" customHeight="1" x14ac:dyDescent="0.35">
      <c r="A60" s="100"/>
      <c r="B60" s="5" t="s">
        <v>1463</v>
      </c>
      <c r="C60" s="47">
        <v>1.5</v>
      </c>
      <c r="D60" s="15" t="s">
        <v>1464</v>
      </c>
      <c r="F60" s="120"/>
      <c r="G60" s="121"/>
      <c r="H60" s="121"/>
      <c r="I60" s="126"/>
      <c r="J60" s="126"/>
      <c r="K60" s="126"/>
      <c r="L60" s="126"/>
      <c r="M60" s="127"/>
    </row>
    <row r="61" spans="1:13" ht="17.399999999999999" x14ac:dyDescent="0.35">
      <c r="A61" s="100"/>
      <c r="B61" s="5" t="s">
        <v>1466</v>
      </c>
      <c r="C61" s="46">
        <v>0.6</v>
      </c>
      <c r="D61" s="15"/>
      <c r="F61" s="120"/>
      <c r="G61" s="121"/>
      <c r="H61" s="121"/>
      <c r="I61" s="126"/>
      <c r="J61" s="126"/>
      <c r="K61" s="126"/>
      <c r="L61" s="126"/>
      <c r="M61" s="127"/>
    </row>
    <row r="62" spans="1:13" ht="18.600000000000001" x14ac:dyDescent="0.35">
      <c r="A62" s="100"/>
      <c r="B62" s="5" t="s">
        <v>1471</v>
      </c>
      <c r="C62" s="22">
        <v>20</v>
      </c>
      <c r="D62" s="15" t="s">
        <v>1467</v>
      </c>
      <c r="F62" s="120"/>
      <c r="G62" s="121"/>
      <c r="H62" s="121"/>
      <c r="I62" s="126"/>
      <c r="J62" s="126"/>
      <c r="K62" s="126"/>
      <c r="L62" s="126"/>
      <c r="M62" s="127"/>
    </row>
    <row r="63" spans="1:13" ht="21" x14ac:dyDescent="0.35">
      <c r="A63" s="100"/>
      <c r="B63" s="97" t="s">
        <v>1475</v>
      </c>
      <c r="C63" s="97"/>
      <c r="D63" s="98"/>
      <c r="F63" s="120"/>
      <c r="G63" s="121"/>
      <c r="H63" s="121"/>
      <c r="I63" s="126"/>
      <c r="J63" s="126"/>
      <c r="K63" s="126"/>
      <c r="L63" s="126"/>
      <c r="M63" s="127"/>
    </row>
    <row r="64" spans="1:13" ht="18.600000000000001" x14ac:dyDescent="0.35">
      <c r="A64" s="100"/>
      <c r="B64" s="5" t="s">
        <v>1473</v>
      </c>
      <c r="C64" s="46">
        <v>0.05</v>
      </c>
      <c r="D64" s="15"/>
      <c r="F64" s="120"/>
      <c r="G64" s="121"/>
      <c r="H64" s="121"/>
      <c r="I64" s="126"/>
      <c r="J64" s="126"/>
      <c r="K64" s="126"/>
      <c r="L64" s="126"/>
      <c r="M64" s="127"/>
    </row>
    <row r="65" spans="1:13" ht="18.600000000000001" x14ac:dyDescent="0.35">
      <c r="A65" s="100"/>
      <c r="B65" s="5" t="s">
        <v>1470</v>
      </c>
      <c r="C65" s="22">
        <v>50</v>
      </c>
      <c r="D65" s="15" t="s">
        <v>6</v>
      </c>
      <c r="F65" s="120"/>
      <c r="G65" s="121"/>
      <c r="H65" s="121"/>
      <c r="I65" s="126"/>
      <c r="J65" s="126"/>
      <c r="K65" s="126"/>
      <c r="L65" s="126"/>
      <c r="M65" s="127"/>
    </row>
    <row r="66" spans="1:13" ht="17.399999999999999" x14ac:dyDescent="0.35">
      <c r="A66" s="100"/>
      <c r="B66" s="5" t="s">
        <v>1463</v>
      </c>
      <c r="C66" s="22" t="s">
        <v>1465</v>
      </c>
      <c r="D66" s="15" t="s">
        <v>1464</v>
      </c>
      <c r="F66" s="120"/>
      <c r="G66" s="121"/>
      <c r="H66" s="121"/>
      <c r="I66" s="126"/>
      <c r="J66" s="126"/>
      <c r="K66" s="126"/>
      <c r="L66" s="126"/>
      <c r="M66" s="127"/>
    </row>
    <row r="67" spans="1:13" ht="18.600000000000001" x14ac:dyDescent="0.35">
      <c r="A67" s="100"/>
      <c r="B67" s="5" t="s">
        <v>1472</v>
      </c>
      <c r="C67" s="22">
        <v>100</v>
      </c>
      <c r="D67" s="15" t="s">
        <v>1467</v>
      </c>
      <c r="F67" s="122"/>
      <c r="G67" s="123"/>
      <c r="H67" s="123"/>
      <c r="I67" s="128"/>
      <c r="J67" s="128"/>
      <c r="K67" s="128"/>
      <c r="L67" s="128"/>
      <c r="M67" s="129"/>
    </row>
  </sheetData>
  <sheetProtection sheet="1" objects="1" scenarios="1"/>
  <mergeCells count="37">
    <mergeCell ref="F49:M49"/>
    <mergeCell ref="F50:H55"/>
    <mergeCell ref="I50:M55"/>
    <mergeCell ref="F56:H67"/>
    <mergeCell ref="I56:M67"/>
    <mergeCell ref="B56:D56"/>
    <mergeCell ref="B63:D63"/>
    <mergeCell ref="A49:A67"/>
    <mergeCell ref="C17:D17"/>
    <mergeCell ref="F9:M20"/>
    <mergeCell ref="B49:D49"/>
    <mergeCell ref="A35:A41"/>
    <mergeCell ref="B35:D35"/>
    <mergeCell ref="F35:M41"/>
    <mergeCell ref="C36:D36"/>
    <mergeCell ref="B9:D9"/>
    <mergeCell ref="B22:D22"/>
    <mergeCell ref="A22:A24"/>
    <mergeCell ref="A43:A47"/>
    <mergeCell ref="B43:D43"/>
    <mergeCell ref="F43:M47"/>
    <mergeCell ref="B1:D1"/>
    <mergeCell ref="A2:D4"/>
    <mergeCell ref="F2:M2"/>
    <mergeCell ref="F6:M7"/>
    <mergeCell ref="A6:A7"/>
    <mergeCell ref="B6:D6"/>
    <mergeCell ref="I3:J3"/>
    <mergeCell ref="I4:J4"/>
    <mergeCell ref="F3:H4"/>
    <mergeCell ref="A27:A33"/>
    <mergeCell ref="B27:D27"/>
    <mergeCell ref="F27:M33"/>
    <mergeCell ref="C28:D28"/>
    <mergeCell ref="K3:M3"/>
    <mergeCell ref="K4:M4"/>
    <mergeCell ref="F22:M25"/>
  </mergeCells>
  <dataValidations disablePrompts="1" count="1">
    <dataValidation type="decimal" allowBlank="1" showInputMessage="1" showErrorMessage="1" errorTitle="Out of Range" error="Input a decimal value for the efficiency." sqref="C24" xr:uid="{3136942A-C692-4685-9570-D435A6625D19}">
      <formula1>0</formula1>
      <formula2>10</formula2>
    </dataValidation>
  </dataValidations>
  <pageMargins left="0.7" right="0.7" top="0.75" bottom="0.75" header="0.3" footer="0.3"/>
  <customProperties>
    <customPr name="SSC_SHEET_GUID" r:id="rId1"/>
  </customProperties>
  <extLst>
    <ext xmlns:x14="http://schemas.microsoft.com/office/spreadsheetml/2009/9/main" uri="{CCE6A557-97BC-4b89-ADB6-D9C93CAAB3DF}">
      <x14:dataValidations xmlns:xm="http://schemas.microsoft.com/office/excel/2006/main" disablePrompts="1" count="11">
        <x14:dataValidation type="list" allowBlank="1" showInputMessage="1" showErrorMessage="1" xr:uid="{C2A10503-A96B-4870-BF8E-A2D0B87BDD35}">
          <x14:formula1>
            <xm:f>'Outdoor Pool Heating Calc'!$A$34:$A$39</xm:f>
          </x14:formula1>
          <xm:sqref>C13</xm:sqref>
        </x14:dataValidation>
        <x14:dataValidation type="list" allowBlank="1" showInputMessage="1" showErrorMessage="1" xr:uid="{9FE799BA-6B54-4D2D-B5D2-715B1A808D21}">
          <x14:formula1>
            <xm:f>'Pool Calc (Outdoor)'!$B$7:$B$10</xm:f>
          </x14:formula1>
          <xm:sqref>C23</xm:sqref>
        </x14:dataValidation>
        <x14:dataValidation type="list" allowBlank="1" showInputMessage="1" showErrorMessage="1" xr:uid="{7A689A8F-1115-4023-A49F-8DFACC520DF7}">
          <x14:formula1>
            <xm:f>'Pool Calc (Outdoor)'!$B$2:$B$5</xm:f>
          </x14:formula1>
          <xm:sqref>C44</xm:sqref>
        </x14:dataValidation>
        <x14:dataValidation type="list" allowBlank="1" showInputMessage="1" showErrorMessage="1" xr:uid="{7A83C6F8-B9C4-4002-9197-E012F6131648}">
          <x14:formula1>
            <xm:f>'Pool Calc (Outdoor)'!$B$7:$E$7</xm:f>
          </x14:formula1>
          <xm:sqref>C7</xm:sqref>
        </x14:dataValidation>
        <x14:dataValidation type="list" allowBlank="1" showInputMessage="1" showErrorMessage="1" xr:uid="{9D0E7487-D0F2-4802-9641-5CB82975D338}">
          <x14:formula1>
            <xm:f>'Outdoor Pool Heating Calc'!$A$22:$A$28</xm:f>
          </x14:formula1>
          <xm:sqref>C18</xm:sqref>
        </x14:dataValidation>
        <x14:dataValidation type="list" allowBlank="1" showInputMessage="1" showErrorMessage="1" xr:uid="{8EFCCEAF-F7BA-44C2-9C74-0133941FAE87}">
          <x14:formula1>
            <xm:f>'Outdoor Pool Heating Calc'!$C$22:$C$28</xm:f>
          </x14:formula1>
          <xm:sqref>C19</xm:sqref>
        </x14:dataValidation>
        <x14:dataValidation type="list" allowBlank="1" showInputMessage="1" showErrorMessage="1" xr:uid="{F3834226-96DA-4527-A4F4-DCB31C63F8D1}">
          <x14:formula1>
            <xm:f>'Outdoor Pool Heating Calc'!$A$30:$A$32</xm:f>
          </x14:formula1>
          <xm:sqref>C14</xm:sqref>
        </x14:dataValidation>
        <x14:dataValidation type="list" allowBlank="1" showInputMessage="1" showErrorMessage="1" xr:uid="{97EB6BA6-6309-49E4-A68E-4D1A977DEEDB}">
          <x14:formula1>
            <xm:f>'Outdoor Pool Heating Calc'!$A$41:$A$43</xm:f>
          </x14:formula1>
          <xm:sqref>C20</xm:sqref>
        </x14:dataValidation>
        <x14:dataValidation type="list" allowBlank="1" showInputMessage="1" showErrorMessage="1" xr:uid="{5D75363E-3115-4163-A73E-68839E59FCD4}">
          <x14:formula1>
            <xm:f>'Climate Data Selections'!$D$2:$D$4</xm:f>
          </x14:formula1>
          <xm:sqref>C15</xm:sqref>
        </x14:dataValidation>
        <x14:dataValidation type="list" allowBlank="1" showInputMessage="1" showErrorMessage="1" xr:uid="{1FE9295E-9BF1-46F4-B8A0-8D911E08881F}">
          <x14:formula1>
            <xm:f>'Climate Data Selections'!$E$2:$E$52</xm:f>
          </x14:formula1>
          <xm:sqref>C16</xm:sqref>
        </x14:dataValidation>
        <x14:dataValidation type="list" allowBlank="1" showInputMessage="1" showErrorMessage="1" xr:uid="{7D8671B8-06E1-4EB2-B21C-89C8D7983EBE}">
          <x14:formula1>
            <xm:f>'Climate Data Selections'!$F$2:$F$75</xm:f>
          </x14:formula1>
          <xm:sqref>C17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66B4D-6FF8-42AB-866E-06A9C74596B6}">
  <dimension ref="A1:I4"/>
  <sheetViews>
    <sheetView zoomScaleNormal="100" workbookViewId="0">
      <selection activeCell="E11" sqref="E11"/>
    </sheetView>
  </sheetViews>
  <sheetFormatPr defaultRowHeight="15.6" x14ac:dyDescent="0.35"/>
  <cols>
    <col min="1" max="1" width="7.69921875" style="63" bestFit="1" customWidth="1"/>
    <col min="2" max="2" width="10.5" style="63" bestFit="1" customWidth="1"/>
    <col min="3" max="3" width="87.296875" style="65" customWidth="1"/>
    <col min="4" max="4" width="22" style="65" customWidth="1"/>
    <col min="5" max="5" width="43.59765625" style="62" customWidth="1"/>
    <col min="6" max="6" width="40.59765625" style="62" customWidth="1"/>
    <col min="7" max="7" width="33.3984375" style="62" bestFit="1" customWidth="1"/>
    <col min="8" max="8" width="27.3984375" style="62" bestFit="1" customWidth="1"/>
    <col min="9" max="9" width="32.09765625" style="62" bestFit="1" customWidth="1"/>
    <col min="10" max="16384" width="8.796875" style="62"/>
  </cols>
  <sheetData>
    <row r="1" spans="1:9" x14ac:dyDescent="0.35">
      <c r="A1" s="60" t="s">
        <v>40</v>
      </c>
      <c r="B1" s="60" t="s">
        <v>41</v>
      </c>
      <c r="C1" s="61" t="s">
        <v>42</v>
      </c>
      <c r="D1" s="61"/>
    </row>
    <row r="2" spans="1:9" x14ac:dyDescent="0.35">
      <c r="A2" s="63" t="s">
        <v>44</v>
      </c>
      <c r="B2" s="64">
        <v>45817</v>
      </c>
      <c r="C2" s="65" t="s">
        <v>43</v>
      </c>
      <c r="D2" s="65" t="s">
        <v>1497</v>
      </c>
    </row>
    <row r="3" spans="1:9" ht="132" x14ac:dyDescent="0.35">
      <c r="A3" s="63" t="s">
        <v>45</v>
      </c>
      <c r="B3" s="64">
        <v>46268</v>
      </c>
      <c r="C3" s="66" t="s">
        <v>1501</v>
      </c>
      <c r="D3" s="68" t="s">
        <v>1498</v>
      </c>
      <c r="E3" s="67" t="s">
        <v>1489</v>
      </c>
      <c r="F3" s="67" t="s">
        <v>1490</v>
      </c>
      <c r="G3" s="67" t="s">
        <v>1491</v>
      </c>
    </row>
    <row r="4" spans="1:9" ht="163.19999999999999" x14ac:dyDescent="0.35">
      <c r="A4" s="63" t="s">
        <v>1469</v>
      </c>
      <c r="B4" s="64">
        <v>46283</v>
      </c>
      <c r="C4" s="66" t="s">
        <v>1500</v>
      </c>
      <c r="D4" s="68" t="s">
        <v>1499</v>
      </c>
      <c r="E4" s="67" t="s">
        <v>1492</v>
      </c>
      <c r="F4" s="67" t="s">
        <v>1493</v>
      </c>
      <c r="G4" s="67" t="s">
        <v>1494</v>
      </c>
      <c r="H4" s="67" t="s">
        <v>1495</v>
      </c>
      <c r="I4" s="67" t="s">
        <v>1496</v>
      </c>
    </row>
  </sheetData>
  <sheetProtection sheet="1" objects="1" scenarios="1"/>
  <hyperlinks>
    <hyperlink ref="D3" r:id="rId1" xr:uid="{5ED9140B-7658-4F82-BCBE-873FE0E98F09}"/>
    <hyperlink ref="D4" r:id="rId2" xr:uid="{F1DE41BD-DB69-455D-BB3F-8D485C445649}"/>
  </hyperlinks>
  <pageMargins left="0.7" right="0.7" top="0.75" bottom="0.75" header="0.3" footer="0.3"/>
  <customProperties>
    <customPr name="SSC_SHEET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C671-4D85-453C-B62E-D30328214511}">
  <dimension ref="B2:E22"/>
  <sheetViews>
    <sheetView zoomScaleNormal="100" workbookViewId="0">
      <selection activeCell="H8" sqref="H8"/>
    </sheetView>
  </sheetViews>
  <sheetFormatPr defaultRowHeight="15.6" x14ac:dyDescent="0.35"/>
  <cols>
    <col min="1" max="1" width="2.8984375" style="9" customWidth="1"/>
    <col min="2" max="2" width="19.09765625" style="9" bestFit="1" customWidth="1"/>
    <col min="3" max="3" width="16.8984375" style="9" customWidth="1"/>
    <col min="4" max="5" width="11" style="9" bestFit="1" customWidth="1"/>
    <col min="6" max="16384" width="8.796875" style="9"/>
  </cols>
  <sheetData>
    <row r="2" spans="2:5" x14ac:dyDescent="0.35">
      <c r="B2" s="10" t="s">
        <v>4</v>
      </c>
    </row>
    <row r="3" spans="2:5" x14ac:dyDescent="0.35">
      <c r="B3" s="10" t="s">
        <v>25</v>
      </c>
    </row>
    <row r="4" spans="2:5" x14ac:dyDescent="0.35">
      <c r="B4" s="10" t="s">
        <v>24</v>
      </c>
    </row>
    <row r="5" spans="2:5" x14ac:dyDescent="0.35">
      <c r="B5" s="10" t="s">
        <v>26</v>
      </c>
    </row>
    <row r="7" spans="2:5" x14ac:dyDescent="0.35">
      <c r="B7" s="10" t="str">
        <f>"-Select-"</f>
        <v>-Select-</v>
      </c>
      <c r="C7" s="10">
        <v>2018</v>
      </c>
      <c r="D7" s="10">
        <v>2021</v>
      </c>
      <c r="E7" s="10">
        <v>2024</v>
      </c>
    </row>
    <row r="8" spans="2:5" x14ac:dyDescent="0.35">
      <c r="B8" s="10" t="s">
        <v>30</v>
      </c>
      <c r="C8" s="10">
        <v>2.8</v>
      </c>
      <c r="D8" s="10">
        <v>1.8</v>
      </c>
      <c r="E8" s="10">
        <v>2</v>
      </c>
    </row>
    <row r="9" spans="2:5" x14ac:dyDescent="0.35">
      <c r="B9" s="10" t="s">
        <v>31</v>
      </c>
      <c r="C9" s="10">
        <v>1.1000000000000001</v>
      </c>
      <c r="D9" s="10">
        <v>1.1000000000000001</v>
      </c>
      <c r="E9" s="10">
        <v>1.1000000000000001</v>
      </c>
    </row>
    <row r="10" spans="2:5" x14ac:dyDescent="0.35">
      <c r="B10" s="10" t="s">
        <v>33</v>
      </c>
      <c r="C10" s="10">
        <v>0.2</v>
      </c>
      <c r="D10" s="10">
        <v>0.2</v>
      </c>
      <c r="E10" s="10">
        <v>0.2</v>
      </c>
    </row>
    <row r="11" spans="2:5" x14ac:dyDescent="0.35">
      <c r="B11" s="10" t="s">
        <v>36</v>
      </c>
      <c r="C11" s="10">
        <v>2</v>
      </c>
      <c r="D11" s="10">
        <v>3</v>
      </c>
      <c r="E11" s="10">
        <v>4</v>
      </c>
    </row>
    <row r="14" spans="2:5" x14ac:dyDescent="0.35">
      <c r="B14" s="10" t="s">
        <v>39</v>
      </c>
      <c r="C14" s="10">
        <v>2018</v>
      </c>
      <c r="D14" s="10">
        <v>2021</v>
      </c>
      <c r="E14" s="10">
        <v>2024</v>
      </c>
    </row>
    <row r="15" spans="2:5" x14ac:dyDescent="0.35">
      <c r="B15" s="10" t="str">
        <f>B8</f>
        <v>Electric</v>
      </c>
      <c r="C15" s="14" t="e">
        <f>C22/Calculation!C24</f>
        <v>#DIV/0!</v>
      </c>
      <c r="D15" s="14" t="e">
        <f>C22/Calculation!C24</f>
        <v>#DIV/0!</v>
      </c>
      <c r="E15" s="14" t="e">
        <f>C22/Calculation!C24</f>
        <v>#DIV/0!</v>
      </c>
    </row>
    <row r="16" spans="2:5" x14ac:dyDescent="0.35">
      <c r="B16" s="10" t="str">
        <f t="shared" ref="B16:B17" si="0">B9</f>
        <v>Natural Gas</v>
      </c>
      <c r="C16" s="14" t="e">
        <f>C15*C9/C8</f>
        <v>#DIV/0!</v>
      </c>
      <c r="D16" s="14" t="e">
        <f t="shared" ref="D16:E16" si="1">D15*D9/D8</f>
        <v>#DIV/0!</v>
      </c>
      <c r="E16" s="14" t="e">
        <f t="shared" si="1"/>
        <v>#DIV/0!</v>
      </c>
    </row>
    <row r="17" spans="2:5" x14ac:dyDescent="0.35">
      <c r="B17" s="10" t="str">
        <f t="shared" si="0"/>
        <v>Bio-Fuel</v>
      </c>
      <c r="C17" s="14" t="e">
        <f>C16*C10/C8</f>
        <v>#DIV/0!</v>
      </c>
      <c r="D17" s="14" t="e">
        <f t="shared" ref="D17:E17" si="2">D16*D10/D8</f>
        <v>#DIV/0!</v>
      </c>
      <c r="E17" s="14" t="e">
        <f t="shared" si="2"/>
        <v>#DIV/0!</v>
      </c>
    </row>
    <row r="18" spans="2:5" x14ac:dyDescent="0.35">
      <c r="B18" s="10" t="s">
        <v>36</v>
      </c>
      <c r="C18" s="10">
        <v>2</v>
      </c>
      <c r="D18" s="10">
        <v>3</v>
      </c>
      <c r="E18" s="10">
        <v>4</v>
      </c>
    </row>
    <row r="20" spans="2:5" x14ac:dyDescent="0.35">
      <c r="B20" s="130" t="s">
        <v>1</v>
      </c>
      <c r="C20" s="13">
        <f>C22*3.41214</f>
        <v>0</v>
      </c>
      <c r="D20" s="10" t="s">
        <v>2</v>
      </c>
    </row>
    <row r="21" spans="2:5" x14ac:dyDescent="0.35">
      <c r="B21" s="130"/>
      <c r="C21" s="13">
        <f>C20*0.010002388</f>
        <v>0</v>
      </c>
      <c r="D21" s="10" t="s">
        <v>32</v>
      </c>
    </row>
    <row r="22" spans="2:5" x14ac:dyDescent="0.35">
      <c r="B22" s="130"/>
      <c r="C22" s="13">
        <f>IFERROR(IF(Calculation!C14="Inside",'Indoor Pool Heating Calc'!B5,'Outdoor Pool Heating Calc'!B5),0)</f>
        <v>0</v>
      </c>
      <c r="D22" s="10" t="s">
        <v>0</v>
      </c>
    </row>
  </sheetData>
  <mergeCells count="1">
    <mergeCell ref="B20:B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9904D-3F67-4ED8-BF5B-4A3CE96E1E1C}">
  <dimension ref="A1:H43"/>
  <sheetViews>
    <sheetView workbookViewId="0"/>
  </sheetViews>
  <sheetFormatPr defaultRowHeight="13.8" x14ac:dyDescent="0.25"/>
  <cols>
    <col min="1" max="1" width="17.8984375" bestFit="1" customWidth="1"/>
    <col min="5" max="5" width="1.5" customWidth="1"/>
    <col min="6" max="6" width="17.5" bestFit="1" customWidth="1"/>
  </cols>
  <sheetData>
    <row r="1" spans="1:8" x14ac:dyDescent="0.25">
      <c r="A1" s="24" t="s">
        <v>1307</v>
      </c>
      <c r="F1" s="35" t="s">
        <v>59</v>
      </c>
      <c r="G1" s="36" t="e">
        <f>(1-VLOOKUP(Calculation!C13,'Outdoor Pool Heating Calc'!A34:B39,2,FALSE))*(G2*(G3-G4)*0.089*G5^0.4)/1000</f>
        <v>#DIV/0!</v>
      </c>
      <c r="H1" s="35" t="s">
        <v>1298</v>
      </c>
    </row>
    <row r="2" spans="1:8" x14ac:dyDescent="0.25">
      <c r="A2" t="s">
        <v>1305</v>
      </c>
      <c r="B2" s="33" t="e">
        <f>G1+G16+G23+G29</f>
        <v>#DIV/0!</v>
      </c>
      <c r="C2" t="s">
        <v>1298</v>
      </c>
      <c r="F2" t="s">
        <v>60</v>
      </c>
      <c r="G2" s="33">
        <f>CONVERT(Calculation!C10,"ft^2","m^2")</f>
        <v>0</v>
      </c>
    </row>
    <row r="3" spans="1:8" x14ac:dyDescent="0.25">
      <c r="B3" t="e">
        <f>B2*24</f>
        <v>#DIV/0!</v>
      </c>
      <c r="C3" t="s">
        <v>26</v>
      </c>
      <c r="F3" t="s">
        <v>61</v>
      </c>
      <c r="G3" s="33">
        <f>(10^(8.07131-1730.63/(233.426+G6)))*133.322</f>
        <v>148.24019312026198</v>
      </c>
      <c r="H3" t="s">
        <v>64</v>
      </c>
    </row>
    <row r="4" spans="1:8" x14ac:dyDescent="0.25">
      <c r="A4" s="131" t="s">
        <v>1306</v>
      </c>
      <c r="B4" s="131"/>
      <c r="C4" s="131"/>
      <c r="F4" t="s">
        <v>62</v>
      </c>
      <c r="G4" s="33" t="e">
        <f>SUMPRODUCT('Vapor Pressure Calc'!AB2:AM2,'Vapor Pressure Calc'!AB4:AM4)/SUMIF('Vapor Pressure Calc'!AB2:AM2,"&gt;0",'Vapor Pressure Calc'!AB4:AM4)</f>
        <v>#DIV/0!</v>
      </c>
    </row>
    <row r="5" spans="1:8" x14ac:dyDescent="0.25">
      <c r="A5" s="35" t="s">
        <v>1317</v>
      </c>
      <c r="B5" s="37" t="e">
        <f>MROUND(B3*SUMIF('Vapor Pressure Calc'!AB2:AM2,"&gt;0",'Vapor Pressure Calc'!AB4:AM4),5)</f>
        <v>#DIV/0!</v>
      </c>
      <c r="C5" s="35" t="s">
        <v>0</v>
      </c>
      <c r="F5" t="s">
        <v>1279</v>
      </c>
      <c r="G5">
        <f>VLOOKUP(Calculation!C20,'Outdoor Pool Heating Calc'!A41:B43,2,FALSE)</f>
        <v>4</v>
      </c>
    </row>
    <row r="6" spans="1:8" x14ac:dyDescent="0.25">
      <c r="F6" t="s">
        <v>63</v>
      </c>
      <c r="G6">
        <f>CONVERT(Calculation!C12,"F","C")</f>
        <v>-17.777777777777779</v>
      </c>
    </row>
    <row r="16" spans="1:8" x14ac:dyDescent="0.25">
      <c r="F16" s="35" t="s">
        <v>1294</v>
      </c>
      <c r="G16" s="36" t="e">
        <f>(G17*G18*(G19-G20))/1000</f>
        <v>#DIV/0!</v>
      </c>
      <c r="H16" s="35" t="s">
        <v>1298</v>
      </c>
    </row>
    <row r="17" spans="1:8" x14ac:dyDescent="0.25">
      <c r="F17" t="s">
        <v>1297</v>
      </c>
      <c r="G17">
        <f>5.7+3.8*G5</f>
        <v>20.9</v>
      </c>
    </row>
    <row r="18" spans="1:8" x14ac:dyDescent="0.25">
      <c r="F18" t="s">
        <v>60</v>
      </c>
      <c r="G18" s="33">
        <f>G2</f>
        <v>0</v>
      </c>
    </row>
    <row r="19" spans="1:8" x14ac:dyDescent="0.25">
      <c r="F19" t="s">
        <v>1295</v>
      </c>
      <c r="G19">
        <f>CONVERT(Calculation!C12,"F","C")</f>
        <v>-17.777777777777779</v>
      </c>
    </row>
    <row r="20" spans="1:8" x14ac:dyDescent="0.25">
      <c r="F20" t="s">
        <v>1296</v>
      </c>
      <c r="G20" t="e">
        <f>SUMPRODUCT('Vapor Pressure Calc'!D2:O2,'Vapor Pressure Calc'!AB4:AM4)/SUMIF('Vapor Pressure Calc'!AB2:AM2,"&gt;0",'Vapor Pressure Calc'!AB4:AM4)</f>
        <v>#DIV/0!</v>
      </c>
    </row>
    <row r="22" spans="1:8" x14ac:dyDescent="0.25">
      <c r="A22" t="str">
        <f>IF(Calculation!C14="Inside","","-Select-")</f>
        <v>-Select-</v>
      </c>
      <c r="B22">
        <v>7</v>
      </c>
      <c r="C22" t="str">
        <f>A22</f>
        <v>-Select-</v>
      </c>
      <c r="D22">
        <v>6</v>
      </c>
    </row>
    <row r="23" spans="1:8" x14ac:dyDescent="0.25">
      <c r="A23" t="s">
        <v>1281</v>
      </c>
      <c r="B23">
        <v>1</v>
      </c>
      <c r="C23" t="s">
        <v>1286</v>
      </c>
      <c r="D23">
        <v>7</v>
      </c>
      <c r="F23" s="35" t="s">
        <v>1319</v>
      </c>
      <c r="G23" s="36">
        <f>G25*G24/1000</f>
        <v>0</v>
      </c>
      <c r="H23" s="35" t="s">
        <v>1298</v>
      </c>
    </row>
    <row r="24" spans="1:8" x14ac:dyDescent="0.25">
      <c r="A24" t="s">
        <v>1282</v>
      </c>
      <c r="B24">
        <v>2</v>
      </c>
      <c r="C24" t="s">
        <v>1287</v>
      </c>
      <c r="D24">
        <v>8</v>
      </c>
      <c r="F24" t="s">
        <v>60</v>
      </c>
      <c r="G24" s="33">
        <f>G2</f>
        <v>0</v>
      </c>
    </row>
    <row r="25" spans="1:8" x14ac:dyDescent="0.25">
      <c r="A25" t="s">
        <v>1283</v>
      </c>
      <c r="B25">
        <v>3</v>
      </c>
      <c r="C25" t="s">
        <v>1288</v>
      </c>
      <c r="D25">
        <v>9</v>
      </c>
      <c r="F25" t="s">
        <v>1320</v>
      </c>
      <c r="G25">
        <f>Calculation!C67*12/24</f>
        <v>50</v>
      </c>
      <c r="H25" t="s">
        <v>1322</v>
      </c>
    </row>
    <row r="26" spans="1:8" x14ac:dyDescent="0.25">
      <c r="A26" t="s">
        <v>1284</v>
      </c>
      <c r="B26">
        <v>4</v>
      </c>
      <c r="C26" t="s">
        <v>1289</v>
      </c>
      <c r="D26">
        <v>10</v>
      </c>
    </row>
    <row r="27" spans="1:8" x14ac:dyDescent="0.25">
      <c r="A27" t="s">
        <v>1269</v>
      </c>
      <c r="B27">
        <v>5</v>
      </c>
      <c r="C27" t="s">
        <v>1290</v>
      </c>
      <c r="D27">
        <v>11</v>
      </c>
    </row>
    <row r="28" spans="1:8" x14ac:dyDescent="0.25">
      <c r="A28" t="s">
        <v>1285</v>
      </c>
      <c r="B28">
        <v>6</v>
      </c>
      <c r="C28" t="s">
        <v>1291</v>
      </c>
      <c r="D28">
        <v>12</v>
      </c>
    </row>
    <row r="29" spans="1:8" x14ac:dyDescent="0.25">
      <c r="A29" s="34"/>
      <c r="F29" s="35" t="s">
        <v>1300</v>
      </c>
      <c r="G29" s="36">
        <f>((G30*G31*G32*G33)/(24*3600))/1000</f>
        <v>0</v>
      </c>
      <c r="H29" s="35" t="s">
        <v>1298</v>
      </c>
    </row>
    <row r="30" spans="1:8" x14ac:dyDescent="0.25">
      <c r="A30" t="str">
        <f>"-Select-"</f>
        <v>-Select-</v>
      </c>
      <c r="F30" t="s">
        <v>1301</v>
      </c>
      <c r="G30" s="31">
        <f>G2*CONVERT(Calculation!C11,"ft","m")*G34</f>
        <v>0</v>
      </c>
    </row>
    <row r="31" spans="1:8" x14ac:dyDescent="0.25">
      <c r="A31" t="s">
        <v>1309</v>
      </c>
      <c r="F31" t="s">
        <v>1302</v>
      </c>
      <c r="G31">
        <v>1000</v>
      </c>
    </row>
    <row r="32" spans="1:8" x14ac:dyDescent="0.25">
      <c r="A32" t="s">
        <v>1310</v>
      </c>
      <c r="F32" t="s">
        <v>1303</v>
      </c>
      <c r="G32">
        <v>4186</v>
      </c>
    </row>
    <row r="33" spans="1:8" x14ac:dyDescent="0.25">
      <c r="F33" t="s">
        <v>1304</v>
      </c>
      <c r="G33" s="32">
        <f>G19-CONVERT(Calculation!C65,"F","C")</f>
        <v>-27.777777777777779</v>
      </c>
    </row>
    <row r="34" spans="1:8" x14ac:dyDescent="0.25">
      <c r="A34" t="str">
        <f>"-Select-"</f>
        <v>-Select-</v>
      </c>
      <c r="F34" t="s">
        <v>1325</v>
      </c>
      <c r="G34" s="48">
        <f>Calculation!C64</f>
        <v>0.05</v>
      </c>
      <c r="H34" t="s">
        <v>1326</v>
      </c>
    </row>
    <row r="35" spans="1:8" x14ac:dyDescent="0.25">
      <c r="A35" t="s">
        <v>1311</v>
      </c>
      <c r="B35">
        <v>0</v>
      </c>
    </row>
    <row r="36" spans="1:8" x14ac:dyDescent="0.25">
      <c r="A36" t="s">
        <v>1312</v>
      </c>
      <c r="B36">
        <v>0.6</v>
      </c>
      <c r="G36" s="33"/>
    </row>
    <row r="37" spans="1:8" x14ac:dyDescent="0.25">
      <c r="A37" t="s">
        <v>1313</v>
      </c>
      <c r="B37">
        <v>0.7</v>
      </c>
      <c r="G37" s="33"/>
    </row>
    <row r="38" spans="1:8" x14ac:dyDescent="0.25">
      <c r="A38" t="s">
        <v>1314</v>
      </c>
      <c r="B38">
        <v>0.8</v>
      </c>
      <c r="G38" s="38"/>
    </row>
    <row r="39" spans="1:8" x14ac:dyDescent="0.25">
      <c r="A39" t="s">
        <v>1315</v>
      </c>
      <c r="B39">
        <v>0.85</v>
      </c>
      <c r="G39" s="38"/>
    </row>
    <row r="40" spans="1:8" x14ac:dyDescent="0.25">
      <c r="G40" s="38"/>
    </row>
    <row r="41" spans="1:8" x14ac:dyDescent="0.25">
      <c r="A41" t="str">
        <f>"-Select-"</f>
        <v>-Select-</v>
      </c>
      <c r="B41">
        <v>4</v>
      </c>
      <c r="G41" s="38"/>
    </row>
    <row r="42" spans="1:8" x14ac:dyDescent="0.25">
      <c r="A42" t="s">
        <v>1323</v>
      </c>
      <c r="B42">
        <v>2</v>
      </c>
    </row>
    <row r="43" spans="1:8" x14ac:dyDescent="0.25">
      <c r="A43" t="s">
        <v>1324</v>
      </c>
      <c r="B43">
        <v>4</v>
      </c>
    </row>
  </sheetData>
  <sheetProtection sheet="1" objects="1" scenarios="1"/>
  <mergeCells count="1">
    <mergeCell ref="A4:C4"/>
  </mergeCells>
  <hyperlinks>
    <hyperlink ref="A1" r:id="rId1" display="https://www.enginist.co/en/guides/heating/understanding-pool-heating" xr:uid="{D5EBB18F-B391-4699-B048-64C79C9B5E29}"/>
  </hyperlinks>
  <pageMargins left="0.7" right="0.7" top="0.75" bottom="0.75" header="0.3" footer="0.3"/>
  <customProperties>
    <customPr name="SSC_SHEET_GU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7904-EC06-405D-ABCF-CDBF14BF127D}">
  <dimension ref="A1:H41"/>
  <sheetViews>
    <sheetView workbookViewId="0">
      <selection activeCell="B2" sqref="B2"/>
    </sheetView>
  </sheetViews>
  <sheetFormatPr defaultRowHeight="13.8" x14ac:dyDescent="0.25"/>
  <cols>
    <col min="1" max="1" width="17.8984375" bestFit="1" customWidth="1"/>
    <col min="5" max="5" width="1.5" customWidth="1"/>
    <col min="6" max="6" width="17.5" bestFit="1" customWidth="1"/>
  </cols>
  <sheetData>
    <row r="1" spans="1:8" x14ac:dyDescent="0.25">
      <c r="A1" s="24" t="s">
        <v>1307</v>
      </c>
      <c r="F1" s="35" t="s">
        <v>59</v>
      </c>
      <c r="G1" s="36">
        <f>(1-VLOOKUP(Calculation!C13,'Indoor Pool Heating Calc'!A22:B27,2,FALSE))*(G2*(G3-G4)*0.089*G5^0.4)/1000</f>
        <v>0</v>
      </c>
      <c r="H1" s="35" t="s">
        <v>1298</v>
      </c>
    </row>
    <row r="2" spans="1:8" x14ac:dyDescent="0.25">
      <c r="A2" t="s">
        <v>1305</v>
      </c>
      <c r="B2" s="33">
        <f>G1+G16+G23+G29</f>
        <v>0</v>
      </c>
      <c r="C2" t="s">
        <v>1298</v>
      </c>
      <c r="F2" t="s">
        <v>60</v>
      </c>
      <c r="G2" s="33">
        <f>CONVERT(Calculation!C10,"ft^2","m^2")</f>
        <v>0</v>
      </c>
    </row>
    <row r="3" spans="1:8" x14ac:dyDescent="0.25">
      <c r="B3">
        <f>B2*24</f>
        <v>0</v>
      </c>
      <c r="C3" t="s">
        <v>26</v>
      </c>
      <c r="F3" t="s">
        <v>61</v>
      </c>
      <c r="G3" s="33">
        <f>(10^(8.07131-1730.63/(233.426+G6)))*133.322</f>
        <v>148.24019312026198</v>
      </c>
      <c r="H3" t="s">
        <v>64</v>
      </c>
    </row>
    <row r="4" spans="1:8" x14ac:dyDescent="0.25">
      <c r="A4" s="131" t="s">
        <v>1306</v>
      </c>
      <c r="B4" s="131"/>
      <c r="C4" s="131"/>
      <c r="F4" t="s">
        <v>62</v>
      </c>
      <c r="G4" s="33">
        <f>0.6*6.105*EXP(17.27*G20/(237.7+G20))*100</f>
        <v>102.90997910371516</v>
      </c>
    </row>
    <row r="5" spans="1:8" x14ac:dyDescent="0.25">
      <c r="A5" s="35" t="s">
        <v>1317</v>
      </c>
      <c r="B5" s="37">
        <f>MROUND(B3*365,5)</f>
        <v>0</v>
      </c>
      <c r="C5" s="35" t="s">
        <v>0</v>
      </c>
      <c r="F5" t="s">
        <v>1279</v>
      </c>
      <c r="G5">
        <v>1.5</v>
      </c>
      <c r="H5" t="s">
        <v>1321</v>
      </c>
    </row>
    <row r="6" spans="1:8" x14ac:dyDescent="0.25">
      <c r="F6" t="s">
        <v>63</v>
      </c>
      <c r="G6" s="33">
        <f>CONVERT(Calculation!C12,"F","C")</f>
        <v>-17.777777777777779</v>
      </c>
    </row>
    <row r="16" spans="1:8" x14ac:dyDescent="0.25">
      <c r="F16" s="35" t="s">
        <v>1294</v>
      </c>
      <c r="G16" s="36">
        <f>(G17*G18*(G19-G20))/1000</f>
        <v>0</v>
      </c>
      <c r="H16" s="35" t="s">
        <v>1298</v>
      </c>
    </row>
    <row r="17" spans="1:8" x14ac:dyDescent="0.25">
      <c r="F17" t="s">
        <v>1297</v>
      </c>
      <c r="G17">
        <f>5.7+3.8*G5</f>
        <v>11.399999999999999</v>
      </c>
    </row>
    <row r="18" spans="1:8" x14ac:dyDescent="0.25">
      <c r="F18" t="s">
        <v>60</v>
      </c>
      <c r="G18" s="33">
        <f>G2</f>
        <v>0</v>
      </c>
    </row>
    <row r="19" spans="1:8" x14ac:dyDescent="0.25">
      <c r="F19" t="s">
        <v>1295</v>
      </c>
      <c r="G19" s="33">
        <f>CONVERT(Calculation!C12,"F","C")</f>
        <v>-17.777777777777779</v>
      </c>
    </row>
    <row r="20" spans="1:8" x14ac:dyDescent="0.25">
      <c r="F20" t="s">
        <v>1296</v>
      </c>
      <c r="G20" s="33">
        <f>'Indoor Pool Heating Calc'!G19+1.5</f>
        <v>-16.277777777777779</v>
      </c>
    </row>
    <row r="22" spans="1:8" x14ac:dyDescent="0.25">
      <c r="A22" t="str">
        <f>'Outdoor Pool Heating Calc'!A34</f>
        <v>-Select-</v>
      </c>
    </row>
    <row r="23" spans="1:8" x14ac:dyDescent="0.25">
      <c r="A23" t="str">
        <f>'Outdoor Pool Heating Calc'!A35</f>
        <v>None</v>
      </c>
      <c r="B23">
        <f>'Outdoor Pool Heating Calc'!B35</f>
        <v>0</v>
      </c>
      <c r="F23" s="35" t="s">
        <v>1299</v>
      </c>
      <c r="G23" s="36">
        <f>G25*G24/1000</f>
        <v>0</v>
      </c>
      <c r="H23" s="35" t="s">
        <v>1298</v>
      </c>
    </row>
    <row r="24" spans="1:8" x14ac:dyDescent="0.25">
      <c r="A24" t="str">
        <f>'Outdoor Pool Heating Calc'!A36</f>
        <v>Thermal Bubble</v>
      </c>
      <c r="B24">
        <f>'Outdoor Pool Heating Calc'!B36</f>
        <v>0.6</v>
      </c>
      <c r="F24" t="s">
        <v>60</v>
      </c>
      <c r="G24" s="33">
        <f>G2</f>
        <v>0</v>
      </c>
    </row>
    <row r="25" spans="1:8" x14ac:dyDescent="0.25">
      <c r="A25" t="str">
        <f>'Outdoor Pool Heating Calc'!A37</f>
        <v>Solar</v>
      </c>
      <c r="B25">
        <f>'Outdoor Pool Heating Calc'!B37</f>
        <v>0.7</v>
      </c>
      <c r="F25" t="s">
        <v>1321</v>
      </c>
      <c r="G25" s="49">
        <f>Calculation!C62</f>
        <v>20</v>
      </c>
      <c r="H25" t="s">
        <v>1322</v>
      </c>
    </row>
    <row r="26" spans="1:8" x14ac:dyDescent="0.25">
      <c r="A26" t="str">
        <f>'Outdoor Pool Heating Calc'!A38</f>
        <v>Solid Safety</v>
      </c>
      <c r="B26">
        <f>'Outdoor Pool Heating Calc'!B38</f>
        <v>0.8</v>
      </c>
    </row>
    <row r="27" spans="1:8" x14ac:dyDescent="0.25">
      <c r="A27" t="str">
        <f>'Outdoor Pool Heating Calc'!A39</f>
        <v>Automatic</v>
      </c>
      <c r="B27">
        <f>'Outdoor Pool Heating Calc'!B39</f>
        <v>0.85</v>
      </c>
    </row>
    <row r="29" spans="1:8" x14ac:dyDescent="0.25">
      <c r="A29" s="34"/>
      <c r="F29" s="35" t="s">
        <v>1300</v>
      </c>
      <c r="G29" s="36">
        <f>((G30*G31*G32*G33)/(24*3600))/1000</f>
        <v>0</v>
      </c>
      <c r="H29" s="35" t="s">
        <v>1298</v>
      </c>
    </row>
    <row r="30" spans="1:8" x14ac:dyDescent="0.25">
      <c r="F30" t="s">
        <v>1301</v>
      </c>
      <c r="G30" s="31">
        <f>G2*CONVERT(Calculation!C11,"ft","m")*G34</f>
        <v>0</v>
      </c>
    </row>
    <row r="31" spans="1:8" x14ac:dyDescent="0.25">
      <c r="F31" t="s">
        <v>1302</v>
      </c>
      <c r="G31">
        <v>1000</v>
      </c>
    </row>
    <row r="32" spans="1:8" x14ac:dyDescent="0.25">
      <c r="F32" t="s">
        <v>1303</v>
      </c>
      <c r="G32">
        <v>4186</v>
      </c>
    </row>
    <row r="33" spans="6:8" x14ac:dyDescent="0.25">
      <c r="F33" t="s">
        <v>1304</v>
      </c>
      <c r="G33" s="32">
        <f>G19-CONVERT(Calculation!C59,"F","C")</f>
        <v>-27.777777777777779</v>
      </c>
    </row>
    <row r="34" spans="6:8" x14ac:dyDescent="0.25">
      <c r="F34" t="s">
        <v>1325</v>
      </c>
      <c r="G34" s="48">
        <f>Calculation!C58</f>
        <v>0.02</v>
      </c>
      <c r="H34" t="s">
        <v>1321</v>
      </c>
    </row>
    <row r="37" spans="6:8" x14ac:dyDescent="0.25">
      <c r="G37" s="33"/>
    </row>
    <row r="38" spans="6:8" x14ac:dyDescent="0.25">
      <c r="G38" s="38"/>
    </row>
    <row r="39" spans="6:8" x14ac:dyDescent="0.25">
      <c r="G39" s="38"/>
    </row>
    <row r="40" spans="6:8" x14ac:dyDescent="0.25">
      <c r="G40" s="38"/>
    </row>
    <row r="41" spans="6:8" x14ac:dyDescent="0.25">
      <c r="G41" s="38"/>
    </row>
  </sheetData>
  <sheetProtection sheet="1" objects="1" scenarios="1"/>
  <mergeCells count="1">
    <mergeCell ref="A4:C4"/>
  </mergeCells>
  <hyperlinks>
    <hyperlink ref="A1" r:id="rId1" display="https://www.enginist.co/en/guides/heating/understanding-pool-heating" xr:uid="{36CC395A-5930-4A2D-94AD-2FD58507D5E2}"/>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514A6-8753-4229-9D65-9698D158F563}">
  <dimension ref="A1:AY1204"/>
  <sheetViews>
    <sheetView workbookViewId="0">
      <pane xSplit="3" ySplit="6" topLeftCell="D7" activePane="bottomRight" state="frozen"/>
      <selection pane="topRight" activeCell="D1" sqref="D1"/>
      <selection pane="bottomLeft" activeCell="A7" sqref="A7"/>
      <selection pane="bottomRight"/>
    </sheetView>
  </sheetViews>
  <sheetFormatPr defaultRowHeight="13.8" x14ac:dyDescent="0.25"/>
  <cols>
    <col min="3" max="3" width="28.8984375" customWidth="1"/>
    <col min="4" max="51" width="7.296875" customWidth="1"/>
  </cols>
  <sheetData>
    <row r="1" spans="1:51" x14ac:dyDescent="0.25">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row>
    <row r="2" spans="1:51" x14ac:dyDescent="0.25">
      <c r="C2" s="57" t="s">
        <v>1477</v>
      </c>
      <c r="D2" s="58">
        <f>IF(AB2&gt;0,VLOOKUP($C3,$C5:$O1500,D1,FALSE),0)</f>
        <v>0</v>
      </c>
      <c r="E2" s="58">
        <f t="shared" ref="E2:O2" si="0">IF(AC2&gt;0,VLOOKUP($C3,$C5:$O1500,E1,FALSE),0)</f>
        <v>0</v>
      </c>
      <c r="F2" s="58">
        <f t="shared" si="0"/>
        <v>0</v>
      </c>
      <c r="G2" s="58">
        <f t="shared" si="0"/>
        <v>0</v>
      </c>
      <c r="H2" s="58">
        <f t="shared" si="0"/>
        <v>0</v>
      </c>
      <c r="I2" s="58">
        <f t="shared" si="0"/>
        <v>0</v>
      </c>
      <c r="J2" s="58">
        <f t="shared" si="0"/>
        <v>0</v>
      </c>
      <c r="K2" s="58">
        <f t="shared" si="0"/>
        <v>0</v>
      </c>
      <c r="L2" s="58">
        <f t="shared" si="0"/>
        <v>0</v>
      </c>
      <c r="M2" s="58">
        <f t="shared" si="0"/>
        <v>0</v>
      </c>
      <c r="N2" s="58">
        <f t="shared" si="0"/>
        <v>0</v>
      </c>
      <c r="O2" s="58">
        <f t="shared" si="0"/>
        <v>0</v>
      </c>
      <c r="AB2" s="58">
        <f>IF('Vapor Pressure Calc'!AB3&gt;=VLOOKUP(Calculation!$C18,'Outdoor Pool Heating Calc'!$A22:$B28,2,FALSE),VLOOKUP($C3,$C6:$AM1501,AB1,FALSE),0)</f>
        <v>0</v>
      </c>
      <c r="AC2" s="58">
        <f>IF('Vapor Pressure Calc'!AC3&gt;=VLOOKUP(Calculation!$C18,'Outdoor Pool Heating Calc'!$A22:$B28,2,FALSE),VLOOKUP($C3,$C6:$AM1501,AC1,FALSE),0)</f>
        <v>0</v>
      </c>
      <c r="AD2" s="58">
        <f>IF('Vapor Pressure Calc'!AD3&gt;=VLOOKUP(Calculation!$C18,'Outdoor Pool Heating Calc'!$A22:$B28,2,FALSE),VLOOKUP($C3,$C6:$AM1501,AD1,FALSE),0)</f>
        <v>0</v>
      </c>
      <c r="AE2" s="58">
        <f>IF('Vapor Pressure Calc'!AE3&gt;=VLOOKUP(Calculation!$C18,'Outdoor Pool Heating Calc'!$A22:$B28,2,FALSE),VLOOKUP($C3,$C6:$AM1501,AE1,FALSE),0)</f>
        <v>0</v>
      </c>
      <c r="AF2" s="58">
        <f>IF('Vapor Pressure Calc'!AF3&gt;=VLOOKUP(Calculation!$C18,'Outdoor Pool Heating Calc'!$A22:$B28,2,FALSE),VLOOKUP($C3,$C6:$AM1501,AF1,FALSE),0)</f>
        <v>0</v>
      </c>
      <c r="AG2" s="58">
        <f>IF('Vapor Pressure Calc'!AG3&gt;=VLOOKUP(Calculation!$C18,'Outdoor Pool Heating Calc'!$A22:$B28,2,FALSE),VLOOKUP($C3,$C6:$AM1501,AG1,FALSE),0)</f>
        <v>0</v>
      </c>
      <c r="AH2" s="58">
        <f>IF('Vapor Pressure Calc'!AH3&lt;=VLOOKUP(Calculation!$C19,'Outdoor Pool Heating Calc'!$C22:$D28,2,FALSE),VLOOKUP($C3,$C6:$AM1501,AH1,FALSE),0)</f>
        <v>0</v>
      </c>
      <c r="AI2" s="58">
        <f>IF('Vapor Pressure Calc'!AI3&lt;=VLOOKUP(Calculation!$C19,'Outdoor Pool Heating Calc'!$C22:$D28,2,FALSE),VLOOKUP($C3,$C6:$AM1501,AI1,FALSE),0)</f>
        <v>0</v>
      </c>
      <c r="AJ2" s="58">
        <f>IF('Vapor Pressure Calc'!AJ3&lt;=VLOOKUP(Calculation!$C19,'Outdoor Pool Heating Calc'!$C22:$D28,2,FALSE),VLOOKUP($C3,$C6:$AM1501,AJ1,FALSE),0)</f>
        <v>0</v>
      </c>
      <c r="AK2" s="58">
        <f>IF('Vapor Pressure Calc'!AK3&lt;=VLOOKUP(Calculation!$C19,'Outdoor Pool Heating Calc'!$C22:$D28,2,FALSE),VLOOKUP($C3,$C6:$AM1501,AK1,FALSE),0)</f>
        <v>0</v>
      </c>
      <c r="AL2" s="58">
        <f>IF('Vapor Pressure Calc'!AL3&lt;=VLOOKUP(Calculation!$C19,'Outdoor Pool Heating Calc'!$C22:$D28,2,FALSE),VLOOKUP($C3,$C6:$AM1501,AL1,FALSE),0)</f>
        <v>0</v>
      </c>
      <c r="AM2" s="58">
        <f>IF('Vapor Pressure Calc'!AM3&lt;=VLOOKUP(Calculation!$C19,'Outdoor Pool Heating Calc'!$C22:$D28,2,FALSE),VLOOKUP($C3,$C6:$AM1501,AM1,FALSE),0)</f>
        <v>0</v>
      </c>
    </row>
    <row r="3" spans="1:51" ht="14.4" thickBot="1" x14ac:dyDescent="0.3">
      <c r="C3" s="56" t="str">
        <f>Calculation!C17</f>
        <v>-Select-</v>
      </c>
      <c r="AB3">
        <v>1</v>
      </c>
      <c r="AC3">
        <v>2</v>
      </c>
      <c r="AD3">
        <v>3</v>
      </c>
      <c r="AE3">
        <v>4</v>
      </c>
      <c r="AF3">
        <v>5</v>
      </c>
      <c r="AG3">
        <v>6</v>
      </c>
      <c r="AH3">
        <v>7</v>
      </c>
      <c r="AI3">
        <v>8</v>
      </c>
      <c r="AJ3">
        <v>9</v>
      </c>
      <c r="AK3">
        <v>10</v>
      </c>
      <c r="AL3">
        <v>11</v>
      </c>
      <c r="AM3">
        <v>12</v>
      </c>
    </row>
    <row r="4" spans="1:51" ht="14.4" thickBot="1" x14ac:dyDescent="0.3">
      <c r="A4" s="39" t="s">
        <v>1328</v>
      </c>
      <c r="B4" s="40"/>
      <c r="C4" t="s">
        <v>1280</v>
      </c>
      <c r="D4">
        <v>31</v>
      </c>
      <c r="E4">
        <v>28</v>
      </c>
      <c r="F4">
        <v>31</v>
      </c>
      <c r="G4">
        <v>30</v>
      </c>
      <c r="H4">
        <v>31</v>
      </c>
      <c r="I4">
        <v>30</v>
      </c>
      <c r="J4">
        <v>31</v>
      </c>
      <c r="K4">
        <v>31</v>
      </c>
      <c r="L4">
        <v>30</v>
      </c>
      <c r="M4">
        <v>31</v>
      </c>
      <c r="N4">
        <v>30</v>
      </c>
      <c r="O4">
        <v>31</v>
      </c>
      <c r="P4">
        <v>31</v>
      </c>
      <c r="Q4">
        <v>28</v>
      </c>
      <c r="R4">
        <v>31</v>
      </c>
      <c r="S4">
        <v>30</v>
      </c>
      <c r="T4">
        <v>31</v>
      </c>
      <c r="U4">
        <v>30</v>
      </c>
      <c r="V4">
        <v>31</v>
      </c>
      <c r="W4">
        <v>31</v>
      </c>
      <c r="X4">
        <v>30</v>
      </c>
      <c r="Y4">
        <v>31</v>
      </c>
      <c r="Z4">
        <v>30</v>
      </c>
      <c r="AA4">
        <v>31</v>
      </c>
      <c r="AB4">
        <v>31</v>
      </c>
      <c r="AC4">
        <v>28</v>
      </c>
      <c r="AD4">
        <v>31</v>
      </c>
      <c r="AE4">
        <v>30</v>
      </c>
      <c r="AF4">
        <v>31</v>
      </c>
      <c r="AG4">
        <v>30</v>
      </c>
      <c r="AH4">
        <v>31</v>
      </c>
      <c r="AI4">
        <v>31</v>
      </c>
      <c r="AJ4">
        <v>30</v>
      </c>
      <c r="AK4">
        <v>31</v>
      </c>
      <c r="AL4">
        <v>30</v>
      </c>
      <c r="AM4">
        <v>31</v>
      </c>
    </row>
    <row r="5" spans="1:51" ht="14.4" thickBot="1" x14ac:dyDescent="0.3">
      <c r="A5" s="41" t="s">
        <v>1328</v>
      </c>
      <c r="B5" s="41"/>
      <c r="C5" s="25"/>
      <c r="D5" s="132" t="s">
        <v>1264</v>
      </c>
      <c r="E5" s="133"/>
      <c r="F5" s="133"/>
      <c r="G5" s="133"/>
      <c r="H5" s="133"/>
      <c r="I5" s="133"/>
      <c r="J5" s="133"/>
      <c r="K5" s="133"/>
      <c r="L5" s="133"/>
      <c r="M5" s="133"/>
      <c r="N5" s="133"/>
      <c r="O5" s="133"/>
      <c r="P5" s="134" t="s">
        <v>1277</v>
      </c>
      <c r="Q5" s="134"/>
      <c r="R5" s="134"/>
      <c r="S5" s="134"/>
      <c r="T5" s="134"/>
      <c r="U5" s="134"/>
      <c r="V5" s="134"/>
      <c r="W5" s="134"/>
      <c r="X5" s="134"/>
      <c r="Y5" s="134"/>
      <c r="Z5" s="134"/>
      <c r="AA5" s="134"/>
      <c r="AB5" s="135" t="s">
        <v>1278</v>
      </c>
      <c r="AC5" s="135"/>
      <c r="AD5" s="135"/>
      <c r="AE5" s="135"/>
      <c r="AF5" s="135"/>
      <c r="AG5" s="135"/>
      <c r="AH5" s="135"/>
      <c r="AI5" s="135"/>
      <c r="AJ5" s="135"/>
      <c r="AK5" s="135"/>
      <c r="AL5" s="135"/>
      <c r="AM5" s="135"/>
      <c r="AN5" s="136" t="s">
        <v>1293</v>
      </c>
      <c r="AO5" s="136"/>
      <c r="AP5" s="136"/>
      <c r="AQ5" s="136"/>
      <c r="AR5" s="136"/>
      <c r="AS5" s="136"/>
      <c r="AT5" s="136"/>
      <c r="AU5" s="136"/>
      <c r="AV5" s="136"/>
      <c r="AW5" s="136"/>
      <c r="AX5" s="136"/>
      <c r="AY5" s="136"/>
    </row>
    <row r="6" spans="1:51" ht="14.4" thickBot="1" x14ac:dyDescent="0.3">
      <c r="A6" s="41" t="s">
        <v>1329</v>
      </c>
      <c r="B6" s="41" t="s">
        <v>1330</v>
      </c>
      <c r="C6" s="26" t="s">
        <v>65</v>
      </c>
      <c r="D6" s="50" t="s">
        <v>1265</v>
      </c>
      <c r="E6" s="50" t="s">
        <v>1266</v>
      </c>
      <c r="F6" s="50" t="s">
        <v>1267</v>
      </c>
      <c r="G6" s="50" t="s">
        <v>1268</v>
      </c>
      <c r="H6" s="50" t="s">
        <v>1269</v>
      </c>
      <c r="I6" s="50" t="s">
        <v>1270</v>
      </c>
      <c r="J6" s="50" t="s">
        <v>1271</v>
      </c>
      <c r="K6" s="50" t="s">
        <v>1272</v>
      </c>
      <c r="L6" s="50" t="s">
        <v>1273</v>
      </c>
      <c r="M6" s="50" t="s">
        <v>1274</v>
      </c>
      <c r="N6" s="50" t="s">
        <v>1275</v>
      </c>
      <c r="O6" s="50" t="s">
        <v>1276</v>
      </c>
      <c r="P6" s="51" t="s">
        <v>1265</v>
      </c>
      <c r="Q6" s="51" t="s">
        <v>1266</v>
      </c>
      <c r="R6" s="51" t="s">
        <v>1267</v>
      </c>
      <c r="S6" s="51" t="s">
        <v>1268</v>
      </c>
      <c r="T6" s="51" t="s">
        <v>1269</v>
      </c>
      <c r="U6" s="51" t="s">
        <v>1270</v>
      </c>
      <c r="V6" s="51" t="s">
        <v>1271</v>
      </c>
      <c r="W6" s="51" t="s">
        <v>1272</v>
      </c>
      <c r="X6" s="51" t="s">
        <v>1273</v>
      </c>
      <c r="Y6" s="51" t="s">
        <v>1274</v>
      </c>
      <c r="Z6" s="51" t="s">
        <v>1275</v>
      </c>
      <c r="AA6" s="51" t="s">
        <v>1276</v>
      </c>
      <c r="AB6" s="52" t="s">
        <v>1265</v>
      </c>
      <c r="AC6" s="52" t="s">
        <v>1266</v>
      </c>
      <c r="AD6" s="52" t="s">
        <v>1267</v>
      </c>
      <c r="AE6" s="52" t="s">
        <v>1268</v>
      </c>
      <c r="AF6" s="52" t="s">
        <v>1269</v>
      </c>
      <c r="AG6" s="52" t="s">
        <v>1270</v>
      </c>
      <c r="AH6" s="52" t="s">
        <v>1271</v>
      </c>
      <c r="AI6" s="52" t="s">
        <v>1272</v>
      </c>
      <c r="AJ6" s="52" t="s">
        <v>1273</v>
      </c>
      <c r="AK6" s="52" t="s">
        <v>1274</v>
      </c>
      <c r="AL6" s="52" t="s">
        <v>1275</v>
      </c>
      <c r="AM6" s="52" t="s">
        <v>1276</v>
      </c>
      <c r="AN6" s="54" t="s">
        <v>1265</v>
      </c>
      <c r="AO6" s="54" t="s">
        <v>1266</v>
      </c>
      <c r="AP6" s="54" t="s">
        <v>1267</v>
      </c>
      <c r="AQ6" s="54" t="s">
        <v>1268</v>
      </c>
      <c r="AR6" s="54" t="s">
        <v>1269</v>
      </c>
      <c r="AS6" s="54" t="s">
        <v>1270</v>
      </c>
      <c r="AT6" s="54" t="s">
        <v>1271</v>
      </c>
      <c r="AU6" s="54" t="s">
        <v>1272</v>
      </c>
      <c r="AV6" s="54" t="s">
        <v>1273</v>
      </c>
      <c r="AW6" s="54" t="s">
        <v>1274</v>
      </c>
      <c r="AX6" s="54" t="s">
        <v>1275</v>
      </c>
      <c r="AY6" s="54" t="s">
        <v>1276</v>
      </c>
    </row>
    <row r="7" spans="1:51" ht="14.4" thickBot="1" x14ac:dyDescent="0.3">
      <c r="A7" s="41" t="s">
        <v>1331</v>
      </c>
      <c r="B7" s="41" t="s">
        <v>1332</v>
      </c>
      <c r="C7" s="26" t="s">
        <v>66</v>
      </c>
      <c r="D7" s="50">
        <v>-6.22</v>
      </c>
      <c r="E7" s="50">
        <v>-5.8</v>
      </c>
      <c r="F7" s="50">
        <v>-2.2799999999999998</v>
      </c>
      <c r="G7" s="50">
        <v>4</v>
      </c>
      <c r="H7" s="50">
        <v>9.7200000000000006</v>
      </c>
      <c r="I7" s="50">
        <v>13.6</v>
      </c>
      <c r="J7" s="50">
        <v>17.600000000000001</v>
      </c>
      <c r="K7" s="50">
        <v>15.8</v>
      </c>
      <c r="L7" s="50">
        <v>11.28</v>
      </c>
      <c r="M7" s="50">
        <v>4.5999999999999996</v>
      </c>
      <c r="N7" s="50">
        <v>-0.61</v>
      </c>
      <c r="O7" s="50">
        <v>-6.61</v>
      </c>
      <c r="P7" s="51">
        <v>-12.722222222222221</v>
      </c>
      <c r="Q7" s="51">
        <v>-11.8</v>
      </c>
      <c r="R7" s="51">
        <v>-9.2222222222222232</v>
      </c>
      <c r="S7" s="51">
        <v>-4.8</v>
      </c>
      <c r="T7" s="51">
        <v>0.22222222222222143</v>
      </c>
      <c r="U7" s="51">
        <v>6.1999999999999975</v>
      </c>
      <c r="V7" s="51">
        <v>9.2000000000000011</v>
      </c>
      <c r="W7" s="51">
        <v>7.3</v>
      </c>
      <c r="X7" s="51">
        <v>2.7222222222222214</v>
      </c>
      <c r="Y7" s="51">
        <v>-3.0999999999999988</v>
      </c>
      <c r="Z7" s="51">
        <v>-7.9999999999999991</v>
      </c>
      <c r="AA7" s="51">
        <v>-12.388888888888889</v>
      </c>
      <c r="AB7" s="53">
        <f>6.112*EXP(17.625*P7/(243.04+P7))*100*AN7</f>
        <v>138.54712285559802</v>
      </c>
      <c r="AC7" s="53">
        <f t="shared" ref="AC7:AM7" si="1">6.112*EXP(17.625*Q7/(243.04+Q7))*100*AO7</f>
        <v>155.63857881865943</v>
      </c>
      <c r="AD7" s="53">
        <f t="shared" si="1"/>
        <v>179.82883687547161</v>
      </c>
      <c r="AE7" s="53">
        <f t="shared" si="1"/>
        <v>225.84234298433572</v>
      </c>
      <c r="AF7" s="53">
        <f t="shared" si="1"/>
        <v>320.48904374120968</v>
      </c>
      <c r="AG7" s="53">
        <f t="shared" si="1"/>
        <v>577.2623065902344</v>
      </c>
      <c r="AH7" s="53">
        <f t="shared" si="1"/>
        <v>672.46980623359673</v>
      </c>
      <c r="AI7" s="53">
        <f t="shared" si="1"/>
        <v>582.58122534231939</v>
      </c>
      <c r="AJ7" s="53">
        <f t="shared" si="1"/>
        <v>413.28791819584927</v>
      </c>
      <c r="AK7" s="53">
        <f t="shared" si="1"/>
        <v>279.38962536884338</v>
      </c>
      <c r="AL7" s="53">
        <f t="shared" si="1"/>
        <v>192.47693173400452</v>
      </c>
      <c r="AM7" s="53">
        <f t="shared" si="1"/>
        <v>150.62659426647613</v>
      </c>
      <c r="AN7" s="55">
        <f>(EXP((17.625*P7)/(243.04+P7))/EXP((17.625*D7)/(243.04+D7)))</f>
        <v>0.60010572532940631</v>
      </c>
      <c r="AO7" s="55">
        <f t="shared" ref="AO7:AY7" si="2">(EXP((17.625*Q7)/(243.04+Q7))/EXP((17.625*E7)/(243.04+E7)))</f>
        <v>0.62594205436158712</v>
      </c>
      <c r="AP7" s="55">
        <f t="shared" si="2"/>
        <v>0.58963304375558234</v>
      </c>
      <c r="AQ7" s="55">
        <f t="shared" si="2"/>
        <v>0.52703781240553904</v>
      </c>
      <c r="AR7" s="55">
        <f t="shared" si="2"/>
        <v>0.51598543400134589</v>
      </c>
      <c r="AS7" s="55">
        <f t="shared" si="2"/>
        <v>0.60922945652962635</v>
      </c>
      <c r="AT7" s="55">
        <f t="shared" si="2"/>
        <v>0.57850552755588813</v>
      </c>
      <c r="AU7" s="55">
        <f t="shared" si="2"/>
        <v>0.57012100791921416</v>
      </c>
      <c r="AV7" s="55">
        <f t="shared" si="2"/>
        <v>0.55626765150677393</v>
      </c>
      <c r="AW7" s="55">
        <f t="shared" si="2"/>
        <v>0.57401270701741658</v>
      </c>
      <c r="AX7" s="55">
        <f t="shared" si="2"/>
        <v>0.57375658718983036</v>
      </c>
      <c r="AY7" s="55">
        <f t="shared" si="2"/>
        <v>0.63512439764332151</v>
      </c>
    </row>
    <row r="8" spans="1:51" ht="14.4" thickBot="1" x14ac:dyDescent="0.3">
      <c r="A8" s="41" t="s">
        <v>1331</v>
      </c>
      <c r="B8" s="41" t="s">
        <v>1332</v>
      </c>
      <c r="C8" s="26" t="s">
        <v>67</v>
      </c>
      <c r="D8" s="50">
        <v>-5.39</v>
      </c>
      <c r="E8" s="50">
        <v>-5</v>
      </c>
      <c r="F8" s="50">
        <v>-1.89</v>
      </c>
      <c r="G8" s="50">
        <v>3.6</v>
      </c>
      <c r="H8" s="50">
        <v>9.2200000000000006</v>
      </c>
      <c r="I8" s="50">
        <v>12.7</v>
      </c>
      <c r="J8" s="50">
        <v>17</v>
      </c>
      <c r="K8" s="50">
        <v>15.2</v>
      </c>
      <c r="L8" s="50">
        <v>11</v>
      </c>
      <c r="M8" s="50">
        <v>4.7</v>
      </c>
      <c r="N8" s="50">
        <v>-0.22</v>
      </c>
      <c r="O8" s="50">
        <v>-5.5</v>
      </c>
      <c r="P8" s="51">
        <v>-12.777777777777777</v>
      </c>
      <c r="Q8" s="51">
        <v>-12</v>
      </c>
      <c r="R8" s="51">
        <v>-9.3888888888888875</v>
      </c>
      <c r="S8" s="51">
        <v>-5.3999999999999995</v>
      </c>
      <c r="T8" s="51">
        <v>-1.1111111111111112</v>
      </c>
      <c r="U8" s="51">
        <v>4.8</v>
      </c>
      <c r="V8" s="51">
        <v>7.5</v>
      </c>
      <c r="W8" s="51">
        <v>5.9999999999999982</v>
      </c>
      <c r="X8" s="51">
        <v>1.888888888888888</v>
      </c>
      <c r="Y8" s="51">
        <v>-3.7</v>
      </c>
      <c r="Z8" s="51">
        <v>-8.6111111111111107</v>
      </c>
      <c r="AA8" s="51">
        <v>-12.222222222222221</v>
      </c>
      <c r="AB8" s="53">
        <f t="shared" ref="AB8:AB71" si="3">6.112*EXP(17.625*P8/(243.04+P8))*100*AN8</f>
        <v>128.90340419642436</v>
      </c>
      <c r="AC8" s="53">
        <f t="shared" ref="AC8:AC71" si="4">6.112*EXP(17.625*Q8/(243.04+Q8))*100*AO8</f>
        <v>141.85186746323947</v>
      </c>
      <c r="AD8" s="53">
        <f t="shared" ref="AD8:AD71" si="5">6.112*EXP(17.625*R8/(243.04+R8))*100*AP8</f>
        <v>170.22063486070806</v>
      </c>
      <c r="AE8" s="53">
        <f t="shared" ref="AE8:AE71" si="6">6.112*EXP(17.625*S8/(243.04+S8))*100*AQ8</f>
        <v>212.12276379971328</v>
      </c>
      <c r="AF8" s="53">
        <f t="shared" ref="AF8:AF71" si="7">6.112*EXP(17.625*T8/(243.04+T8))*100*AR8</f>
        <v>272.96521850264685</v>
      </c>
      <c r="AG8" s="53">
        <f t="shared" ref="AG8:AG71" si="8">6.112*EXP(17.625*U8/(243.04+U8))*100*AS8</f>
        <v>504.1473511012527</v>
      </c>
      <c r="AH8" s="53">
        <f t="shared" ref="AH8:AH71" si="9">6.112*EXP(17.625*V8/(243.04+V8))*100*AT8</f>
        <v>554.69498193073184</v>
      </c>
      <c r="AI8" s="53">
        <f t="shared" ref="AI8:AI71" si="10">6.112*EXP(17.625*W8/(243.04+W8))*100*AU8</f>
        <v>506.37542332857987</v>
      </c>
      <c r="AJ8" s="53">
        <f t="shared" ref="AJ8:AJ71" si="11">6.112*EXP(17.625*X8/(243.04+X8))*100*AV8</f>
        <v>373.94346810474013</v>
      </c>
      <c r="AK8" s="53">
        <f t="shared" ref="AK8:AK71" si="12">6.112*EXP(17.625*Y8/(243.04+Y8))*100*AW8</f>
        <v>253.69060504610479</v>
      </c>
      <c r="AL8" s="53">
        <f t="shared" ref="AL8:AL71" si="13">6.112*EXP(17.625*Z8/(243.04+Z8))*100*AX8</f>
        <v>170.13282519321371</v>
      </c>
      <c r="AM8" s="53">
        <f t="shared" ref="AM8:AM71" si="14">6.112*EXP(17.625*AA8/(243.04+AA8))*100*AY8</f>
        <v>142.16119993219726</v>
      </c>
      <c r="AN8" s="55">
        <f t="shared" ref="AN8:AN71" si="15">(EXP((17.625*P8)/(243.04+P8))/EXP((17.625*D8)/(243.04+D8)))</f>
        <v>0.56084577321456597</v>
      </c>
      <c r="AO8" s="55">
        <f t="shared" ref="AO8:AO71" si="16">(EXP((17.625*Q8)/(243.04+Q8))/EXP((17.625*E8)/(243.04+E8)))</f>
        <v>0.57971712417682109</v>
      </c>
      <c r="AP8" s="55">
        <f t="shared" ref="AP8:AP71" si="17">(EXP((17.625*R8)/(243.04+R8))/EXP((17.625*F8)/(243.04+F8)))</f>
        <v>0.56547063856559721</v>
      </c>
      <c r="AQ8" s="55">
        <f t="shared" ref="AQ8:AQ71" si="18">(EXP((17.625*S8)/(243.04+S8))/EXP((17.625*G8)/(243.04+G8)))</f>
        <v>0.51801126036421796</v>
      </c>
      <c r="AR8" s="55">
        <f t="shared" ref="AR8:AR71" si="19">(EXP((17.625*T8)/(243.04+T8))/EXP((17.625*H8)/(243.04+H8)))</f>
        <v>0.48426005901762015</v>
      </c>
      <c r="AS8" s="55">
        <f t="shared" ref="AS8:AS71" si="20">(EXP((17.625*U8)/(243.04+U8))/EXP((17.625*I8)/(243.04+I8)))</f>
        <v>0.58631100390584134</v>
      </c>
      <c r="AT8" s="55">
        <f t="shared" ref="AT8:AT71" si="21">(EXP((17.625*V8)/(243.04+V8))/EXP((17.625*J8)/(243.04+J8)))</f>
        <v>0.53546689115879353</v>
      </c>
      <c r="AU8" s="55">
        <f t="shared" ref="AU8:AU71" si="22">(EXP((17.625*W8)/(243.04+W8))/EXP((17.625*K8)/(243.04+K8)))</f>
        <v>0.54184435766340422</v>
      </c>
      <c r="AV8" s="55">
        <f t="shared" ref="AV8:AV71" si="23">(EXP((17.625*X8)/(243.04+X8))/EXP((17.625*L8)/(243.04+L8)))</f>
        <v>0.53406196244513382</v>
      </c>
      <c r="AW8" s="55">
        <f t="shared" ref="AW8:AW71" si="24">(EXP((17.625*Y8)/(243.04+Y8))/EXP((17.625*M8)/(243.04+M8)))</f>
        <v>0.545070155684659</v>
      </c>
      <c r="AX8" s="55">
        <f t="shared" ref="AX8:AX71" si="25">(EXP((17.625*Z8)/(243.04+Z8))/EXP((17.625*N8)/(243.04+N8)))</f>
        <v>0.53182644118562616</v>
      </c>
      <c r="AY8" s="55">
        <f t="shared" ref="AY8:AY71" si="26">(EXP((17.625*AA8)/(243.04+AA8))/EXP((17.625*O8)/(243.04+O8)))</f>
        <v>0.59144491668227306</v>
      </c>
    </row>
    <row r="9" spans="1:51" ht="14.4" thickBot="1" x14ac:dyDescent="0.3">
      <c r="A9" s="41" t="s">
        <v>1331</v>
      </c>
      <c r="B9" s="41" t="s">
        <v>1332</v>
      </c>
      <c r="C9" s="26" t="s">
        <v>68</v>
      </c>
      <c r="D9" s="50">
        <v>-11.22</v>
      </c>
      <c r="E9" s="50">
        <v>-9.9</v>
      </c>
      <c r="F9" s="50">
        <v>-5.78</v>
      </c>
      <c r="G9" s="50">
        <v>3.4</v>
      </c>
      <c r="H9" s="50">
        <v>10.11</v>
      </c>
      <c r="I9" s="50">
        <v>14.3</v>
      </c>
      <c r="J9" s="50">
        <v>16.899999999999999</v>
      </c>
      <c r="K9" s="50">
        <v>14.9</v>
      </c>
      <c r="L9" s="50">
        <v>10.220000000000001</v>
      </c>
      <c r="M9" s="50">
        <v>3.1</v>
      </c>
      <c r="N9" s="50">
        <v>-3.5</v>
      </c>
      <c r="O9" s="50">
        <v>-11.22</v>
      </c>
      <c r="P9" s="51">
        <v>-15.277777777777777</v>
      </c>
      <c r="Q9" s="51">
        <v>-14.1</v>
      </c>
      <c r="R9" s="51">
        <v>-10.277777777777777</v>
      </c>
      <c r="S9" s="51">
        <v>-4.0999999999999996</v>
      </c>
      <c r="T9" s="51">
        <v>0.27777777777777779</v>
      </c>
      <c r="U9" s="51">
        <v>6.9</v>
      </c>
      <c r="V9" s="51">
        <v>10.799999999999999</v>
      </c>
      <c r="W9" s="51">
        <v>9.3000000000000007</v>
      </c>
      <c r="X9" s="51">
        <v>4.1111111111111098</v>
      </c>
      <c r="Y9" s="51">
        <v>-2.4</v>
      </c>
      <c r="Z9" s="51">
        <v>-7.8888888888888884</v>
      </c>
      <c r="AA9" s="51">
        <v>-15</v>
      </c>
      <c r="AB9" s="53">
        <f t="shared" si="3"/>
        <v>134.82488679879287</v>
      </c>
      <c r="AC9" s="53">
        <f t="shared" si="4"/>
        <v>147.3578920923263</v>
      </c>
      <c r="AD9" s="53">
        <f t="shared" si="5"/>
        <v>198.00785638839247</v>
      </c>
      <c r="AE9" s="53">
        <f t="shared" si="6"/>
        <v>261.75334826393259</v>
      </c>
      <c r="AF9" s="53">
        <f t="shared" si="7"/>
        <v>314.75057522982542</v>
      </c>
      <c r="AG9" s="53">
        <f t="shared" si="8"/>
        <v>607.38498126834838</v>
      </c>
      <c r="AH9" s="53">
        <f t="shared" si="9"/>
        <v>870.70082422896598</v>
      </c>
      <c r="AI9" s="53">
        <f t="shared" si="10"/>
        <v>809.52658121290631</v>
      </c>
      <c r="AJ9" s="53">
        <f t="shared" si="11"/>
        <v>539.44303005003462</v>
      </c>
      <c r="AK9" s="53">
        <f t="shared" si="12"/>
        <v>344.42777192524352</v>
      </c>
      <c r="AL9" s="53">
        <f t="shared" si="13"/>
        <v>242.34835363366452</v>
      </c>
      <c r="AM9" s="53">
        <f t="shared" si="14"/>
        <v>141.14608029614294</v>
      </c>
      <c r="AN9" s="55">
        <f t="shared" si="15"/>
        <v>0.71949761792955125</v>
      </c>
      <c r="AO9" s="55">
        <f t="shared" si="16"/>
        <v>0.71386019723712124</v>
      </c>
      <c r="AP9" s="55">
        <f t="shared" si="17"/>
        <v>0.70548243986233972</v>
      </c>
      <c r="AQ9" s="55">
        <f t="shared" si="18"/>
        <v>0.57949855128795469</v>
      </c>
      <c r="AR9" s="55">
        <f t="shared" si="19"/>
        <v>0.50471322280148001</v>
      </c>
      <c r="AS9" s="55">
        <f t="shared" si="20"/>
        <v>0.61089621945192996</v>
      </c>
      <c r="AT9" s="55">
        <f t="shared" si="21"/>
        <v>0.67300156717011539</v>
      </c>
      <c r="AU9" s="55">
        <f t="shared" si="22"/>
        <v>0.69174032044668565</v>
      </c>
      <c r="AV9" s="55">
        <f t="shared" si="23"/>
        <v>0.65832188995249197</v>
      </c>
      <c r="AW9" s="55">
        <f t="shared" si="24"/>
        <v>0.67182419990067177</v>
      </c>
      <c r="AX9" s="55">
        <f t="shared" si="25"/>
        <v>0.71622449918066733</v>
      </c>
      <c r="AY9" s="55">
        <f t="shared" si="26"/>
        <v>0.73617105768474189</v>
      </c>
    </row>
    <row r="10" spans="1:51" ht="14.4" thickBot="1" x14ac:dyDescent="0.3">
      <c r="A10" s="41" t="s">
        <v>1331</v>
      </c>
      <c r="B10" s="41" t="s">
        <v>1332</v>
      </c>
      <c r="C10" s="26" t="s">
        <v>69</v>
      </c>
      <c r="D10" s="50">
        <v>-10.220000000000001</v>
      </c>
      <c r="E10" s="50">
        <v>-7.6</v>
      </c>
      <c r="F10" s="50">
        <v>-3.72</v>
      </c>
      <c r="G10" s="50">
        <v>4.8</v>
      </c>
      <c r="H10" s="50">
        <v>11.22</v>
      </c>
      <c r="I10" s="50">
        <v>15.8</v>
      </c>
      <c r="J10" s="50">
        <v>18.8</v>
      </c>
      <c r="K10" s="50">
        <v>16.8</v>
      </c>
      <c r="L10" s="50">
        <v>11.89</v>
      </c>
      <c r="M10" s="50">
        <v>4.7</v>
      </c>
      <c r="N10" s="50">
        <v>-1.89</v>
      </c>
      <c r="O10" s="50">
        <v>-10.72</v>
      </c>
      <c r="P10" s="51">
        <v>-14.722222222222221</v>
      </c>
      <c r="Q10" s="51">
        <v>-12.999999999999998</v>
      </c>
      <c r="R10" s="51">
        <v>-10.222222222222221</v>
      </c>
      <c r="S10" s="51">
        <v>-4.7</v>
      </c>
      <c r="T10" s="51">
        <v>0.38888888888889045</v>
      </c>
      <c r="U10" s="51">
        <v>7.2</v>
      </c>
      <c r="V10" s="51">
        <v>10.999999999999998</v>
      </c>
      <c r="W10" s="51">
        <v>9.5</v>
      </c>
      <c r="X10" s="51">
        <v>4.6111111111111098</v>
      </c>
      <c r="Y10" s="51">
        <v>-2.2000000000000006</v>
      </c>
      <c r="Z10" s="51">
        <v>-7.7222222222222214</v>
      </c>
      <c r="AA10" s="51">
        <v>-14.777777777777779</v>
      </c>
      <c r="AB10" s="53">
        <f t="shared" si="3"/>
        <v>136.4742919151893</v>
      </c>
      <c r="AC10" s="53">
        <f t="shared" si="4"/>
        <v>147.27684818470402</v>
      </c>
      <c r="AD10" s="53">
        <f t="shared" si="5"/>
        <v>171.00325000364995</v>
      </c>
      <c r="AE10" s="53">
        <f t="shared" si="6"/>
        <v>216.79551109171973</v>
      </c>
      <c r="AF10" s="53">
        <f t="shared" si="7"/>
        <v>297.07383777464361</v>
      </c>
      <c r="AG10" s="53">
        <f t="shared" si="8"/>
        <v>574.66824430940608</v>
      </c>
      <c r="AH10" s="53">
        <f t="shared" si="9"/>
        <v>793.37120347386087</v>
      </c>
      <c r="AI10" s="53">
        <f t="shared" si="10"/>
        <v>736.49642661894814</v>
      </c>
      <c r="AJ10" s="53">
        <f t="shared" si="11"/>
        <v>517.86937584931934</v>
      </c>
      <c r="AK10" s="53">
        <f t="shared" si="12"/>
        <v>317.0481012744749</v>
      </c>
      <c r="AL10" s="53">
        <f t="shared" si="13"/>
        <v>220.69686734275666</v>
      </c>
      <c r="AM10" s="53">
        <f t="shared" si="14"/>
        <v>140.69598722998501</v>
      </c>
      <c r="AN10" s="55">
        <f t="shared" si="15"/>
        <v>0.69572177683593484</v>
      </c>
      <c r="AO10" s="55">
        <f t="shared" si="16"/>
        <v>0.65240635297309657</v>
      </c>
      <c r="AP10" s="55">
        <f t="shared" si="17"/>
        <v>0.6065980050063724</v>
      </c>
      <c r="AQ10" s="55">
        <f t="shared" si="18"/>
        <v>0.50212335333954095</v>
      </c>
      <c r="AR10" s="55">
        <f t="shared" si="19"/>
        <v>0.47255540997160139</v>
      </c>
      <c r="AS10" s="55">
        <f t="shared" si="20"/>
        <v>0.56623590103004784</v>
      </c>
      <c r="AT10" s="55">
        <f t="shared" si="21"/>
        <v>0.60513709501950419</v>
      </c>
      <c r="AU10" s="55">
        <f t="shared" si="22"/>
        <v>0.62093204349728581</v>
      </c>
      <c r="AV10" s="55">
        <f t="shared" si="23"/>
        <v>0.61026143063775729</v>
      </c>
      <c r="AW10" s="55">
        <f t="shared" si="24"/>
        <v>0.60934435180892366</v>
      </c>
      <c r="AX10" s="55">
        <f t="shared" si="25"/>
        <v>0.64387570875994671</v>
      </c>
      <c r="AY10" s="55">
        <f t="shared" si="26"/>
        <v>0.72052583986008578</v>
      </c>
    </row>
    <row r="11" spans="1:51" ht="14.4" thickBot="1" x14ac:dyDescent="0.3">
      <c r="A11" s="41" t="s">
        <v>1331</v>
      </c>
      <c r="B11" s="41" t="s">
        <v>1332</v>
      </c>
      <c r="C11" s="26" t="s">
        <v>70</v>
      </c>
      <c r="D11" s="50">
        <v>-10.72</v>
      </c>
      <c r="E11" s="50">
        <v>-9.1</v>
      </c>
      <c r="F11" s="50">
        <v>-5.22</v>
      </c>
      <c r="G11" s="50">
        <v>3.7</v>
      </c>
      <c r="H11" s="50">
        <v>10.28</v>
      </c>
      <c r="I11" s="50">
        <v>14.6</v>
      </c>
      <c r="J11" s="50">
        <v>17.399999999999999</v>
      </c>
      <c r="K11" s="50">
        <v>15.3</v>
      </c>
      <c r="L11" s="50">
        <v>10.72</v>
      </c>
      <c r="M11" s="50">
        <v>3.6</v>
      </c>
      <c r="N11" s="50">
        <v>-3.11</v>
      </c>
      <c r="O11" s="50">
        <v>-11</v>
      </c>
      <c r="P11" s="51">
        <v>-15</v>
      </c>
      <c r="Q11" s="51">
        <v>-13.5</v>
      </c>
      <c r="R11" s="51">
        <v>-10.388888888888888</v>
      </c>
      <c r="S11" s="51">
        <v>-4.7</v>
      </c>
      <c r="T11" s="51">
        <v>0</v>
      </c>
      <c r="U11" s="51">
        <v>7.1000000000000005</v>
      </c>
      <c r="V11" s="51">
        <v>11.199999999999998</v>
      </c>
      <c r="W11" s="51">
        <v>9.7000000000000011</v>
      </c>
      <c r="X11" s="51">
        <v>4.7222222222222223</v>
      </c>
      <c r="Y11" s="51">
        <v>-2.0000000000000009</v>
      </c>
      <c r="Z11" s="51">
        <v>-7.6111111111111107</v>
      </c>
      <c r="AA11" s="51">
        <v>-14.722222222222221</v>
      </c>
      <c r="AB11" s="53">
        <f t="shared" si="3"/>
        <v>135.64305887991546</v>
      </c>
      <c r="AC11" s="53">
        <f t="shared" si="4"/>
        <v>152.60434966953494</v>
      </c>
      <c r="AD11" s="53">
        <f t="shared" si="5"/>
        <v>186.45974827736958</v>
      </c>
      <c r="AE11" s="53">
        <f t="shared" si="6"/>
        <v>234.16064484696989</v>
      </c>
      <c r="AF11" s="53">
        <f t="shared" si="7"/>
        <v>298.92199294439661</v>
      </c>
      <c r="AG11" s="53">
        <f t="shared" si="8"/>
        <v>612.27808824113606</v>
      </c>
      <c r="AH11" s="53">
        <f t="shared" si="9"/>
        <v>889.59044294791636</v>
      </c>
      <c r="AI11" s="53">
        <f t="shared" si="10"/>
        <v>832.52966416318441</v>
      </c>
      <c r="AJ11" s="53">
        <f t="shared" si="11"/>
        <v>568.33416174359775</v>
      </c>
      <c r="AK11" s="53">
        <f t="shared" si="12"/>
        <v>352.72337905285724</v>
      </c>
      <c r="AL11" s="53">
        <f t="shared" si="13"/>
        <v>245.74505651425139</v>
      </c>
      <c r="AM11" s="53">
        <f t="shared" si="14"/>
        <v>145.18128708357611</v>
      </c>
      <c r="AN11" s="55">
        <f t="shared" si="15"/>
        <v>0.70746912640938453</v>
      </c>
      <c r="AO11" s="55">
        <f t="shared" si="16"/>
        <v>0.70398968280679131</v>
      </c>
      <c r="AP11" s="55">
        <f t="shared" si="17"/>
        <v>0.67020236777866626</v>
      </c>
      <c r="AQ11" s="55">
        <f t="shared" si="18"/>
        <v>0.54234300156227067</v>
      </c>
      <c r="AR11" s="55">
        <f t="shared" si="19"/>
        <v>0.4890739413357274</v>
      </c>
      <c r="AS11" s="55">
        <f t="shared" si="20"/>
        <v>0.60743657356113556</v>
      </c>
      <c r="AT11" s="55">
        <f t="shared" si="21"/>
        <v>0.66958659758282424</v>
      </c>
      <c r="AU11" s="55">
        <f t="shared" si="22"/>
        <v>0.69253836439293071</v>
      </c>
      <c r="AV11" s="55">
        <f t="shared" si="23"/>
        <v>0.66455460148332013</v>
      </c>
      <c r="AW11" s="55">
        <f t="shared" si="24"/>
        <v>0.66797880892897898</v>
      </c>
      <c r="AX11" s="55">
        <f t="shared" si="25"/>
        <v>0.71081991292489843</v>
      </c>
      <c r="AY11" s="55">
        <f t="shared" si="26"/>
        <v>0.74010849659423505</v>
      </c>
    </row>
    <row r="12" spans="1:51" ht="14.4" thickBot="1" x14ac:dyDescent="0.3">
      <c r="A12" s="41" t="s">
        <v>1331</v>
      </c>
      <c r="B12" s="41" t="s">
        <v>1332</v>
      </c>
      <c r="C12" s="26" t="s">
        <v>71</v>
      </c>
      <c r="D12" s="50">
        <v>-16.5</v>
      </c>
      <c r="E12" s="50">
        <v>-14</v>
      </c>
      <c r="F12" s="50">
        <v>-7.5</v>
      </c>
      <c r="G12" s="50">
        <v>2.8</v>
      </c>
      <c r="H12" s="50">
        <v>9.2799999999999994</v>
      </c>
      <c r="I12" s="50">
        <v>14.9</v>
      </c>
      <c r="J12" s="50">
        <v>17.7</v>
      </c>
      <c r="K12" s="50">
        <v>15</v>
      </c>
      <c r="L12" s="50">
        <v>9.89</v>
      </c>
      <c r="M12" s="50">
        <v>2.5</v>
      </c>
      <c r="N12" s="50">
        <v>-6.22</v>
      </c>
      <c r="O12" s="50">
        <v>-16</v>
      </c>
      <c r="P12" s="51">
        <v>-20.222222222222221</v>
      </c>
      <c r="Q12" s="51">
        <v>-18.399999999999999</v>
      </c>
      <c r="R12" s="51">
        <v>-13.888888888888889</v>
      </c>
      <c r="S12" s="51">
        <v>-6.6</v>
      </c>
      <c r="T12" s="51">
        <v>-0.72222222222222265</v>
      </c>
      <c r="U12" s="51">
        <v>6.6000000000000014</v>
      </c>
      <c r="V12" s="51">
        <v>10.799999999999999</v>
      </c>
      <c r="W12" s="51">
        <v>9.6</v>
      </c>
      <c r="X12" s="51">
        <v>5.1111111111111125</v>
      </c>
      <c r="Y12" s="51">
        <v>-2.6999999999999997</v>
      </c>
      <c r="Z12" s="51">
        <v>-9.6111111111111107</v>
      </c>
      <c r="AA12" s="51">
        <v>-19.277777777777779</v>
      </c>
      <c r="AB12" s="53">
        <f t="shared" si="3"/>
        <v>90.013685783895696</v>
      </c>
      <c r="AC12" s="53">
        <f t="shared" si="4"/>
        <v>100.02905076533807</v>
      </c>
      <c r="AD12" s="53">
        <f t="shared" si="5"/>
        <v>126.48528635354891</v>
      </c>
      <c r="AE12" s="53">
        <f t="shared" si="6"/>
        <v>186.92610074910002</v>
      </c>
      <c r="AF12" s="53">
        <f t="shared" si="7"/>
        <v>287.76322206249699</v>
      </c>
      <c r="AG12" s="53">
        <f t="shared" si="8"/>
        <v>560.73675697682461</v>
      </c>
      <c r="AH12" s="53">
        <f t="shared" si="9"/>
        <v>827.77169145903633</v>
      </c>
      <c r="AI12" s="53">
        <f t="shared" si="10"/>
        <v>837.42284329573317</v>
      </c>
      <c r="AJ12" s="53">
        <f t="shared" si="11"/>
        <v>634.15435901195667</v>
      </c>
      <c r="AK12" s="53">
        <f t="shared" si="12"/>
        <v>343.76948353963968</v>
      </c>
      <c r="AL12" s="53">
        <f t="shared" si="13"/>
        <v>227.45881629513127</v>
      </c>
      <c r="AM12" s="53">
        <f t="shared" si="14"/>
        <v>101.55538146807869</v>
      </c>
      <c r="AN12" s="55">
        <f t="shared" si="15"/>
        <v>0.72915101781173364</v>
      </c>
      <c r="AO12" s="55">
        <f t="shared" si="16"/>
        <v>0.69328062186112716</v>
      </c>
      <c r="AP12" s="55">
        <f t="shared" si="17"/>
        <v>0.60227331813666529</v>
      </c>
      <c r="AQ12" s="55">
        <f t="shared" si="18"/>
        <v>0.50021083442621961</v>
      </c>
      <c r="AR12" s="55">
        <f t="shared" si="19"/>
        <v>0.49621034516190654</v>
      </c>
      <c r="AS12" s="55">
        <f t="shared" si="20"/>
        <v>0.5757143395448</v>
      </c>
      <c r="AT12" s="55">
        <f t="shared" si="21"/>
        <v>0.63981982112433566</v>
      </c>
      <c r="AU12" s="55">
        <f t="shared" si="22"/>
        <v>0.70129771509115901</v>
      </c>
      <c r="AV12" s="55">
        <f t="shared" si="23"/>
        <v>0.72169699832064127</v>
      </c>
      <c r="AW12" s="55">
        <f t="shared" si="24"/>
        <v>0.68560599871626082</v>
      </c>
      <c r="AX12" s="55">
        <f t="shared" si="25"/>
        <v>0.76891866251357721</v>
      </c>
      <c r="AY12" s="55">
        <f t="shared" si="26"/>
        <v>0.75852915883593786</v>
      </c>
    </row>
    <row r="13" spans="1:51" ht="14.4" thickBot="1" x14ac:dyDescent="0.3">
      <c r="A13" s="41" t="s">
        <v>1331</v>
      </c>
      <c r="B13" s="41" t="s">
        <v>1332</v>
      </c>
      <c r="C13" s="26" t="s">
        <v>72</v>
      </c>
      <c r="D13" s="50">
        <v>-12.5</v>
      </c>
      <c r="E13" s="50">
        <v>-10.1</v>
      </c>
      <c r="F13" s="50">
        <v>-6.22</v>
      </c>
      <c r="G13" s="50">
        <v>3.2</v>
      </c>
      <c r="H13" s="50">
        <v>9.7799999999999994</v>
      </c>
      <c r="I13" s="50">
        <v>14.8</v>
      </c>
      <c r="J13" s="50">
        <v>16.899999999999999</v>
      </c>
      <c r="K13" s="50">
        <v>15</v>
      </c>
      <c r="L13" s="50">
        <v>10.39</v>
      </c>
      <c r="M13" s="50">
        <v>3.4</v>
      </c>
      <c r="N13" s="50">
        <v>-4.28</v>
      </c>
      <c r="O13" s="50">
        <v>-11.72</v>
      </c>
      <c r="P13" s="51">
        <v>-16.388888888888889</v>
      </c>
      <c r="Q13" s="51">
        <v>-14.5</v>
      </c>
      <c r="R13" s="51">
        <v>-11.5</v>
      </c>
      <c r="S13" s="51">
        <v>-4.9000000000000004</v>
      </c>
      <c r="T13" s="51">
        <v>0</v>
      </c>
      <c r="U13" s="51">
        <v>5.6999999999999984</v>
      </c>
      <c r="V13" s="51">
        <v>9.0000000000000018</v>
      </c>
      <c r="W13" s="51">
        <v>8.1</v>
      </c>
      <c r="X13" s="51">
        <v>4.1111111111111098</v>
      </c>
      <c r="Y13" s="51">
        <v>-1.9000000000000008</v>
      </c>
      <c r="Z13" s="51">
        <v>-8.1111111111111125</v>
      </c>
      <c r="AA13" s="51">
        <v>-15.111111111111111</v>
      </c>
      <c r="AB13" s="53">
        <f t="shared" si="3"/>
        <v>124.23474051959597</v>
      </c>
      <c r="AC13" s="53">
        <f t="shared" si="4"/>
        <v>140.21034821914307</v>
      </c>
      <c r="AD13" s="53">
        <f t="shared" si="5"/>
        <v>168.60550671208222</v>
      </c>
      <c r="AE13" s="53">
        <f t="shared" si="6"/>
        <v>235.34929247350297</v>
      </c>
      <c r="AF13" s="53">
        <f t="shared" si="7"/>
        <v>309.08766247697912</v>
      </c>
      <c r="AG13" s="53">
        <f t="shared" si="8"/>
        <v>498.45907923239434</v>
      </c>
      <c r="AH13" s="53">
        <f t="shared" si="9"/>
        <v>684.2091016281023</v>
      </c>
      <c r="AI13" s="53">
        <f t="shared" si="10"/>
        <v>683.88477452045652</v>
      </c>
      <c r="AJ13" s="53">
        <f t="shared" si="11"/>
        <v>533.35726185615374</v>
      </c>
      <c r="AK13" s="53">
        <f t="shared" si="12"/>
        <v>363.04194632751791</v>
      </c>
      <c r="AL13" s="53">
        <f t="shared" si="13"/>
        <v>248.22464871393282</v>
      </c>
      <c r="AM13" s="53">
        <f t="shared" si="14"/>
        <v>144.23180882762568</v>
      </c>
      <c r="AN13" s="55">
        <f t="shared" si="15"/>
        <v>0.72701562180356227</v>
      </c>
      <c r="AO13" s="55">
        <f t="shared" si="16"/>
        <v>0.70184635943757634</v>
      </c>
      <c r="AP13" s="55">
        <f t="shared" si="17"/>
        <v>0.66201052149034889</v>
      </c>
      <c r="AQ13" s="55">
        <f t="shared" si="18"/>
        <v>0.55338619634720776</v>
      </c>
      <c r="AR13" s="55">
        <f t="shared" si="19"/>
        <v>0.50570625405264902</v>
      </c>
      <c r="AS13" s="55">
        <f t="shared" si="20"/>
        <v>0.54455391560193911</v>
      </c>
      <c r="AT13" s="55">
        <f t="shared" si="21"/>
        <v>0.59659007115703355</v>
      </c>
      <c r="AU13" s="55">
        <f t="shared" si="22"/>
        <v>0.63375513280518281</v>
      </c>
      <c r="AV13" s="55">
        <f t="shared" si="23"/>
        <v>0.65089498072199015</v>
      </c>
      <c r="AW13" s="55">
        <f t="shared" si="24"/>
        <v>0.68247168102405931</v>
      </c>
      <c r="AX13" s="55">
        <f t="shared" si="25"/>
        <v>0.74634106682975432</v>
      </c>
      <c r="AY13" s="55">
        <f t="shared" si="26"/>
        <v>0.75918533231034391</v>
      </c>
    </row>
    <row r="14" spans="1:51" ht="14.4" thickBot="1" x14ac:dyDescent="0.3">
      <c r="A14" s="41" t="s">
        <v>1331</v>
      </c>
      <c r="B14" s="41" t="s">
        <v>1332</v>
      </c>
      <c r="C14" s="26" t="s">
        <v>73</v>
      </c>
      <c r="D14" s="50">
        <v>-10.72</v>
      </c>
      <c r="E14" s="50">
        <v>-9</v>
      </c>
      <c r="F14" s="50">
        <v>-4.3899999999999997</v>
      </c>
      <c r="G14" s="50">
        <v>3.4</v>
      </c>
      <c r="H14" s="50">
        <v>9.61</v>
      </c>
      <c r="I14" s="50">
        <v>13.7</v>
      </c>
      <c r="J14" s="50">
        <v>16.8</v>
      </c>
      <c r="K14" s="50">
        <v>14.6</v>
      </c>
      <c r="L14" s="50">
        <v>10.11</v>
      </c>
      <c r="M14" s="50">
        <v>3.6</v>
      </c>
      <c r="N14" s="50">
        <v>-3.28</v>
      </c>
      <c r="O14" s="50">
        <v>-10.72</v>
      </c>
      <c r="P14" s="51">
        <v>-13.888888888888889</v>
      </c>
      <c r="Q14" s="51">
        <v>-12.6</v>
      </c>
      <c r="R14" s="51">
        <v>-8.7777777777777786</v>
      </c>
      <c r="S14" s="51">
        <v>-3.2000000000000006</v>
      </c>
      <c r="T14" s="51">
        <v>1.2777777777777761</v>
      </c>
      <c r="U14" s="51">
        <v>7.5</v>
      </c>
      <c r="V14" s="51">
        <v>11.199999999999998</v>
      </c>
      <c r="W14" s="51">
        <v>9.5</v>
      </c>
      <c r="X14" s="51">
        <v>4.7777777777777786</v>
      </c>
      <c r="Y14" s="51">
        <v>-1.4999999999999996</v>
      </c>
      <c r="Z14" s="51">
        <v>-7.2222222222222223</v>
      </c>
      <c r="AA14" s="51">
        <v>-13.722222222222221</v>
      </c>
      <c r="AB14" s="53">
        <f t="shared" si="3"/>
        <v>162.74594597570794</v>
      </c>
      <c r="AC14" s="53">
        <f t="shared" si="4"/>
        <v>175.17636007912085</v>
      </c>
      <c r="AD14" s="53">
        <f t="shared" si="5"/>
        <v>225.61392339044258</v>
      </c>
      <c r="AE14" s="53">
        <f t="shared" si="6"/>
        <v>299.45017992295158</v>
      </c>
      <c r="AF14" s="53">
        <f t="shared" si="7"/>
        <v>375.92225705997311</v>
      </c>
      <c r="AG14" s="53">
        <f t="shared" si="8"/>
        <v>685.50149968683945</v>
      </c>
      <c r="AH14" s="53">
        <f t="shared" si="9"/>
        <v>924.02604657887036</v>
      </c>
      <c r="AI14" s="53">
        <f t="shared" si="10"/>
        <v>847.82515897469034</v>
      </c>
      <c r="AJ14" s="53">
        <f t="shared" si="11"/>
        <v>596.5344605189016</v>
      </c>
      <c r="AK14" s="53">
        <f t="shared" si="12"/>
        <v>379.65344704247701</v>
      </c>
      <c r="AL14" s="53">
        <f t="shared" si="13"/>
        <v>264.26802776287963</v>
      </c>
      <c r="AM14" s="53">
        <f t="shared" si="14"/>
        <v>167.22875108947522</v>
      </c>
      <c r="AN14" s="55">
        <f t="shared" si="15"/>
        <v>0.77493235554769269</v>
      </c>
      <c r="AO14" s="55">
        <f t="shared" si="16"/>
        <v>0.75131436393477158</v>
      </c>
      <c r="AP14" s="55">
        <f t="shared" si="17"/>
        <v>0.71448567115251971</v>
      </c>
      <c r="AQ14" s="55">
        <f t="shared" si="18"/>
        <v>0.61982418910412862</v>
      </c>
      <c r="AR14" s="55">
        <f t="shared" si="19"/>
        <v>0.56089569032747577</v>
      </c>
      <c r="AS14" s="55">
        <f t="shared" si="20"/>
        <v>0.66173909784502083</v>
      </c>
      <c r="AT14" s="55">
        <f t="shared" si="21"/>
        <v>0.69550596177310609</v>
      </c>
      <c r="AU14" s="55">
        <f t="shared" si="22"/>
        <v>0.71479207429059066</v>
      </c>
      <c r="AV14" s="55">
        <f t="shared" si="23"/>
        <v>0.69483099797654535</v>
      </c>
      <c r="AW14" s="55">
        <f t="shared" si="24"/>
        <v>0.69300957577435551</v>
      </c>
      <c r="AX14" s="55">
        <f t="shared" si="25"/>
        <v>0.74180257809940509</v>
      </c>
      <c r="AY14" s="55">
        <f t="shared" si="26"/>
        <v>0.785532536183432</v>
      </c>
    </row>
    <row r="15" spans="1:51" ht="14.4" thickBot="1" x14ac:dyDescent="0.3">
      <c r="A15" s="41" t="s">
        <v>1331</v>
      </c>
      <c r="B15" s="41" t="s">
        <v>1332</v>
      </c>
      <c r="C15" s="26" t="s">
        <v>74</v>
      </c>
      <c r="D15" s="50">
        <v>-4.6100000000000003</v>
      </c>
      <c r="E15" s="50">
        <v>-4</v>
      </c>
      <c r="F15" s="50">
        <v>0.11</v>
      </c>
      <c r="G15" s="50">
        <v>5.8</v>
      </c>
      <c r="H15" s="50">
        <v>10.28</v>
      </c>
      <c r="I15" s="50">
        <v>12.7</v>
      </c>
      <c r="J15" s="50">
        <v>19.2</v>
      </c>
      <c r="K15" s="50">
        <v>18.100000000000001</v>
      </c>
      <c r="L15" s="50">
        <v>13.61</v>
      </c>
      <c r="M15" s="50">
        <v>6.9</v>
      </c>
      <c r="N15" s="50">
        <v>1.61</v>
      </c>
      <c r="O15" s="50">
        <v>-4.78</v>
      </c>
      <c r="P15" s="51">
        <v>-11</v>
      </c>
      <c r="Q15" s="51">
        <v>-10.1</v>
      </c>
      <c r="R15" s="51">
        <v>-7.2777777777777786</v>
      </c>
      <c r="S15" s="51">
        <v>-3.4000000000000004</v>
      </c>
      <c r="T15" s="51">
        <v>0.22222222222222143</v>
      </c>
      <c r="U15" s="51">
        <v>4.3000000000000007</v>
      </c>
      <c r="V15" s="51">
        <v>8.8000000000000025</v>
      </c>
      <c r="W15" s="51">
        <v>7.3</v>
      </c>
      <c r="X15" s="51">
        <v>3.7777777777777759</v>
      </c>
      <c r="Y15" s="51">
        <v>-1.5999999999999994</v>
      </c>
      <c r="Z15" s="51">
        <v>-6.4999999999999991</v>
      </c>
      <c r="AA15" s="51">
        <v>-10.722222222222223</v>
      </c>
      <c r="AB15" s="53">
        <f t="shared" si="3"/>
        <v>161.6045435102983</v>
      </c>
      <c r="AC15" s="53">
        <f t="shared" si="4"/>
        <v>178.03071401117131</v>
      </c>
      <c r="AD15" s="53">
        <f t="shared" si="5"/>
        <v>204.24361449108665</v>
      </c>
      <c r="AE15" s="53">
        <f t="shared" si="6"/>
        <v>245.79378439801766</v>
      </c>
      <c r="AF15" s="53">
        <f t="shared" si="7"/>
        <v>308.70429278030559</v>
      </c>
      <c r="AG15" s="53">
        <f t="shared" si="8"/>
        <v>470.12117593864582</v>
      </c>
      <c r="AH15" s="53">
        <f t="shared" si="9"/>
        <v>576.36300776650694</v>
      </c>
      <c r="AI15" s="53">
        <f t="shared" si="10"/>
        <v>503.5643193289639</v>
      </c>
      <c r="AJ15" s="53">
        <f t="shared" si="11"/>
        <v>411.70830203768645</v>
      </c>
      <c r="AK15" s="53">
        <f t="shared" si="12"/>
        <v>297.45383970254852</v>
      </c>
      <c r="AL15" s="53">
        <f t="shared" si="13"/>
        <v>206.60006617296472</v>
      </c>
      <c r="AM15" s="53">
        <f t="shared" si="14"/>
        <v>171.07750902685265</v>
      </c>
      <c r="AN15" s="55">
        <f t="shared" si="15"/>
        <v>0.6097245819334457</v>
      </c>
      <c r="AO15" s="55">
        <f t="shared" si="16"/>
        <v>0.62545917657510697</v>
      </c>
      <c r="AP15" s="55">
        <f t="shared" si="17"/>
        <v>0.57577281155045623</v>
      </c>
      <c r="AQ15" s="55">
        <f t="shared" si="18"/>
        <v>0.5164025229439102</v>
      </c>
      <c r="AR15" s="55">
        <f t="shared" si="19"/>
        <v>0.49701205579104418</v>
      </c>
      <c r="AS15" s="55">
        <f t="shared" si="20"/>
        <v>0.56617958687364034</v>
      </c>
      <c r="AT15" s="55">
        <f t="shared" si="21"/>
        <v>0.50938367160263065</v>
      </c>
      <c r="AU15" s="55">
        <f t="shared" si="22"/>
        <v>0.49279411144650076</v>
      </c>
      <c r="AV15" s="55">
        <f t="shared" si="23"/>
        <v>0.51433714024002575</v>
      </c>
      <c r="AW15" s="55">
        <f t="shared" si="24"/>
        <v>0.54696745215048526</v>
      </c>
      <c r="AX15" s="55">
        <f t="shared" si="25"/>
        <v>0.54863975179526425</v>
      </c>
      <c r="AY15" s="55">
        <f t="shared" si="26"/>
        <v>0.63137433512947361</v>
      </c>
    </row>
    <row r="16" spans="1:51" ht="14.4" thickBot="1" x14ac:dyDescent="0.3">
      <c r="A16" s="41" t="s">
        <v>1331</v>
      </c>
      <c r="B16" s="41" t="s">
        <v>1332</v>
      </c>
      <c r="C16" s="26" t="s">
        <v>75</v>
      </c>
      <c r="D16" s="50">
        <v>-7.39</v>
      </c>
      <c r="E16" s="50">
        <v>-6.6</v>
      </c>
      <c r="F16" s="50">
        <v>-0.78</v>
      </c>
      <c r="G16" s="50">
        <v>6.4</v>
      </c>
      <c r="H16" s="50">
        <v>12.22</v>
      </c>
      <c r="I16" s="50">
        <v>16.3</v>
      </c>
      <c r="J16" s="50">
        <v>21.4</v>
      </c>
      <c r="K16" s="50">
        <v>19.3</v>
      </c>
      <c r="L16" s="50">
        <v>13.78</v>
      </c>
      <c r="M16" s="50">
        <v>6.3</v>
      </c>
      <c r="N16" s="50">
        <v>-0.11</v>
      </c>
      <c r="O16" s="50">
        <v>-7.39</v>
      </c>
      <c r="P16" s="51">
        <v>-12</v>
      </c>
      <c r="Q16" s="51">
        <v>-11.299999999999999</v>
      </c>
      <c r="R16" s="51">
        <v>-7.7222222222222214</v>
      </c>
      <c r="S16" s="51">
        <v>-3.2000000000000006</v>
      </c>
      <c r="T16" s="51">
        <v>1.7777777777777792</v>
      </c>
      <c r="U16" s="51">
        <v>7.7999999999999989</v>
      </c>
      <c r="V16" s="51">
        <v>10</v>
      </c>
      <c r="W16" s="51">
        <v>8.2999999999999989</v>
      </c>
      <c r="X16" s="51">
        <v>4.6111111111111098</v>
      </c>
      <c r="Y16" s="51">
        <v>-1.1000000000000003</v>
      </c>
      <c r="Z16" s="51">
        <v>-6.3888888888888884</v>
      </c>
      <c r="AA16" s="51">
        <v>-12.111111111111111</v>
      </c>
      <c r="AB16" s="53">
        <f t="shared" si="3"/>
        <v>170.25437360139148</v>
      </c>
      <c r="AC16" s="53">
        <f t="shared" si="4"/>
        <v>179.21122264559787</v>
      </c>
      <c r="AD16" s="53">
        <f t="shared" si="5"/>
        <v>203.4462870328752</v>
      </c>
      <c r="AE16" s="53">
        <f t="shared" si="6"/>
        <v>242.96022297166394</v>
      </c>
      <c r="AF16" s="53">
        <f t="shared" si="7"/>
        <v>339.55623999707365</v>
      </c>
      <c r="AG16" s="53">
        <f t="shared" si="8"/>
        <v>604.12271349977459</v>
      </c>
      <c r="AH16" s="53">
        <f t="shared" si="9"/>
        <v>591.20843377887149</v>
      </c>
      <c r="AI16" s="53">
        <f t="shared" si="10"/>
        <v>535.30538251160294</v>
      </c>
      <c r="AJ16" s="53">
        <f t="shared" si="11"/>
        <v>457.6322826884421</v>
      </c>
      <c r="AK16" s="53">
        <f t="shared" si="12"/>
        <v>333.56293885754633</v>
      </c>
      <c r="AL16" s="53">
        <f t="shared" si="13"/>
        <v>237.87798526649581</v>
      </c>
      <c r="AM16" s="53">
        <f t="shared" si="14"/>
        <v>167.2437341171937</v>
      </c>
      <c r="AN16" s="55">
        <f t="shared" si="15"/>
        <v>0.69579186800838155</v>
      </c>
      <c r="AO16" s="55">
        <f t="shared" si="16"/>
        <v>0.69250701181184504</v>
      </c>
      <c r="AP16" s="55">
        <f t="shared" si="17"/>
        <v>0.59354771925434557</v>
      </c>
      <c r="AQ16" s="55">
        <f t="shared" si="18"/>
        <v>0.50289708701032443</v>
      </c>
      <c r="AR16" s="55">
        <f t="shared" si="19"/>
        <v>0.48881509134440909</v>
      </c>
      <c r="AS16" s="55">
        <f t="shared" si="20"/>
        <v>0.57137735776173537</v>
      </c>
      <c r="AT16" s="55">
        <f t="shared" si="21"/>
        <v>0.48201222814923217</v>
      </c>
      <c r="AU16" s="55">
        <f t="shared" si="22"/>
        <v>0.48937942855366706</v>
      </c>
      <c r="AV16" s="55">
        <f t="shared" si="23"/>
        <v>0.53927755639431729</v>
      </c>
      <c r="AW16" s="55">
        <f t="shared" si="24"/>
        <v>0.59128380583870976</v>
      </c>
      <c r="AX16" s="55">
        <f t="shared" si="25"/>
        <v>0.62635195697851165</v>
      </c>
      <c r="AY16" s="55">
        <f t="shared" si="26"/>
        <v>0.68961252057308542</v>
      </c>
    </row>
    <row r="17" spans="1:51" ht="14.4" thickBot="1" x14ac:dyDescent="0.3">
      <c r="A17" s="41" t="s">
        <v>1331</v>
      </c>
      <c r="B17" s="41" t="s">
        <v>1332</v>
      </c>
      <c r="C17" s="26" t="s">
        <v>76</v>
      </c>
      <c r="D17" s="50">
        <v>-10.39</v>
      </c>
      <c r="E17" s="50">
        <v>-9.3000000000000007</v>
      </c>
      <c r="F17" s="50">
        <v>-4.6100000000000003</v>
      </c>
      <c r="G17" s="50">
        <v>3.5</v>
      </c>
      <c r="H17" s="50">
        <v>9.7200000000000006</v>
      </c>
      <c r="I17" s="50">
        <v>13.9</v>
      </c>
      <c r="J17" s="50">
        <v>17.100000000000001</v>
      </c>
      <c r="K17" s="50">
        <v>15</v>
      </c>
      <c r="L17" s="50">
        <v>10.28</v>
      </c>
      <c r="M17" s="50">
        <v>3.4</v>
      </c>
      <c r="N17" s="50">
        <v>-3.11</v>
      </c>
      <c r="O17" s="50">
        <v>-10.39</v>
      </c>
      <c r="P17" s="51">
        <v>-15</v>
      </c>
      <c r="Q17" s="51">
        <v>-14.1</v>
      </c>
      <c r="R17" s="51">
        <v>-9.8888888888888893</v>
      </c>
      <c r="S17" s="51">
        <v>-4.0999999999999996</v>
      </c>
      <c r="T17" s="51">
        <v>0.27777777777777779</v>
      </c>
      <c r="U17" s="51">
        <v>6.7000000000000011</v>
      </c>
      <c r="V17" s="51">
        <v>10.199999999999999</v>
      </c>
      <c r="W17" s="51">
        <v>8.5999999999999979</v>
      </c>
      <c r="X17" s="51">
        <v>3.8888888888888888</v>
      </c>
      <c r="Y17" s="51">
        <v>-2.5999999999999996</v>
      </c>
      <c r="Z17" s="51">
        <v>-8.3888888888888893</v>
      </c>
      <c r="AA17" s="51">
        <v>-14.722222222222221</v>
      </c>
      <c r="AB17" s="53">
        <f t="shared" si="3"/>
        <v>132.14149591166904</v>
      </c>
      <c r="AC17" s="53">
        <f t="shared" si="4"/>
        <v>140.56928810136961</v>
      </c>
      <c r="AD17" s="53">
        <f t="shared" si="5"/>
        <v>192.69414410294058</v>
      </c>
      <c r="AE17" s="53">
        <f t="shared" si="6"/>
        <v>259.91439589771755</v>
      </c>
      <c r="AF17" s="53">
        <f t="shared" si="7"/>
        <v>323.07651969961069</v>
      </c>
      <c r="AG17" s="53">
        <f t="shared" si="8"/>
        <v>606.45249035160828</v>
      </c>
      <c r="AH17" s="53">
        <f t="shared" si="9"/>
        <v>793.66764040663963</v>
      </c>
      <c r="AI17" s="53">
        <f t="shared" si="10"/>
        <v>731.84662770572913</v>
      </c>
      <c r="AJ17" s="53">
        <f t="shared" si="11"/>
        <v>520.78418656693088</v>
      </c>
      <c r="AK17" s="53">
        <f t="shared" si="12"/>
        <v>327.36816516225377</v>
      </c>
      <c r="AL17" s="53">
        <f t="shared" si="13"/>
        <v>217.8217834449722</v>
      </c>
      <c r="AM17" s="53">
        <f t="shared" si="14"/>
        <v>138.3214579583929</v>
      </c>
      <c r="AN17" s="55">
        <f t="shared" si="15"/>
        <v>0.68920613739491643</v>
      </c>
      <c r="AO17" s="55">
        <f t="shared" si="16"/>
        <v>0.68097350134903978</v>
      </c>
      <c r="AP17" s="55">
        <f t="shared" si="17"/>
        <v>0.66579599685420421</v>
      </c>
      <c r="AQ17" s="55">
        <f t="shared" si="18"/>
        <v>0.5754272748776349</v>
      </c>
      <c r="AR17" s="55">
        <f t="shared" si="19"/>
        <v>0.5180641571505058</v>
      </c>
      <c r="AS17" s="55">
        <f t="shared" si="20"/>
        <v>0.6183877431979774</v>
      </c>
      <c r="AT17" s="55">
        <f t="shared" si="21"/>
        <v>0.63848368683580914</v>
      </c>
      <c r="AU17" s="55">
        <f t="shared" si="22"/>
        <v>0.65560168361406401</v>
      </c>
      <c r="AV17" s="55">
        <f t="shared" si="23"/>
        <v>0.64554197002327751</v>
      </c>
      <c r="AW17" s="55">
        <f t="shared" si="24"/>
        <v>0.64807378430733853</v>
      </c>
      <c r="AX17" s="55">
        <f t="shared" si="25"/>
        <v>0.66921835693255693</v>
      </c>
      <c r="AY17" s="55">
        <f t="shared" si="26"/>
        <v>0.70513830227566554</v>
      </c>
    </row>
    <row r="18" spans="1:51" ht="14.4" thickBot="1" x14ac:dyDescent="0.3">
      <c r="A18" s="41" t="s">
        <v>1331</v>
      </c>
      <c r="B18" s="41" t="s">
        <v>1332</v>
      </c>
      <c r="C18" s="27" t="s">
        <v>77</v>
      </c>
      <c r="D18" s="50">
        <v>-5.78</v>
      </c>
      <c r="E18" s="50">
        <v>-5.3</v>
      </c>
      <c r="F18" s="50">
        <v>-2</v>
      </c>
      <c r="G18" s="50">
        <v>3.7</v>
      </c>
      <c r="H18" s="50">
        <v>9.2799999999999994</v>
      </c>
      <c r="I18" s="50">
        <v>13</v>
      </c>
      <c r="J18" s="50">
        <v>17.2</v>
      </c>
      <c r="K18" s="50">
        <v>15.3</v>
      </c>
      <c r="L18" s="50">
        <v>11</v>
      </c>
      <c r="M18" s="50">
        <v>4.7</v>
      </c>
      <c r="N18" s="50">
        <v>-0.28000000000000003</v>
      </c>
      <c r="O18" s="50">
        <v>-6</v>
      </c>
      <c r="P18" s="51">
        <v>-12.777777777777777</v>
      </c>
      <c r="Q18" s="51">
        <v>-12</v>
      </c>
      <c r="R18" s="51">
        <v>-9.2222222222222232</v>
      </c>
      <c r="S18" s="51">
        <v>-5.0999999999999996</v>
      </c>
      <c r="T18" s="51">
        <v>-0.72222222222222265</v>
      </c>
      <c r="U18" s="51">
        <v>5.3</v>
      </c>
      <c r="V18" s="51">
        <v>7.9999999999999991</v>
      </c>
      <c r="W18" s="51">
        <v>6.6000000000000014</v>
      </c>
      <c r="X18" s="51">
        <v>2.2777777777777786</v>
      </c>
      <c r="Y18" s="51">
        <v>-3.4000000000000004</v>
      </c>
      <c r="Z18" s="51">
        <v>-8.2777777777777768</v>
      </c>
      <c r="AA18" s="51">
        <v>-12.277777777777779</v>
      </c>
      <c r="AB18" s="53">
        <f t="shared" si="3"/>
        <v>132.77975573627768</v>
      </c>
      <c r="AC18" s="53">
        <f t="shared" si="4"/>
        <v>145.10986890007317</v>
      </c>
      <c r="AD18" s="53">
        <f t="shared" si="5"/>
        <v>176.15033824964667</v>
      </c>
      <c r="AE18" s="53">
        <f t="shared" si="6"/>
        <v>220.43000247999242</v>
      </c>
      <c r="AF18" s="53">
        <f t="shared" si="7"/>
        <v>287.76322206249699</v>
      </c>
      <c r="AG18" s="53">
        <f t="shared" si="8"/>
        <v>529.98026603283131</v>
      </c>
      <c r="AH18" s="53">
        <f t="shared" si="9"/>
        <v>586.31954457245615</v>
      </c>
      <c r="AI18" s="53">
        <f t="shared" si="10"/>
        <v>546.50219993754854</v>
      </c>
      <c r="AJ18" s="53">
        <f t="shared" si="11"/>
        <v>395.26387815053789</v>
      </c>
      <c r="AK18" s="53">
        <f t="shared" si="12"/>
        <v>265.31726083423104</v>
      </c>
      <c r="AL18" s="53">
        <f t="shared" si="13"/>
        <v>179.97692979126563</v>
      </c>
      <c r="AM18" s="53">
        <f t="shared" si="14"/>
        <v>146.35921241039705</v>
      </c>
      <c r="AN18" s="55">
        <f t="shared" si="15"/>
        <v>0.57771138968275237</v>
      </c>
      <c r="AO18" s="55">
        <f t="shared" si="16"/>
        <v>0.59303185353006449</v>
      </c>
      <c r="AP18" s="55">
        <f t="shared" si="17"/>
        <v>0.5775717727220725</v>
      </c>
      <c r="AQ18" s="55">
        <f t="shared" si="18"/>
        <v>0.52620193455982878</v>
      </c>
      <c r="AR18" s="55">
        <f t="shared" si="19"/>
        <v>0.49621034516190654</v>
      </c>
      <c r="AS18" s="55">
        <f t="shared" si="20"/>
        <v>0.5952748269174567</v>
      </c>
      <c r="AT18" s="55">
        <f t="shared" si="21"/>
        <v>0.54704578452818786</v>
      </c>
      <c r="AU18" s="55">
        <f t="shared" si="22"/>
        <v>0.56109956977518005</v>
      </c>
      <c r="AV18" s="55">
        <f t="shared" si="23"/>
        <v>0.54907571428055568</v>
      </c>
      <c r="AW18" s="55">
        <f t="shared" si="24"/>
        <v>0.55742053531142666</v>
      </c>
      <c r="AX18" s="55">
        <f t="shared" si="25"/>
        <v>0.54818995349036514</v>
      </c>
      <c r="AY18" s="55">
        <f t="shared" si="26"/>
        <v>0.61163687045942672</v>
      </c>
    </row>
    <row r="19" spans="1:51" ht="14.4" thickBot="1" x14ac:dyDescent="0.3">
      <c r="A19" s="41" t="s">
        <v>1331</v>
      </c>
      <c r="B19" s="41" t="s">
        <v>1333</v>
      </c>
      <c r="C19" s="26" t="s">
        <v>78</v>
      </c>
      <c r="D19" s="50">
        <v>1.1100000000000001</v>
      </c>
      <c r="E19" s="50">
        <v>4.2</v>
      </c>
      <c r="F19" s="50">
        <v>6.22</v>
      </c>
      <c r="G19" s="50">
        <v>9.6</v>
      </c>
      <c r="H19" s="50">
        <v>13.22</v>
      </c>
      <c r="I19" s="50">
        <v>16.100000000000001</v>
      </c>
      <c r="J19" s="50">
        <v>18.8</v>
      </c>
      <c r="K19" s="50">
        <v>18.3</v>
      </c>
      <c r="L19" s="50">
        <v>15.28</v>
      </c>
      <c r="M19" s="50">
        <v>10.7</v>
      </c>
      <c r="N19" s="50">
        <v>6.22</v>
      </c>
      <c r="O19" s="50">
        <v>1.5</v>
      </c>
      <c r="P19" s="51">
        <v>-2.1111111111111116</v>
      </c>
      <c r="Q19" s="51">
        <v>-0.19999999999999968</v>
      </c>
      <c r="R19" s="51">
        <v>2.7222222222222214</v>
      </c>
      <c r="S19" s="51">
        <v>5.0999999999999996</v>
      </c>
      <c r="T19" s="51">
        <v>8.7777777777777768</v>
      </c>
      <c r="U19" s="51">
        <v>11.9</v>
      </c>
      <c r="V19" s="51">
        <v>14.3</v>
      </c>
      <c r="W19" s="51">
        <v>14.100000000000001</v>
      </c>
      <c r="X19" s="51">
        <v>11.722222222222223</v>
      </c>
      <c r="Y19" s="51">
        <v>7.5</v>
      </c>
      <c r="Z19" s="51">
        <v>3.2777777777777768</v>
      </c>
      <c r="AA19" s="51">
        <v>-1.7777777777777772</v>
      </c>
      <c r="AB19" s="53">
        <f t="shared" si="3"/>
        <v>414.22951618574427</v>
      </c>
      <c r="AC19" s="53">
        <f t="shared" si="4"/>
        <v>440.09356005385672</v>
      </c>
      <c r="AD19" s="53">
        <f t="shared" si="5"/>
        <v>581.76368289277582</v>
      </c>
      <c r="AE19" s="53">
        <f t="shared" si="6"/>
        <v>645.60429473500733</v>
      </c>
      <c r="AF19" s="53">
        <f t="shared" si="7"/>
        <v>841.27120606684741</v>
      </c>
      <c r="AG19" s="53">
        <f t="shared" si="8"/>
        <v>1059.7572805941566</v>
      </c>
      <c r="AH19" s="53">
        <f t="shared" si="9"/>
        <v>1222.6142885300453</v>
      </c>
      <c r="AI19" s="53">
        <f t="shared" si="10"/>
        <v>1229.2414871312462</v>
      </c>
      <c r="AJ19" s="53">
        <f t="shared" si="11"/>
        <v>1090.9643815480902</v>
      </c>
      <c r="AK19" s="53">
        <f t="shared" si="12"/>
        <v>834.98495000714388</v>
      </c>
      <c r="AL19" s="53">
        <f t="shared" si="13"/>
        <v>629.35030432435633</v>
      </c>
      <c r="AM19" s="53">
        <f t="shared" si="14"/>
        <v>423.08285975612534</v>
      </c>
      <c r="AN19" s="55">
        <f t="shared" si="15"/>
        <v>0.79091321177319585</v>
      </c>
      <c r="AO19" s="55">
        <f t="shared" si="16"/>
        <v>0.73057661977516253</v>
      </c>
      <c r="AP19" s="55">
        <f t="shared" si="17"/>
        <v>0.78302873944972262</v>
      </c>
      <c r="AQ19" s="55">
        <f t="shared" si="18"/>
        <v>0.7352956820416523</v>
      </c>
      <c r="AR19" s="55">
        <f t="shared" si="19"/>
        <v>0.74462364869962916</v>
      </c>
      <c r="AS19" s="55">
        <f t="shared" si="20"/>
        <v>0.76160850179462403</v>
      </c>
      <c r="AT19" s="55">
        <f t="shared" si="21"/>
        <v>0.7512081534970918</v>
      </c>
      <c r="AU19" s="55">
        <f t="shared" si="22"/>
        <v>0.76512206549009931</v>
      </c>
      <c r="AV19" s="55">
        <f t="shared" si="23"/>
        <v>0.7932827879404496</v>
      </c>
      <c r="AW19" s="55">
        <f t="shared" si="24"/>
        <v>0.80604081505921921</v>
      </c>
      <c r="AX19" s="55">
        <f t="shared" si="25"/>
        <v>0.8144241105690635</v>
      </c>
      <c r="AY19" s="55">
        <f t="shared" si="26"/>
        <v>0.78821556274530091</v>
      </c>
    </row>
    <row r="20" spans="1:51" ht="14.4" thickBot="1" x14ac:dyDescent="0.3">
      <c r="A20" s="41" t="s">
        <v>1331</v>
      </c>
      <c r="B20" s="41" t="s">
        <v>1333</v>
      </c>
      <c r="C20" s="27" t="s">
        <v>79</v>
      </c>
      <c r="D20" s="50">
        <v>3.39</v>
      </c>
      <c r="E20" s="50">
        <v>4.5</v>
      </c>
      <c r="F20" s="50">
        <v>6.5</v>
      </c>
      <c r="G20" s="50">
        <v>9.5</v>
      </c>
      <c r="H20" s="50">
        <v>13.39</v>
      </c>
      <c r="I20" s="50">
        <v>16.8</v>
      </c>
      <c r="J20" s="50">
        <v>19.600000000000001</v>
      </c>
      <c r="K20" s="50">
        <v>19.100000000000001</v>
      </c>
      <c r="L20" s="50">
        <v>15.5</v>
      </c>
      <c r="M20" s="50">
        <v>10.4</v>
      </c>
      <c r="N20" s="50">
        <v>6.11</v>
      </c>
      <c r="O20" s="50">
        <v>3.22</v>
      </c>
      <c r="P20" s="51">
        <v>1.5000000000000016</v>
      </c>
      <c r="Q20" s="51">
        <v>0.99999999999999845</v>
      </c>
      <c r="R20" s="51">
        <v>2.2777777777777786</v>
      </c>
      <c r="S20" s="51">
        <v>4.0000000000000018</v>
      </c>
      <c r="T20" s="51">
        <v>7.0000000000000009</v>
      </c>
      <c r="U20" s="51">
        <v>9.6</v>
      </c>
      <c r="V20" s="51">
        <v>12.1</v>
      </c>
      <c r="W20" s="51">
        <v>12.1</v>
      </c>
      <c r="X20" s="51">
        <v>10.111111111111112</v>
      </c>
      <c r="Y20" s="51">
        <v>6.9</v>
      </c>
      <c r="Z20" s="51">
        <v>3.7777777777777759</v>
      </c>
      <c r="AA20" s="51">
        <v>1.1111111111111112</v>
      </c>
      <c r="AB20" s="53">
        <f t="shared" si="3"/>
        <v>595.37368038236309</v>
      </c>
      <c r="AC20" s="53">
        <f t="shared" si="4"/>
        <v>512.58420938465213</v>
      </c>
      <c r="AD20" s="53">
        <f t="shared" si="5"/>
        <v>535.72773303441056</v>
      </c>
      <c r="AE20" s="53">
        <f t="shared" si="6"/>
        <v>557.33596668451821</v>
      </c>
      <c r="AF20" s="53">
        <f t="shared" si="7"/>
        <v>653.23835832825432</v>
      </c>
      <c r="AG20" s="53">
        <f t="shared" si="8"/>
        <v>746.45264247342584</v>
      </c>
      <c r="AH20" s="53">
        <f t="shared" si="9"/>
        <v>872.92965757496506</v>
      </c>
      <c r="AI20" s="53">
        <f t="shared" si="10"/>
        <v>900.5122234583506</v>
      </c>
      <c r="AJ20" s="53">
        <f t="shared" si="11"/>
        <v>868.4327680860639</v>
      </c>
      <c r="AK20" s="53">
        <f t="shared" si="12"/>
        <v>784.70643826295304</v>
      </c>
      <c r="AL20" s="53">
        <f t="shared" si="13"/>
        <v>680.43616635647334</v>
      </c>
      <c r="AM20" s="53">
        <f t="shared" si="14"/>
        <v>569.85752185286935</v>
      </c>
      <c r="AN20" s="55">
        <f t="shared" si="15"/>
        <v>0.87428738407593432</v>
      </c>
      <c r="AO20" s="55">
        <f t="shared" si="16"/>
        <v>0.78021871382329322</v>
      </c>
      <c r="AP20" s="55">
        <f t="shared" si="17"/>
        <v>0.74419926518997925</v>
      </c>
      <c r="AQ20" s="55">
        <f t="shared" si="18"/>
        <v>0.68548072812039795</v>
      </c>
      <c r="AR20" s="55">
        <f t="shared" si="19"/>
        <v>0.6525267089277671</v>
      </c>
      <c r="AS20" s="55">
        <f t="shared" si="20"/>
        <v>0.62511494256612266</v>
      </c>
      <c r="AT20" s="55">
        <f t="shared" si="21"/>
        <v>0.61913379408615343</v>
      </c>
      <c r="AU20" s="55">
        <f t="shared" si="22"/>
        <v>0.63869699544816605</v>
      </c>
      <c r="AV20" s="55">
        <f t="shared" si="23"/>
        <v>0.70279195382297766</v>
      </c>
      <c r="AW20" s="55">
        <f t="shared" si="24"/>
        <v>0.7892427559097569</v>
      </c>
      <c r="AX20" s="55">
        <f t="shared" si="25"/>
        <v>0.85005230690645506</v>
      </c>
      <c r="AY20" s="55">
        <f t="shared" si="26"/>
        <v>0.86049475541481946</v>
      </c>
    </row>
    <row r="21" spans="1:51" ht="14.4" thickBot="1" x14ac:dyDescent="0.3">
      <c r="A21" s="41" t="s">
        <v>1331</v>
      </c>
      <c r="B21" s="41" t="s">
        <v>1333</v>
      </c>
      <c r="C21" s="26" t="s">
        <v>80</v>
      </c>
      <c r="D21" s="50">
        <v>4</v>
      </c>
      <c r="E21" s="50">
        <v>4.0999999999999996</v>
      </c>
      <c r="F21" s="50">
        <v>5.89</v>
      </c>
      <c r="G21" s="50">
        <v>8.6</v>
      </c>
      <c r="H21" s="50">
        <v>12.28</v>
      </c>
      <c r="I21" s="50">
        <v>15.8</v>
      </c>
      <c r="J21" s="50">
        <v>18.2</v>
      </c>
      <c r="K21" s="50">
        <v>17.7</v>
      </c>
      <c r="L21" s="50">
        <v>14.39</v>
      </c>
      <c r="M21" s="50">
        <v>9.6999999999999993</v>
      </c>
      <c r="N21" s="50">
        <v>6</v>
      </c>
      <c r="O21" s="50">
        <v>3.72</v>
      </c>
      <c r="P21" s="51">
        <v>2.1111111111111094</v>
      </c>
      <c r="Q21" s="51">
        <v>1.3000000000000018</v>
      </c>
      <c r="R21" s="51">
        <v>2.2777777777777786</v>
      </c>
      <c r="S21" s="51">
        <v>3.8000000000000016</v>
      </c>
      <c r="T21" s="51">
        <v>6.7777777777777795</v>
      </c>
      <c r="U21" s="51">
        <v>9.5</v>
      </c>
      <c r="V21" s="51">
        <v>11.700000000000001</v>
      </c>
      <c r="W21" s="51">
        <v>11.9</v>
      </c>
      <c r="X21" s="51">
        <v>9.8888888888888875</v>
      </c>
      <c r="Y21" s="51">
        <v>6.9</v>
      </c>
      <c r="Z21" s="51">
        <v>3.8888888888888888</v>
      </c>
      <c r="AA21" s="51">
        <v>1.7777777777777792</v>
      </c>
      <c r="AB21" s="53">
        <f t="shared" si="3"/>
        <v>622.4103626477754</v>
      </c>
      <c r="AC21" s="53">
        <f t="shared" si="4"/>
        <v>550.36147051243495</v>
      </c>
      <c r="AD21" s="53">
        <f t="shared" si="5"/>
        <v>558.74372623454838</v>
      </c>
      <c r="AE21" s="53">
        <f t="shared" si="6"/>
        <v>575.78530513302394</v>
      </c>
      <c r="AF21" s="53">
        <f t="shared" si="7"/>
        <v>681.35745326280028</v>
      </c>
      <c r="AG21" s="53">
        <f t="shared" si="8"/>
        <v>784.92967293341235</v>
      </c>
      <c r="AH21" s="53">
        <f t="shared" si="9"/>
        <v>903.7330672645536</v>
      </c>
      <c r="AI21" s="53">
        <f t="shared" si="10"/>
        <v>957.5336850977061</v>
      </c>
      <c r="AJ21" s="53">
        <f t="shared" si="11"/>
        <v>905.41818184383601</v>
      </c>
      <c r="AK21" s="53">
        <f t="shared" si="12"/>
        <v>822.3133537031315</v>
      </c>
      <c r="AL21" s="53">
        <f t="shared" si="13"/>
        <v>696.41568939641695</v>
      </c>
      <c r="AM21" s="53">
        <f t="shared" si="14"/>
        <v>605.28136528647326</v>
      </c>
      <c r="AN21" s="55">
        <f t="shared" si="15"/>
        <v>0.87493843874520361</v>
      </c>
      <c r="AO21" s="55">
        <f t="shared" si="16"/>
        <v>0.81985976012648387</v>
      </c>
      <c r="AP21" s="55">
        <f t="shared" si="17"/>
        <v>0.77617163505431841</v>
      </c>
      <c r="AQ21" s="55">
        <f t="shared" si="18"/>
        <v>0.71819153260434176</v>
      </c>
      <c r="AR21" s="55">
        <f t="shared" si="19"/>
        <v>0.69106661953120718</v>
      </c>
      <c r="AS21" s="55">
        <f t="shared" si="20"/>
        <v>0.66176558120405782</v>
      </c>
      <c r="AT21" s="55">
        <f t="shared" si="21"/>
        <v>0.65810417096103735</v>
      </c>
      <c r="AU21" s="55">
        <f t="shared" si="22"/>
        <v>0.68814417100893499</v>
      </c>
      <c r="AV21" s="55">
        <f t="shared" si="23"/>
        <v>0.74369752862582783</v>
      </c>
      <c r="AW21" s="55">
        <f t="shared" si="24"/>
        <v>0.82706707356028386</v>
      </c>
      <c r="AX21" s="55">
        <f t="shared" si="25"/>
        <v>0.86324732525322945</v>
      </c>
      <c r="AY21" s="55">
        <f t="shared" si="26"/>
        <v>0.87134509989899156</v>
      </c>
    </row>
    <row r="22" spans="1:51" ht="14.4" thickBot="1" x14ac:dyDescent="0.3">
      <c r="A22" s="41" t="s">
        <v>1331</v>
      </c>
      <c r="B22" s="41" t="s">
        <v>1333</v>
      </c>
      <c r="C22" s="26" t="s">
        <v>81</v>
      </c>
      <c r="D22" s="50">
        <v>-5.89</v>
      </c>
      <c r="E22" s="50">
        <v>-3.5</v>
      </c>
      <c r="F22" s="50">
        <v>1.39</v>
      </c>
      <c r="G22" s="50">
        <v>6.4</v>
      </c>
      <c r="H22" s="50">
        <v>11.28</v>
      </c>
      <c r="I22" s="50">
        <v>15.2</v>
      </c>
      <c r="J22" s="50">
        <v>20.3</v>
      </c>
      <c r="K22" s="50">
        <v>18.8</v>
      </c>
      <c r="L22" s="50">
        <v>13</v>
      </c>
      <c r="M22" s="50">
        <v>5.4</v>
      </c>
      <c r="N22" s="50">
        <v>-0.89</v>
      </c>
      <c r="O22" s="50">
        <v>-6.78</v>
      </c>
      <c r="P22" s="51">
        <v>-8.8888888888888893</v>
      </c>
      <c r="Q22" s="51">
        <v>-7.8999999999999995</v>
      </c>
      <c r="R22" s="51">
        <v>-5</v>
      </c>
      <c r="S22" s="51">
        <v>-2.3000000000000003</v>
      </c>
      <c r="T22" s="51">
        <v>1.888888888888888</v>
      </c>
      <c r="U22" s="51">
        <v>5.5999999999999988</v>
      </c>
      <c r="V22" s="51">
        <v>7.2</v>
      </c>
      <c r="W22" s="51">
        <v>6.3000000000000016</v>
      </c>
      <c r="X22" s="51">
        <v>4.0000000000000018</v>
      </c>
      <c r="Y22" s="51">
        <v>-0.59999999999999909</v>
      </c>
      <c r="Z22" s="51">
        <v>-4.7222222222222223</v>
      </c>
      <c r="AA22" s="51">
        <v>-9.6111111111111107</v>
      </c>
      <c r="AB22" s="53">
        <f t="shared" si="3"/>
        <v>248.39051138790961</v>
      </c>
      <c r="AC22" s="53">
        <f t="shared" si="4"/>
        <v>241.93149661716734</v>
      </c>
      <c r="AD22" s="53">
        <f t="shared" si="5"/>
        <v>263.69005473709632</v>
      </c>
      <c r="AE22" s="53">
        <f t="shared" si="6"/>
        <v>277.67105777168064</v>
      </c>
      <c r="AF22" s="53">
        <f t="shared" si="7"/>
        <v>367.06545084187366</v>
      </c>
      <c r="AG22" s="53">
        <f t="shared" si="8"/>
        <v>479.11281594555481</v>
      </c>
      <c r="AH22" s="53">
        <f t="shared" si="9"/>
        <v>433.11282850070086</v>
      </c>
      <c r="AI22" s="53">
        <f t="shared" si="10"/>
        <v>420.14844793372907</v>
      </c>
      <c r="AJ22" s="53">
        <f t="shared" si="11"/>
        <v>441.99665031544839</v>
      </c>
      <c r="AK22" s="53">
        <f t="shared" si="12"/>
        <v>381.87589503110684</v>
      </c>
      <c r="AL22" s="53">
        <f t="shared" si="13"/>
        <v>324.32014800669538</v>
      </c>
      <c r="AM22" s="53">
        <f t="shared" si="14"/>
        <v>237.42278087831266</v>
      </c>
      <c r="AN22" s="55">
        <f t="shared" si="15"/>
        <v>0.79347083489856629</v>
      </c>
      <c r="AO22" s="55">
        <f t="shared" si="16"/>
        <v>0.7156082546268967</v>
      </c>
      <c r="AP22" s="55">
        <f t="shared" si="17"/>
        <v>0.62472797087964083</v>
      </c>
      <c r="AQ22" s="55">
        <f t="shared" si="18"/>
        <v>0.53762176043147802</v>
      </c>
      <c r="AR22" s="55">
        <f t="shared" si="19"/>
        <v>0.52423885357855748</v>
      </c>
      <c r="AS22" s="55">
        <f t="shared" si="20"/>
        <v>0.52705645879665908</v>
      </c>
      <c r="AT22" s="55">
        <f t="shared" si="21"/>
        <v>0.42675758600248237</v>
      </c>
      <c r="AU22" s="55">
        <f t="shared" si="22"/>
        <v>0.44036920515122663</v>
      </c>
      <c r="AV22" s="55">
        <f t="shared" si="23"/>
        <v>0.54362216651363782</v>
      </c>
      <c r="AW22" s="55">
        <f t="shared" si="24"/>
        <v>0.65265310450736458</v>
      </c>
      <c r="AX22" s="55">
        <f t="shared" si="25"/>
        <v>0.7524226953169415</v>
      </c>
      <c r="AY22" s="55">
        <f t="shared" si="26"/>
        <v>0.80260158782473157</v>
      </c>
    </row>
    <row r="23" spans="1:51" ht="14.4" thickBot="1" x14ac:dyDescent="0.3">
      <c r="A23" s="41" t="s">
        <v>1331</v>
      </c>
      <c r="B23" s="41" t="s">
        <v>1333</v>
      </c>
      <c r="C23" s="27" t="s">
        <v>82</v>
      </c>
      <c r="D23" s="50">
        <v>4.72</v>
      </c>
      <c r="E23" s="50">
        <v>5.5</v>
      </c>
      <c r="F23" s="50">
        <v>7.11</v>
      </c>
      <c r="G23" s="50">
        <v>9.3000000000000007</v>
      </c>
      <c r="H23" s="50">
        <v>12</v>
      </c>
      <c r="I23" s="50">
        <v>14.6</v>
      </c>
      <c r="J23" s="50">
        <v>16.5</v>
      </c>
      <c r="K23" s="50">
        <v>16.100000000000001</v>
      </c>
      <c r="L23" s="50">
        <v>14.22</v>
      </c>
      <c r="M23" s="50">
        <v>10.6</v>
      </c>
      <c r="N23" s="50">
        <v>7.39</v>
      </c>
      <c r="O23" s="50">
        <v>4.6100000000000003</v>
      </c>
      <c r="P23" s="51">
        <v>2.3888888888888871</v>
      </c>
      <c r="Q23" s="51">
        <v>2.2000000000000006</v>
      </c>
      <c r="R23" s="51">
        <v>3.6111111111111112</v>
      </c>
      <c r="S23" s="51">
        <v>4.7</v>
      </c>
      <c r="T23" s="51">
        <v>7.2777777777777786</v>
      </c>
      <c r="U23" s="51">
        <v>9.5</v>
      </c>
      <c r="V23" s="51">
        <v>11.500000000000002</v>
      </c>
      <c r="W23" s="51">
        <v>11.8</v>
      </c>
      <c r="X23" s="51">
        <v>10.388888888888891</v>
      </c>
      <c r="Y23" s="51">
        <v>7.6999999999999993</v>
      </c>
      <c r="Z23" s="51">
        <v>5</v>
      </c>
      <c r="AA23" s="51">
        <v>2.2222222222222223</v>
      </c>
      <c r="AB23" s="53">
        <f t="shared" si="3"/>
        <v>615.70170660082442</v>
      </c>
      <c r="AC23" s="53">
        <f t="shared" si="4"/>
        <v>567.71374442829995</v>
      </c>
      <c r="AD23" s="53">
        <f t="shared" si="5"/>
        <v>620.51492242075869</v>
      </c>
      <c r="AE23" s="53">
        <f t="shared" si="6"/>
        <v>623.03311547553767</v>
      </c>
      <c r="AF23" s="53">
        <f t="shared" si="7"/>
        <v>743.23070947958297</v>
      </c>
      <c r="AG23" s="53">
        <f t="shared" si="8"/>
        <v>847.82515897469034</v>
      </c>
      <c r="AH23" s="53">
        <f t="shared" si="9"/>
        <v>979.95924400183969</v>
      </c>
      <c r="AI23" s="53">
        <f t="shared" si="10"/>
        <v>1045.8744689401549</v>
      </c>
      <c r="AJ23" s="53">
        <f t="shared" si="11"/>
        <v>978.69466559244574</v>
      </c>
      <c r="AK23" s="53">
        <f t="shared" si="12"/>
        <v>863.80287510893334</v>
      </c>
      <c r="AL23" s="53">
        <f t="shared" si="13"/>
        <v>739.44114117560071</v>
      </c>
      <c r="AM23" s="53">
        <f t="shared" si="14"/>
        <v>605.90381650507072</v>
      </c>
      <c r="AN23" s="55">
        <f t="shared" si="15"/>
        <v>0.84855951114701167</v>
      </c>
      <c r="AO23" s="55">
        <f t="shared" si="16"/>
        <v>0.7930116711900802</v>
      </c>
      <c r="AP23" s="55">
        <f t="shared" si="17"/>
        <v>0.78433856721950446</v>
      </c>
      <c r="AQ23" s="55">
        <f t="shared" si="18"/>
        <v>0.72964490470606935</v>
      </c>
      <c r="AR23" s="55">
        <f t="shared" si="19"/>
        <v>0.72844022713155721</v>
      </c>
      <c r="AS23" s="55">
        <f t="shared" si="20"/>
        <v>0.71479207429059066</v>
      </c>
      <c r="AT23" s="55">
        <f t="shared" si="21"/>
        <v>0.72310369810409858</v>
      </c>
      <c r="AU23" s="55">
        <f t="shared" si="22"/>
        <v>0.75660352391365104</v>
      </c>
      <c r="AV23" s="55">
        <f t="shared" si="23"/>
        <v>0.77746892109082422</v>
      </c>
      <c r="AW23" s="55">
        <f t="shared" si="24"/>
        <v>0.82256517851589661</v>
      </c>
      <c r="AX23" s="55">
        <f t="shared" si="25"/>
        <v>0.84805058789542542</v>
      </c>
      <c r="AY23" s="55">
        <f t="shared" si="26"/>
        <v>0.84501913240408044</v>
      </c>
    </row>
    <row r="24" spans="1:51" ht="14.4" thickBot="1" x14ac:dyDescent="0.3">
      <c r="A24" s="41" t="s">
        <v>1331</v>
      </c>
      <c r="B24" s="41" t="s">
        <v>1333</v>
      </c>
      <c r="C24" s="27" t="s">
        <v>83</v>
      </c>
      <c r="D24" s="50">
        <v>3.61</v>
      </c>
      <c r="E24" s="50">
        <v>4.7</v>
      </c>
      <c r="F24" s="50">
        <v>6.78</v>
      </c>
      <c r="G24" s="50">
        <v>9.9</v>
      </c>
      <c r="H24" s="50">
        <v>13.72</v>
      </c>
      <c r="I24" s="50">
        <v>17.2</v>
      </c>
      <c r="J24" s="50">
        <v>20</v>
      </c>
      <c r="K24" s="50">
        <v>19.5</v>
      </c>
      <c r="L24" s="50">
        <v>15.78</v>
      </c>
      <c r="M24" s="50">
        <v>10.7</v>
      </c>
      <c r="N24" s="50">
        <v>6.28</v>
      </c>
      <c r="O24" s="50">
        <v>3.28</v>
      </c>
      <c r="P24" s="51">
        <v>1.6111111111111103</v>
      </c>
      <c r="Q24" s="51">
        <v>1.0999999999999983</v>
      </c>
      <c r="R24" s="51">
        <v>2.5</v>
      </c>
      <c r="S24" s="51">
        <v>4.1000000000000014</v>
      </c>
      <c r="T24" s="51">
        <v>7.1111111111111089</v>
      </c>
      <c r="U24" s="51">
        <v>9.7000000000000011</v>
      </c>
      <c r="V24" s="51">
        <v>12.1</v>
      </c>
      <c r="W24" s="51">
        <v>12.1</v>
      </c>
      <c r="X24" s="51">
        <v>10.111111111111112</v>
      </c>
      <c r="Y24" s="51">
        <v>7.0000000000000009</v>
      </c>
      <c r="Z24" s="51">
        <v>3.7777777777777759</v>
      </c>
      <c r="AA24" s="51">
        <v>1.2777777777777761</v>
      </c>
      <c r="AB24" s="53">
        <f t="shared" si="3"/>
        <v>595.61580609580062</v>
      </c>
      <c r="AC24" s="53">
        <f t="shared" si="4"/>
        <v>512.79405635311821</v>
      </c>
      <c r="AD24" s="53">
        <f t="shared" si="5"/>
        <v>542.39399397348814</v>
      </c>
      <c r="AE24" s="53">
        <f t="shared" si="6"/>
        <v>550.25220328565013</v>
      </c>
      <c r="AF24" s="53">
        <f t="shared" si="7"/>
        <v>649.1678560204092</v>
      </c>
      <c r="AG24" s="53">
        <f t="shared" si="8"/>
        <v>737.60650859879399</v>
      </c>
      <c r="AH24" s="53">
        <f t="shared" si="9"/>
        <v>851.54565820631819</v>
      </c>
      <c r="AI24" s="53">
        <f t="shared" si="10"/>
        <v>878.36941403541687</v>
      </c>
      <c r="AJ24" s="53">
        <f t="shared" si="11"/>
        <v>853.00549506790674</v>
      </c>
      <c r="AK24" s="53">
        <f t="shared" si="12"/>
        <v>779.79813333394441</v>
      </c>
      <c r="AL24" s="53">
        <f t="shared" si="13"/>
        <v>672.50600437480534</v>
      </c>
      <c r="AM24" s="53">
        <f t="shared" si="14"/>
        <v>581.19505639757517</v>
      </c>
      <c r="AN24" s="55">
        <f t="shared" si="15"/>
        <v>0.86771232423719113</v>
      </c>
      <c r="AO24" s="55">
        <f t="shared" si="16"/>
        <v>0.77494646752077911</v>
      </c>
      <c r="AP24" s="55">
        <f t="shared" si="17"/>
        <v>0.74164618619012534</v>
      </c>
      <c r="AQ24" s="55">
        <f t="shared" si="18"/>
        <v>0.67203657551795459</v>
      </c>
      <c r="AR24" s="55">
        <f t="shared" si="19"/>
        <v>0.64354494814923935</v>
      </c>
      <c r="AS24" s="55">
        <f t="shared" si="20"/>
        <v>0.61357670125068697</v>
      </c>
      <c r="AT24" s="55">
        <f t="shared" si="21"/>
        <v>0.60396698591672282</v>
      </c>
      <c r="AU24" s="55">
        <f t="shared" si="22"/>
        <v>0.62299199391593174</v>
      </c>
      <c r="AV24" s="55">
        <f t="shared" si="23"/>
        <v>0.69030720687994584</v>
      </c>
      <c r="AW24" s="55">
        <f t="shared" si="24"/>
        <v>0.77894860748015293</v>
      </c>
      <c r="AX24" s="55">
        <f t="shared" si="25"/>
        <v>0.84014534895806292</v>
      </c>
      <c r="AY24" s="55">
        <f t="shared" si="26"/>
        <v>0.86717345475244645</v>
      </c>
    </row>
    <row r="25" spans="1:51" ht="14.4" thickBot="1" x14ac:dyDescent="0.3">
      <c r="A25" s="41" t="s">
        <v>1331</v>
      </c>
      <c r="B25" s="41" t="s">
        <v>1333</v>
      </c>
      <c r="C25" s="27" t="s">
        <v>84</v>
      </c>
      <c r="D25" s="50">
        <v>5.1100000000000003</v>
      </c>
      <c r="E25" s="50">
        <v>6</v>
      </c>
      <c r="F25" s="50">
        <v>7.72</v>
      </c>
      <c r="G25" s="50">
        <v>9.9</v>
      </c>
      <c r="H25" s="50">
        <v>12.5</v>
      </c>
      <c r="I25" s="50">
        <v>15</v>
      </c>
      <c r="J25" s="50">
        <v>16.7</v>
      </c>
      <c r="K25" s="50">
        <v>16.3</v>
      </c>
      <c r="L25" s="50">
        <v>14.39</v>
      </c>
      <c r="M25" s="50">
        <v>11</v>
      </c>
      <c r="N25" s="50">
        <v>7.89</v>
      </c>
      <c r="O25" s="50">
        <v>5.1100000000000003</v>
      </c>
      <c r="P25" s="51">
        <v>2.5</v>
      </c>
      <c r="Q25" s="51">
        <v>2.3000000000000003</v>
      </c>
      <c r="R25" s="51">
        <v>3.7777777777777759</v>
      </c>
      <c r="S25" s="51">
        <v>4.9000000000000004</v>
      </c>
      <c r="T25" s="51">
        <v>7.5</v>
      </c>
      <c r="U25" s="51">
        <v>9.7000000000000011</v>
      </c>
      <c r="V25" s="51">
        <v>11.500000000000002</v>
      </c>
      <c r="W25" s="51">
        <v>11.9</v>
      </c>
      <c r="X25" s="51">
        <v>10.611111111111112</v>
      </c>
      <c r="Y25" s="51">
        <v>7.9999999999999991</v>
      </c>
      <c r="Z25" s="51">
        <v>5.2222222222222214</v>
      </c>
      <c r="AA25" s="51">
        <v>2.2222222222222223</v>
      </c>
      <c r="AB25" s="53">
        <f t="shared" si="3"/>
        <v>608.73699008182575</v>
      </c>
      <c r="AC25" s="53">
        <f t="shared" si="4"/>
        <v>556.26979898869524</v>
      </c>
      <c r="AD25" s="53">
        <f t="shared" si="5"/>
        <v>609.3227612730351</v>
      </c>
      <c r="AE25" s="53">
        <f t="shared" si="6"/>
        <v>615.37204935000113</v>
      </c>
      <c r="AF25" s="53">
        <f t="shared" si="7"/>
        <v>741.37019682746359</v>
      </c>
      <c r="AG25" s="53">
        <f t="shared" si="8"/>
        <v>848.73439918248562</v>
      </c>
      <c r="AH25" s="53">
        <f t="shared" si="9"/>
        <v>967.58424804627384</v>
      </c>
      <c r="AI25" s="53">
        <f t="shared" si="10"/>
        <v>1046.3335220560366</v>
      </c>
      <c r="AJ25" s="53">
        <f t="shared" si="11"/>
        <v>997.08928336706015</v>
      </c>
      <c r="AK25" s="53">
        <f t="shared" si="12"/>
        <v>876.19089156155883</v>
      </c>
      <c r="AL25" s="53">
        <f t="shared" si="13"/>
        <v>737.10348453471659</v>
      </c>
      <c r="AM25" s="53">
        <f t="shared" si="14"/>
        <v>585.15076392792776</v>
      </c>
      <c r="AN25" s="55">
        <f t="shared" si="15"/>
        <v>0.83236074164403395</v>
      </c>
      <c r="AO25" s="55">
        <f t="shared" si="16"/>
        <v>0.77151381830879584</v>
      </c>
      <c r="AP25" s="55">
        <f t="shared" si="17"/>
        <v>0.76121206437960398</v>
      </c>
      <c r="AQ25" s="55">
        <f t="shared" si="18"/>
        <v>0.71069113505349168</v>
      </c>
      <c r="AR25" s="55">
        <f t="shared" si="19"/>
        <v>0.71567114797255915</v>
      </c>
      <c r="AS25" s="55">
        <f t="shared" si="20"/>
        <v>0.70601824525335366</v>
      </c>
      <c r="AT25" s="55">
        <f t="shared" si="21"/>
        <v>0.71397229249283001</v>
      </c>
      <c r="AU25" s="55">
        <f t="shared" si="22"/>
        <v>0.75196134124580627</v>
      </c>
      <c r="AV25" s="55">
        <f t="shared" si="23"/>
        <v>0.78043862816759968</v>
      </c>
      <c r="AW25" s="55">
        <f t="shared" si="24"/>
        <v>0.81750052187030986</v>
      </c>
      <c r="AX25" s="55">
        <f t="shared" si="25"/>
        <v>0.83240207642514596</v>
      </c>
      <c r="AY25" s="55">
        <f t="shared" si="26"/>
        <v>0.81607604604983419</v>
      </c>
    </row>
    <row r="26" spans="1:51" ht="14.4" thickBot="1" x14ac:dyDescent="0.3">
      <c r="A26" s="41" t="s">
        <v>1331</v>
      </c>
      <c r="B26" s="41" t="s">
        <v>1333</v>
      </c>
      <c r="C26" s="26" t="s">
        <v>85</v>
      </c>
      <c r="D26" s="50">
        <v>-19.89</v>
      </c>
      <c r="E26" s="50">
        <v>-14.5</v>
      </c>
      <c r="F26" s="50">
        <v>-9.5</v>
      </c>
      <c r="G26" s="50">
        <v>2.8</v>
      </c>
      <c r="H26" s="50">
        <v>9.2799999999999994</v>
      </c>
      <c r="I26" s="50">
        <v>15.2</v>
      </c>
      <c r="J26" s="50">
        <v>17.2</v>
      </c>
      <c r="K26" s="50">
        <v>14.6</v>
      </c>
      <c r="L26" s="50">
        <v>8.89</v>
      </c>
      <c r="M26" s="50">
        <v>0.8</v>
      </c>
      <c r="N26" s="50">
        <v>-10.5</v>
      </c>
      <c r="O26" s="50">
        <v>-18</v>
      </c>
      <c r="P26" s="51">
        <v>-23.388888888888889</v>
      </c>
      <c r="Q26" s="51">
        <v>-18.499999999999996</v>
      </c>
      <c r="R26" s="51">
        <v>-15.111111111111111</v>
      </c>
      <c r="S26" s="51">
        <v>-6.1</v>
      </c>
      <c r="T26" s="51">
        <v>-0.22222222222222143</v>
      </c>
      <c r="U26" s="51">
        <v>7.1000000000000005</v>
      </c>
      <c r="V26" s="51">
        <v>10.899999999999999</v>
      </c>
      <c r="W26" s="51">
        <v>9.1000000000000014</v>
      </c>
      <c r="X26" s="51">
        <v>4.2777777777777795</v>
      </c>
      <c r="Y26" s="51">
        <v>-2.9999999999999991</v>
      </c>
      <c r="Z26" s="51">
        <v>-12.999999999999998</v>
      </c>
      <c r="AA26" s="51">
        <v>-21.388888888888889</v>
      </c>
      <c r="AB26" s="53">
        <f t="shared" si="3"/>
        <v>68.916849111807011</v>
      </c>
      <c r="AC26" s="53">
        <f t="shared" si="4"/>
        <v>102.45185484076787</v>
      </c>
      <c r="AD26" s="53">
        <f t="shared" si="5"/>
        <v>120.95182337703956</v>
      </c>
      <c r="AE26" s="53">
        <f t="shared" si="6"/>
        <v>201.77953470268542</v>
      </c>
      <c r="AF26" s="53">
        <f t="shared" si="7"/>
        <v>309.49428600771159</v>
      </c>
      <c r="AG26" s="53">
        <f t="shared" si="8"/>
        <v>589.07698071741436</v>
      </c>
      <c r="AH26" s="53">
        <f t="shared" si="9"/>
        <v>865.74658940081792</v>
      </c>
      <c r="AI26" s="53">
        <f t="shared" si="10"/>
        <v>803.40324217693251</v>
      </c>
      <c r="AJ26" s="53">
        <f t="shared" si="11"/>
        <v>603.76726459166832</v>
      </c>
      <c r="AK26" s="53">
        <f t="shared" si="12"/>
        <v>371.31392355886021</v>
      </c>
      <c r="AL26" s="53">
        <f t="shared" si="13"/>
        <v>184.78818088152201</v>
      </c>
      <c r="AM26" s="53">
        <f t="shared" si="14"/>
        <v>83.397565699923803</v>
      </c>
      <c r="AN26" s="55">
        <f t="shared" si="15"/>
        <v>0.73654985512116544</v>
      </c>
      <c r="AO26" s="55">
        <f t="shared" si="16"/>
        <v>0.71612841215496326</v>
      </c>
      <c r="AP26" s="55">
        <f t="shared" si="17"/>
        <v>0.63664770601179599</v>
      </c>
      <c r="AQ26" s="55">
        <f t="shared" si="18"/>
        <v>0.51970474129426592</v>
      </c>
      <c r="AR26" s="55">
        <f t="shared" si="19"/>
        <v>0.51460557662317852</v>
      </c>
      <c r="AS26" s="55">
        <f t="shared" si="20"/>
        <v>0.58441892597959644</v>
      </c>
      <c r="AT26" s="55">
        <f t="shared" si="21"/>
        <v>0.66474011019860113</v>
      </c>
      <c r="AU26" s="55">
        <f t="shared" si="22"/>
        <v>0.69581432959188538</v>
      </c>
      <c r="AV26" s="55">
        <f t="shared" si="23"/>
        <v>0.72826556037251244</v>
      </c>
      <c r="AW26" s="55">
        <f t="shared" si="24"/>
        <v>0.75722064846570092</v>
      </c>
      <c r="AX26" s="55">
        <f t="shared" si="25"/>
        <v>0.81857389431808569</v>
      </c>
      <c r="AY26" s="55">
        <f t="shared" si="26"/>
        <v>0.74749484531722088</v>
      </c>
    </row>
    <row r="27" spans="1:51" ht="14.4" thickBot="1" x14ac:dyDescent="0.3">
      <c r="A27" s="41" t="s">
        <v>1331</v>
      </c>
      <c r="B27" s="41" t="s">
        <v>1333</v>
      </c>
      <c r="C27" s="26" t="s">
        <v>86</v>
      </c>
      <c r="D27" s="50">
        <v>-12.11</v>
      </c>
      <c r="E27" s="50">
        <v>-9.1</v>
      </c>
      <c r="F27" s="50">
        <v>-6.39</v>
      </c>
      <c r="G27" s="50">
        <v>3</v>
      </c>
      <c r="H27" s="50">
        <v>9.11</v>
      </c>
      <c r="I27" s="50">
        <v>14.3</v>
      </c>
      <c r="J27" s="50">
        <v>16.3</v>
      </c>
      <c r="K27" s="50">
        <v>14.4</v>
      </c>
      <c r="L27" s="50">
        <v>10</v>
      </c>
      <c r="M27" s="50">
        <v>3.5</v>
      </c>
      <c r="N27" s="50">
        <v>-4.5</v>
      </c>
      <c r="O27" s="50">
        <v>-11</v>
      </c>
      <c r="P27" s="51">
        <v>-17</v>
      </c>
      <c r="Q27" s="51">
        <v>-14.7</v>
      </c>
      <c r="R27" s="51">
        <v>-12.888888888888888</v>
      </c>
      <c r="S27" s="51">
        <v>-5.8000000000000007</v>
      </c>
      <c r="T27" s="51">
        <v>-1.0000000000000004</v>
      </c>
      <c r="U27" s="51">
        <v>5.1999999999999993</v>
      </c>
      <c r="V27" s="51">
        <v>8.5999999999999979</v>
      </c>
      <c r="W27" s="51">
        <v>7.5</v>
      </c>
      <c r="X27" s="51">
        <v>3.6111111111111112</v>
      </c>
      <c r="Y27" s="51">
        <v>-2.5</v>
      </c>
      <c r="Z27" s="51">
        <v>-8.7777777777777786</v>
      </c>
      <c r="AA27" s="51">
        <v>-15.222222222222221</v>
      </c>
      <c r="AB27" s="53">
        <f t="shared" si="3"/>
        <v>108.70112390660806</v>
      </c>
      <c r="AC27" s="53">
        <f t="shared" si="4"/>
        <v>125.42442585156861</v>
      </c>
      <c r="AD27" s="53">
        <f t="shared" si="5"/>
        <v>136.62875145561034</v>
      </c>
      <c r="AE27" s="53">
        <f t="shared" si="6"/>
        <v>208.24903008438943</v>
      </c>
      <c r="AF27" s="53">
        <f t="shared" si="7"/>
        <v>279.50172097760679</v>
      </c>
      <c r="AG27" s="53">
        <f t="shared" si="8"/>
        <v>480.30801604472947</v>
      </c>
      <c r="AH27" s="53">
        <f t="shared" si="9"/>
        <v>673.41210673094827</v>
      </c>
      <c r="AI27" s="53">
        <f t="shared" si="10"/>
        <v>655.09756451121655</v>
      </c>
      <c r="AJ27" s="53">
        <f t="shared" si="11"/>
        <v>510.28729358637895</v>
      </c>
      <c r="AK27" s="53">
        <f t="shared" si="12"/>
        <v>329.91930947684483</v>
      </c>
      <c r="AL27" s="53">
        <f t="shared" si="13"/>
        <v>227.48909662502547</v>
      </c>
      <c r="AM27" s="53">
        <f t="shared" si="14"/>
        <v>133.70423980663125</v>
      </c>
      <c r="AN27" s="55">
        <f t="shared" si="15"/>
        <v>0.66946099411229687</v>
      </c>
      <c r="AO27" s="55">
        <f t="shared" si="16"/>
        <v>0.63822512794918573</v>
      </c>
      <c r="AP27" s="55">
        <f t="shared" si="17"/>
        <v>0.59982090529344323</v>
      </c>
      <c r="AQ27" s="55">
        <f t="shared" si="18"/>
        <v>0.52424463262197862</v>
      </c>
      <c r="AR27" s="55">
        <f t="shared" si="19"/>
        <v>0.49184224923340053</v>
      </c>
      <c r="AS27" s="55">
        <f t="shared" si="20"/>
        <v>0.5432444904330227</v>
      </c>
      <c r="AT27" s="55">
        <f t="shared" si="21"/>
        <v>0.60325496384800426</v>
      </c>
      <c r="AU27" s="55">
        <f t="shared" si="22"/>
        <v>0.63238909256677345</v>
      </c>
      <c r="AV27" s="55">
        <f t="shared" si="23"/>
        <v>0.6450094756149406</v>
      </c>
      <c r="AW27" s="55">
        <f t="shared" si="24"/>
        <v>0.6483046601221305</v>
      </c>
      <c r="AX27" s="55">
        <f t="shared" si="25"/>
        <v>0.72042406532121461</v>
      </c>
      <c r="AY27" s="55">
        <f t="shared" si="26"/>
        <v>0.71025231583427728</v>
      </c>
    </row>
    <row r="28" spans="1:51" ht="14.4" thickBot="1" x14ac:dyDescent="0.3">
      <c r="A28" s="41" t="s">
        <v>1331</v>
      </c>
      <c r="B28" s="41" t="s">
        <v>1333</v>
      </c>
      <c r="C28" s="26" t="s">
        <v>87</v>
      </c>
      <c r="D28" s="50">
        <v>-2.72</v>
      </c>
      <c r="E28" s="50">
        <v>-0.4</v>
      </c>
      <c r="F28" s="50">
        <v>4.6100000000000003</v>
      </c>
      <c r="G28" s="50">
        <v>9.8000000000000007</v>
      </c>
      <c r="H28" s="50">
        <v>14.5</v>
      </c>
      <c r="I28" s="50">
        <v>18.399999999999999</v>
      </c>
      <c r="J28" s="50">
        <v>22.3</v>
      </c>
      <c r="K28" s="50">
        <v>21.2</v>
      </c>
      <c r="L28" s="50">
        <v>15.39</v>
      </c>
      <c r="M28" s="50">
        <v>8.5</v>
      </c>
      <c r="N28" s="50">
        <v>2.89</v>
      </c>
      <c r="O28" s="50">
        <v>-2.2799999999999998</v>
      </c>
      <c r="P28" s="51">
        <v>-6</v>
      </c>
      <c r="Q28" s="51">
        <v>-5</v>
      </c>
      <c r="R28" s="51">
        <v>-3.6111111111111112</v>
      </c>
      <c r="S28" s="51">
        <v>-1.2</v>
      </c>
      <c r="T28" s="51">
        <v>3.2222222222222205</v>
      </c>
      <c r="U28" s="51">
        <v>6.8000000000000007</v>
      </c>
      <c r="V28" s="51">
        <v>8.4999999999999982</v>
      </c>
      <c r="W28" s="51">
        <v>8.2999999999999989</v>
      </c>
      <c r="X28" s="51">
        <v>6.3888888888888884</v>
      </c>
      <c r="Y28" s="51">
        <v>2.3000000000000003</v>
      </c>
      <c r="Z28" s="51">
        <v>-1.7777777777777772</v>
      </c>
      <c r="AA28" s="51">
        <v>-6</v>
      </c>
      <c r="AB28" s="53">
        <f t="shared" si="3"/>
        <v>305.71515039093134</v>
      </c>
      <c r="AC28" s="53">
        <f t="shared" si="4"/>
        <v>300.08262418961601</v>
      </c>
      <c r="AD28" s="53">
        <f t="shared" si="5"/>
        <v>258.70492676958099</v>
      </c>
      <c r="AE28" s="53">
        <f t="shared" si="6"/>
        <v>259.14186996196725</v>
      </c>
      <c r="AF28" s="53">
        <f t="shared" si="7"/>
        <v>359.3625902323995</v>
      </c>
      <c r="AG28" s="53">
        <f t="shared" si="8"/>
        <v>461.46245037382187</v>
      </c>
      <c r="AH28" s="53">
        <f t="shared" si="9"/>
        <v>457.29412537638302</v>
      </c>
      <c r="AI28" s="53">
        <f t="shared" si="10"/>
        <v>476.00552850520734</v>
      </c>
      <c r="AJ28" s="53">
        <f t="shared" si="11"/>
        <v>527.80018784914159</v>
      </c>
      <c r="AK28" s="53">
        <f t="shared" si="12"/>
        <v>468.85933040236</v>
      </c>
      <c r="AL28" s="53">
        <f t="shared" si="13"/>
        <v>383.20202508453161</v>
      </c>
      <c r="AM28" s="53">
        <f t="shared" si="14"/>
        <v>295.91691460174235</v>
      </c>
      <c r="AN28" s="55">
        <f t="shared" si="15"/>
        <v>0.78141944284644738</v>
      </c>
      <c r="AO28" s="55">
        <f t="shared" si="16"/>
        <v>0.71094834840520471</v>
      </c>
      <c r="AP28" s="55">
        <f t="shared" si="17"/>
        <v>0.55216267737825286</v>
      </c>
      <c r="AQ28" s="55">
        <f t="shared" si="18"/>
        <v>0.46273809695642226</v>
      </c>
      <c r="AR28" s="55">
        <f t="shared" si="19"/>
        <v>0.46686881550011733</v>
      </c>
      <c r="AS28" s="55">
        <f t="shared" si="20"/>
        <v>0.4673248915209568</v>
      </c>
      <c r="AT28" s="55">
        <f t="shared" si="21"/>
        <v>0.41243417022308798</v>
      </c>
      <c r="AU28" s="55">
        <f t="shared" si="22"/>
        <v>0.43516714223066011</v>
      </c>
      <c r="AV28" s="55">
        <f t="shared" si="23"/>
        <v>0.5498254403258771</v>
      </c>
      <c r="AW28" s="55">
        <f t="shared" si="24"/>
        <v>0.65028058849511861</v>
      </c>
      <c r="AX28" s="55">
        <f t="shared" si="25"/>
        <v>0.71391641821946916</v>
      </c>
      <c r="AY28" s="55">
        <f t="shared" si="26"/>
        <v>0.75637478300058936</v>
      </c>
    </row>
    <row r="29" spans="1:51" ht="14.4" thickBot="1" x14ac:dyDescent="0.3">
      <c r="A29" s="41" t="s">
        <v>1331</v>
      </c>
      <c r="B29" s="41" t="s">
        <v>1333</v>
      </c>
      <c r="C29" s="26" t="s">
        <v>88</v>
      </c>
      <c r="D29" s="50">
        <v>-2.5</v>
      </c>
      <c r="E29" s="50">
        <v>-1.3</v>
      </c>
      <c r="F29" s="50">
        <v>3.5</v>
      </c>
      <c r="G29" s="50">
        <v>8.1</v>
      </c>
      <c r="H29" s="50">
        <v>12.89</v>
      </c>
      <c r="I29" s="50">
        <v>16.899999999999999</v>
      </c>
      <c r="J29" s="50">
        <v>20.8</v>
      </c>
      <c r="K29" s="50">
        <v>19.2</v>
      </c>
      <c r="L29" s="50">
        <v>13.5</v>
      </c>
      <c r="M29" s="50">
        <v>6.9</v>
      </c>
      <c r="N29" s="50">
        <v>1.89</v>
      </c>
      <c r="O29" s="50">
        <v>-2.5</v>
      </c>
      <c r="P29" s="51">
        <v>-5.8888888888888893</v>
      </c>
      <c r="Q29" s="51">
        <v>-5.9</v>
      </c>
      <c r="R29" s="51">
        <v>-3.7222222222222219</v>
      </c>
      <c r="S29" s="51">
        <v>-1.2999999999999998</v>
      </c>
      <c r="T29" s="51">
        <v>3.6111111111111112</v>
      </c>
      <c r="U29" s="51">
        <v>7.0000000000000009</v>
      </c>
      <c r="V29" s="51">
        <v>8.5999999999999979</v>
      </c>
      <c r="W29" s="51">
        <v>8.1</v>
      </c>
      <c r="X29" s="51">
        <v>5.8888888888888893</v>
      </c>
      <c r="Y29" s="51">
        <v>2.1000000000000005</v>
      </c>
      <c r="Z29" s="51">
        <v>-1.888888888888888</v>
      </c>
      <c r="AA29" s="51">
        <v>-5.6111111111111116</v>
      </c>
      <c r="AB29" s="53">
        <f t="shared" si="3"/>
        <v>305.90814892259641</v>
      </c>
      <c r="AC29" s="53">
        <f t="shared" si="4"/>
        <v>279.55309615144699</v>
      </c>
      <c r="AD29" s="53">
        <f t="shared" si="5"/>
        <v>275.049593754841</v>
      </c>
      <c r="AE29" s="53">
        <f t="shared" si="6"/>
        <v>286.40395333309391</v>
      </c>
      <c r="AF29" s="53">
        <f t="shared" si="7"/>
        <v>421.49801337209038</v>
      </c>
      <c r="AG29" s="53">
        <f t="shared" si="8"/>
        <v>521.32669922882155</v>
      </c>
      <c r="AH29" s="53">
        <f t="shared" si="9"/>
        <v>508.08205112987929</v>
      </c>
      <c r="AI29" s="53">
        <f t="shared" si="10"/>
        <v>524.22391618768756</v>
      </c>
      <c r="AJ29" s="53">
        <f t="shared" si="11"/>
        <v>556.59811039734598</v>
      </c>
      <c r="AK29" s="53">
        <f t="shared" si="12"/>
        <v>508.17595946844858</v>
      </c>
      <c r="AL29" s="53">
        <f t="shared" si="13"/>
        <v>404.76830865484845</v>
      </c>
      <c r="AM29" s="53">
        <f t="shared" si="14"/>
        <v>319.11431153371649</v>
      </c>
      <c r="AN29" s="55">
        <f t="shared" si="15"/>
        <v>0.77532042905785536</v>
      </c>
      <c r="AO29" s="55">
        <f t="shared" si="16"/>
        <v>0.70912376443335212</v>
      </c>
      <c r="AP29" s="55">
        <f t="shared" si="17"/>
        <v>0.59194421417323351</v>
      </c>
      <c r="AQ29" s="55">
        <f t="shared" si="18"/>
        <v>0.515179747055448</v>
      </c>
      <c r="AR29" s="55">
        <f t="shared" si="19"/>
        <v>0.53277872287809647</v>
      </c>
      <c r="AS29" s="55">
        <f t="shared" si="20"/>
        <v>0.5207587567186579</v>
      </c>
      <c r="AT29" s="55">
        <f t="shared" si="21"/>
        <v>0.45514925603889367</v>
      </c>
      <c r="AU29" s="55">
        <f t="shared" si="22"/>
        <v>0.48579762264212134</v>
      </c>
      <c r="AV29" s="55">
        <f t="shared" si="23"/>
        <v>0.60017508221658777</v>
      </c>
      <c r="AW29" s="55">
        <f t="shared" si="24"/>
        <v>0.71492214903545115</v>
      </c>
      <c r="AX29" s="55">
        <f t="shared" si="25"/>
        <v>0.76028928665024909</v>
      </c>
      <c r="AY29" s="55">
        <f t="shared" si="26"/>
        <v>0.79187903514457192</v>
      </c>
    </row>
    <row r="30" spans="1:51" ht="14.4" thickBot="1" x14ac:dyDescent="0.3">
      <c r="A30" s="41" t="s">
        <v>1331</v>
      </c>
      <c r="B30" s="41" t="s">
        <v>1333</v>
      </c>
      <c r="C30" s="27" t="s">
        <v>89</v>
      </c>
      <c r="D30" s="50">
        <v>4.5</v>
      </c>
      <c r="E30" s="50">
        <v>5.3</v>
      </c>
      <c r="F30" s="50">
        <v>7.11</v>
      </c>
      <c r="G30" s="50">
        <v>9.3000000000000007</v>
      </c>
      <c r="H30" s="50">
        <v>12.22</v>
      </c>
      <c r="I30" s="50">
        <v>14.9</v>
      </c>
      <c r="J30" s="50">
        <v>16.8</v>
      </c>
      <c r="K30" s="50">
        <v>16.399999999999999</v>
      </c>
      <c r="L30" s="50">
        <v>14.22</v>
      </c>
      <c r="M30" s="50">
        <v>10.6</v>
      </c>
      <c r="N30" s="50">
        <v>7.28</v>
      </c>
      <c r="O30" s="50">
        <v>4.3899999999999997</v>
      </c>
      <c r="P30" s="51">
        <v>2.2222222222222223</v>
      </c>
      <c r="Q30" s="51">
        <v>2.2000000000000006</v>
      </c>
      <c r="R30" s="51">
        <v>3.4999999999999982</v>
      </c>
      <c r="S30" s="51">
        <v>4.7</v>
      </c>
      <c r="T30" s="51">
        <v>7.2777777777777786</v>
      </c>
      <c r="U30" s="51">
        <v>9.6</v>
      </c>
      <c r="V30" s="51">
        <v>11.500000000000002</v>
      </c>
      <c r="W30" s="51">
        <v>11.9</v>
      </c>
      <c r="X30" s="51">
        <v>10.277777777777777</v>
      </c>
      <c r="Y30" s="51">
        <v>7.6999999999999993</v>
      </c>
      <c r="Z30" s="51">
        <v>5</v>
      </c>
      <c r="AA30" s="51">
        <v>1.888888888888888</v>
      </c>
      <c r="AB30" s="53">
        <f t="shared" si="3"/>
        <v>610.57890309060019</v>
      </c>
      <c r="AC30" s="53">
        <f t="shared" si="4"/>
        <v>575.64863307531573</v>
      </c>
      <c r="AD30" s="53">
        <f t="shared" si="5"/>
        <v>610.87704600498205</v>
      </c>
      <c r="AE30" s="53">
        <f t="shared" si="6"/>
        <v>623.03311547553767</v>
      </c>
      <c r="AF30" s="53">
        <f t="shared" si="7"/>
        <v>732.54944704570676</v>
      </c>
      <c r="AG30" s="53">
        <f t="shared" si="8"/>
        <v>842.82969201178059</v>
      </c>
      <c r="AH30" s="53">
        <f t="shared" si="9"/>
        <v>961.46252970542048</v>
      </c>
      <c r="AI30" s="53">
        <f t="shared" si="10"/>
        <v>1039.6932045465483</v>
      </c>
      <c r="AJ30" s="53">
        <f t="shared" si="11"/>
        <v>964.28997302176015</v>
      </c>
      <c r="AK30" s="53">
        <f t="shared" si="12"/>
        <v>863.80287510893334</v>
      </c>
      <c r="AL30" s="53">
        <f t="shared" si="13"/>
        <v>745.02011714939067</v>
      </c>
      <c r="AM30" s="53">
        <f t="shared" si="14"/>
        <v>586.7285012654994</v>
      </c>
      <c r="AN30" s="55">
        <f t="shared" si="15"/>
        <v>0.85153920622240575</v>
      </c>
      <c r="AO30" s="55">
        <f t="shared" si="16"/>
        <v>0.80409553056187288</v>
      </c>
      <c r="AP30" s="55">
        <f t="shared" si="17"/>
        <v>0.77822353178308545</v>
      </c>
      <c r="AQ30" s="55">
        <f t="shared" si="18"/>
        <v>0.72964490470606935</v>
      </c>
      <c r="AR30" s="55">
        <f t="shared" si="19"/>
        <v>0.71797152456834823</v>
      </c>
      <c r="AS30" s="55">
        <f t="shared" si="20"/>
        <v>0.70582566734462837</v>
      </c>
      <c r="AT30" s="55">
        <f t="shared" si="21"/>
        <v>0.70945512792897958</v>
      </c>
      <c r="AU30" s="55">
        <f t="shared" si="22"/>
        <v>0.74718918977069992</v>
      </c>
      <c r="AV30" s="55">
        <f t="shared" si="23"/>
        <v>0.77172621323810064</v>
      </c>
      <c r="AW30" s="55">
        <f t="shared" si="24"/>
        <v>0.82256517851589661</v>
      </c>
      <c r="AX30" s="55">
        <f t="shared" si="25"/>
        <v>0.85444900636441279</v>
      </c>
      <c r="AY30" s="55">
        <f t="shared" si="26"/>
        <v>0.837959214521102</v>
      </c>
    </row>
    <row r="31" spans="1:51" ht="14.4" thickBot="1" x14ac:dyDescent="0.3">
      <c r="A31" s="41" t="s">
        <v>1331</v>
      </c>
      <c r="B31" s="41" t="s">
        <v>1333</v>
      </c>
      <c r="C31" s="27" t="s">
        <v>90</v>
      </c>
      <c r="D31" s="50">
        <v>2</v>
      </c>
      <c r="E31" s="50">
        <v>3.8</v>
      </c>
      <c r="F31" s="50">
        <v>6.11</v>
      </c>
      <c r="G31" s="50">
        <v>8.8000000000000007</v>
      </c>
      <c r="H31" s="50">
        <v>12.39</v>
      </c>
      <c r="I31" s="50">
        <v>15.6</v>
      </c>
      <c r="J31" s="50">
        <v>18</v>
      </c>
      <c r="K31" s="50">
        <v>17.600000000000001</v>
      </c>
      <c r="L31" s="50">
        <v>14.61</v>
      </c>
      <c r="M31" s="50">
        <v>10</v>
      </c>
      <c r="N31" s="50">
        <v>6.11</v>
      </c>
      <c r="O31" s="50">
        <v>1.78</v>
      </c>
      <c r="P31" s="51">
        <v>0.11111111111111269</v>
      </c>
      <c r="Q31" s="51">
        <v>0.69999999999999885</v>
      </c>
      <c r="R31" s="51">
        <v>2.6111111111111125</v>
      </c>
      <c r="S31" s="51">
        <v>4.2000000000000011</v>
      </c>
      <c r="T31" s="51">
        <v>7.3888888888888875</v>
      </c>
      <c r="U31" s="51">
        <v>10.199999999999999</v>
      </c>
      <c r="V31" s="51">
        <v>12.5</v>
      </c>
      <c r="W31" s="51">
        <v>12.6</v>
      </c>
      <c r="X31" s="51">
        <v>10.777777777777777</v>
      </c>
      <c r="Y31" s="51">
        <v>7.2</v>
      </c>
      <c r="Z31" s="51">
        <v>3.7777777777777759</v>
      </c>
      <c r="AA31" s="51">
        <v>-0.27777777777777779</v>
      </c>
      <c r="AB31" s="53">
        <f t="shared" si="3"/>
        <v>537.90293528432596</v>
      </c>
      <c r="AC31" s="53">
        <f t="shared" si="4"/>
        <v>515.59911472740919</v>
      </c>
      <c r="AD31" s="53">
        <f t="shared" si="5"/>
        <v>577.02418819560182</v>
      </c>
      <c r="AE31" s="53">
        <f t="shared" si="6"/>
        <v>600.86356328515978</v>
      </c>
      <c r="AF31" s="53">
        <f t="shared" si="7"/>
        <v>735.49761849639003</v>
      </c>
      <c r="AG31" s="53">
        <f t="shared" si="8"/>
        <v>873.19859253258505</v>
      </c>
      <c r="AH31" s="53">
        <f t="shared" si="9"/>
        <v>1016.7667243361276</v>
      </c>
      <c r="AI31" s="53">
        <f t="shared" si="10"/>
        <v>1056.4622131033975</v>
      </c>
      <c r="AJ31" s="53">
        <f t="shared" si="11"/>
        <v>1005.0678248404051</v>
      </c>
      <c r="AK31" s="53">
        <f t="shared" si="12"/>
        <v>839.76356981129277</v>
      </c>
      <c r="AL31" s="53">
        <f t="shared" si="13"/>
        <v>680.43616635647334</v>
      </c>
      <c r="AM31" s="53">
        <f t="shared" si="14"/>
        <v>516.43254396804889</v>
      </c>
      <c r="AN31" s="55">
        <f t="shared" si="15"/>
        <v>0.87301714151790899</v>
      </c>
      <c r="AO31" s="55">
        <f t="shared" si="16"/>
        <v>0.80194749166894264</v>
      </c>
      <c r="AP31" s="55">
        <f t="shared" si="17"/>
        <v>0.78279666206882104</v>
      </c>
      <c r="AQ31" s="55">
        <f t="shared" si="18"/>
        <v>0.72872286189190594</v>
      </c>
      <c r="AR31" s="55">
        <f t="shared" si="19"/>
        <v>0.71540857105659028</v>
      </c>
      <c r="AS31" s="55">
        <f t="shared" si="20"/>
        <v>0.70246414029730952</v>
      </c>
      <c r="AT31" s="55">
        <f t="shared" si="21"/>
        <v>0.70244644604393969</v>
      </c>
      <c r="AU31" s="55">
        <f t="shared" si="22"/>
        <v>0.72510032919980805</v>
      </c>
      <c r="AV31" s="55">
        <f t="shared" si="23"/>
        <v>0.7780081344085531</v>
      </c>
      <c r="AW31" s="55">
        <f t="shared" si="24"/>
        <v>0.82744137389344141</v>
      </c>
      <c r="AX31" s="55">
        <f t="shared" si="25"/>
        <v>0.85005230690645506</v>
      </c>
      <c r="AY31" s="55">
        <f t="shared" si="26"/>
        <v>0.86216176462574856</v>
      </c>
    </row>
    <row r="32" spans="1:51" ht="14.4" thickBot="1" x14ac:dyDescent="0.3">
      <c r="A32" s="41" t="s">
        <v>1331</v>
      </c>
      <c r="B32" s="41" t="s">
        <v>1333</v>
      </c>
      <c r="C32" s="26" t="s">
        <v>91</v>
      </c>
      <c r="D32" s="50">
        <v>-0.5</v>
      </c>
      <c r="E32" s="50">
        <v>0.9</v>
      </c>
      <c r="F32" s="50">
        <v>4.8899999999999997</v>
      </c>
      <c r="G32" s="50">
        <v>9.1999999999999993</v>
      </c>
      <c r="H32" s="50">
        <v>14.28</v>
      </c>
      <c r="I32" s="50">
        <v>18.2</v>
      </c>
      <c r="J32" s="50">
        <v>22.4</v>
      </c>
      <c r="K32" s="50">
        <v>21.1</v>
      </c>
      <c r="L32" s="50">
        <v>15.61</v>
      </c>
      <c r="M32" s="50">
        <v>9.1</v>
      </c>
      <c r="N32" s="50">
        <v>3.78</v>
      </c>
      <c r="O32" s="50">
        <v>-0.5</v>
      </c>
      <c r="P32" s="51">
        <v>-4.1111111111111098</v>
      </c>
      <c r="Q32" s="51">
        <v>-3.6</v>
      </c>
      <c r="R32" s="51">
        <v>-2.2777777777777786</v>
      </c>
      <c r="S32" s="51">
        <v>-9.9999999999999839E-2</v>
      </c>
      <c r="T32" s="51">
        <v>3.7777777777777759</v>
      </c>
      <c r="U32" s="51">
        <v>7.4</v>
      </c>
      <c r="V32" s="51">
        <v>9.0000000000000018</v>
      </c>
      <c r="W32" s="51">
        <v>8.9000000000000021</v>
      </c>
      <c r="X32" s="51">
        <v>6.3888888888888884</v>
      </c>
      <c r="Y32" s="51">
        <v>2.6999999999999997</v>
      </c>
      <c r="Z32" s="51">
        <v>-0.77777777777777701</v>
      </c>
      <c r="AA32" s="51">
        <v>-3.9999999999999996</v>
      </c>
      <c r="AB32" s="53">
        <f t="shared" si="3"/>
        <v>345.58274281169224</v>
      </c>
      <c r="AC32" s="53">
        <f t="shared" si="4"/>
        <v>337.11070112950148</v>
      </c>
      <c r="AD32" s="53">
        <f t="shared" si="5"/>
        <v>309.29992694816968</v>
      </c>
      <c r="AE32" s="53">
        <f t="shared" si="6"/>
        <v>316.73780881849751</v>
      </c>
      <c r="AF32" s="53">
        <f t="shared" si="7"/>
        <v>394.19960008593409</v>
      </c>
      <c r="AG32" s="53">
        <f t="shared" si="8"/>
        <v>507.29728339643356</v>
      </c>
      <c r="AH32" s="53">
        <f t="shared" si="9"/>
        <v>486.29295915703989</v>
      </c>
      <c r="AI32" s="53">
        <f t="shared" si="10"/>
        <v>519.43571015345162</v>
      </c>
      <c r="AJ32" s="53">
        <f t="shared" si="11"/>
        <v>520.41118505442068</v>
      </c>
      <c r="AK32" s="53">
        <f t="shared" si="12"/>
        <v>476.57203222438949</v>
      </c>
      <c r="AL32" s="53">
        <f t="shared" si="13"/>
        <v>416.6853693253201</v>
      </c>
      <c r="AM32" s="53">
        <f t="shared" si="14"/>
        <v>351.39080653400532</v>
      </c>
      <c r="AN32" s="55">
        <f t="shared" si="15"/>
        <v>0.76572746556825322</v>
      </c>
      <c r="AO32" s="55">
        <f t="shared" si="16"/>
        <v>0.71890967594959687</v>
      </c>
      <c r="AP32" s="55">
        <f t="shared" si="17"/>
        <v>0.59787829983636642</v>
      </c>
      <c r="AQ32" s="55">
        <f t="shared" si="18"/>
        <v>0.5219961691165782</v>
      </c>
      <c r="AR32" s="55">
        <f t="shared" si="19"/>
        <v>0.49246394592597248</v>
      </c>
      <c r="AS32" s="55">
        <f t="shared" si="20"/>
        <v>0.49306687280842415</v>
      </c>
      <c r="AT32" s="55">
        <f t="shared" si="21"/>
        <v>0.42401884221697256</v>
      </c>
      <c r="AU32" s="55">
        <f t="shared" si="22"/>
        <v>0.4559830373855337</v>
      </c>
      <c r="AV32" s="55">
        <f t="shared" si="23"/>
        <v>0.54212809233566039</v>
      </c>
      <c r="AW32" s="55">
        <f t="shared" si="24"/>
        <v>0.64245715501652401</v>
      </c>
      <c r="AX32" s="55">
        <f t="shared" si="25"/>
        <v>0.72143851808787063</v>
      </c>
      <c r="AY32" s="55">
        <f t="shared" si="26"/>
        <v>0.77213528400437692</v>
      </c>
    </row>
    <row r="33" spans="1:51" ht="14.4" thickBot="1" x14ac:dyDescent="0.3">
      <c r="A33" s="41" t="s">
        <v>1331</v>
      </c>
      <c r="B33" s="41" t="s">
        <v>1333</v>
      </c>
      <c r="C33" s="26" t="s">
        <v>92</v>
      </c>
      <c r="D33" s="50">
        <v>1.1100000000000001</v>
      </c>
      <c r="E33" s="50">
        <v>3.4</v>
      </c>
      <c r="F33" s="50">
        <v>6.11</v>
      </c>
      <c r="G33" s="50">
        <v>9.1</v>
      </c>
      <c r="H33" s="50">
        <v>12.72</v>
      </c>
      <c r="I33" s="50">
        <v>15.8</v>
      </c>
      <c r="J33" s="50">
        <v>18.5</v>
      </c>
      <c r="K33" s="50">
        <v>17.899999999999999</v>
      </c>
      <c r="L33" s="50">
        <v>14.61</v>
      </c>
      <c r="M33" s="50">
        <v>9.9</v>
      </c>
      <c r="N33" s="50">
        <v>5.72</v>
      </c>
      <c r="O33" s="50">
        <v>1.1100000000000001</v>
      </c>
      <c r="P33" s="51">
        <v>-0.27777777777777779</v>
      </c>
      <c r="Q33" s="51">
        <v>0.69999999999999885</v>
      </c>
      <c r="R33" s="51">
        <v>2.8888888888888906</v>
      </c>
      <c r="S33" s="51">
        <v>4.5000000000000009</v>
      </c>
      <c r="T33" s="51">
        <v>7.9999999999999991</v>
      </c>
      <c r="U33" s="51">
        <v>10.799999999999999</v>
      </c>
      <c r="V33" s="51">
        <v>13.099999999999998</v>
      </c>
      <c r="W33" s="51">
        <v>13.299999999999999</v>
      </c>
      <c r="X33" s="51">
        <v>11.277777777777777</v>
      </c>
      <c r="Y33" s="51">
        <v>7.7999999999999989</v>
      </c>
      <c r="Z33" s="51">
        <v>4.1111111111111098</v>
      </c>
      <c r="AA33" s="51">
        <v>-0.38888888888888851</v>
      </c>
      <c r="AB33" s="53">
        <f t="shared" si="3"/>
        <v>541.8340656948053</v>
      </c>
      <c r="AC33" s="53">
        <f t="shared" si="4"/>
        <v>530.32844617787771</v>
      </c>
      <c r="AD33" s="53">
        <f t="shared" si="5"/>
        <v>600.20784932274057</v>
      </c>
      <c r="AE33" s="53">
        <f t="shared" si="6"/>
        <v>614.07976033290959</v>
      </c>
      <c r="AF33" s="53">
        <f t="shared" si="7"/>
        <v>782.26005114165002</v>
      </c>
      <c r="AG33" s="53">
        <f t="shared" si="8"/>
        <v>933.86341955137118</v>
      </c>
      <c r="AH33" s="53">
        <f t="shared" si="9"/>
        <v>1065.8679126035304</v>
      </c>
      <c r="AI33" s="53">
        <f t="shared" si="10"/>
        <v>1136.0362999802305</v>
      </c>
      <c r="AJ33" s="53">
        <f t="shared" si="11"/>
        <v>1074.0271698991901</v>
      </c>
      <c r="AK33" s="53">
        <f t="shared" si="12"/>
        <v>917.54697149037361</v>
      </c>
      <c r="AL33" s="53">
        <f t="shared" si="13"/>
        <v>732.52870714584139</v>
      </c>
      <c r="AM33" s="53">
        <f t="shared" si="14"/>
        <v>533.14860227219845</v>
      </c>
      <c r="AN33" s="55">
        <f t="shared" si="15"/>
        <v>0.90456850496757046</v>
      </c>
      <c r="AO33" s="55">
        <f t="shared" si="16"/>
        <v>0.82485705468653758</v>
      </c>
      <c r="AP33" s="55">
        <f t="shared" si="17"/>
        <v>0.7983673929589834</v>
      </c>
      <c r="AQ33" s="55">
        <f t="shared" si="18"/>
        <v>0.72927661207604111</v>
      </c>
      <c r="AR33" s="55">
        <f t="shared" si="19"/>
        <v>0.72986150187760179</v>
      </c>
      <c r="AS33" s="55">
        <f t="shared" si="20"/>
        <v>0.72182261391272429</v>
      </c>
      <c r="AT33" s="55">
        <f t="shared" si="21"/>
        <v>0.70801437081631979</v>
      </c>
      <c r="AU33" s="55">
        <f t="shared" si="22"/>
        <v>0.74484212431898966</v>
      </c>
      <c r="AV33" s="55">
        <f t="shared" si="23"/>
        <v>0.80425558717323786</v>
      </c>
      <c r="AW33" s="55">
        <f t="shared" si="24"/>
        <v>0.86781303281133393</v>
      </c>
      <c r="AX33" s="55">
        <f t="shared" si="25"/>
        <v>0.89395850176797531</v>
      </c>
      <c r="AY33" s="55">
        <f t="shared" si="26"/>
        <v>0.89728921331534328</v>
      </c>
    </row>
    <row r="34" spans="1:51" ht="14.4" thickBot="1" x14ac:dyDescent="0.3">
      <c r="A34" s="41" t="s">
        <v>1331</v>
      </c>
      <c r="B34" s="41" t="s">
        <v>1333</v>
      </c>
      <c r="C34" s="26" t="s">
        <v>93</v>
      </c>
      <c r="D34" s="50">
        <v>-7</v>
      </c>
      <c r="E34" s="50">
        <v>-5.3</v>
      </c>
      <c r="F34" s="50">
        <v>-0.89</v>
      </c>
      <c r="G34" s="50">
        <v>4.5</v>
      </c>
      <c r="H34" s="50">
        <v>9.89</v>
      </c>
      <c r="I34" s="50">
        <v>14.2</v>
      </c>
      <c r="J34" s="50">
        <v>16.100000000000001</v>
      </c>
      <c r="K34" s="50">
        <v>14.9</v>
      </c>
      <c r="L34" s="50">
        <v>10.11</v>
      </c>
      <c r="M34" s="50">
        <v>4.3</v>
      </c>
      <c r="N34" s="50">
        <v>-1.22</v>
      </c>
      <c r="O34" s="50">
        <v>-6.89</v>
      </c>
      <c r="P34" s="51">
        <v>-9.7777777777777786</v>
      </c>
      <c r="Q34" s="51">
        <v>-9</v>
      </c>
      <c r="R34" s="51">
        <v>-6.4999999999999991</v>
      </c>
      <c r="S34" s="51">
        <v>-3.5000000000000004</v>
      </c>
      <c r="T34" s="51">
        <v>0.88888888888888962</v>
      </c>
      <c r="U34" s="51">
        <v>5.9999999999999982</v>
      </c>
      <c r="V34" s="51">
        <v>8.9000000000000021</v>
      </c>
      <c r="W34" s="51">
        <v>8.1999999999999993</v>
      </c>
      <c r="X34" s="51">
        <v>5.2777777777777777</v>
      </c>
      <c r="Y34" s="51">
        <v>0.19999999999999968</v>
      </c>
      <c r="Z34" s="51">
        <v>-4.1111111111111098</v>
      </c>
      <c r="AA34" s="51">
        <v>-9.5</v>
      </c>
      <c r="AB34" s="53">
        <f t="shared" si="3"/>
        <v>235.21921270055842</v>
      </c>
      <c r="AC34" s="53">
        <f t="shared" si="4"/>
        <v>233.41207591430032</v>
      </c>
      <c r="AD34" s="53">
        <f t="shared" si="5"/>
        <v>247.53477173731304</v>
      </c>
      <c r="AE34" s="53">
        <f t="shared" si="6"/>
        <v>265.06412984176262</v>
      </c>
      <c r="AF34" s="53">
        <f t="shared" si="7"/>
        <v>348.87337113073033</v>
      </c>
      <c r="AG34" s="53">
        <f t="shared" si="8"/>
        <v>540.10376751486695</v>
      </c>
      <c r="AH34" s="53">
        <f t="shared" si="9"/>
        <v>710.26986656966255</v>
      </c>
      <c r="AI34" s="53">
        <f t="shared" si="10"/>
        <v>697.70969883504426</v>
      </c>
      <c r="AJ34" s="53">
        <f t="shared" si="11"/>
        <v>639.53810572173802</v>
      </c>
      <c r="AK34" s="53">
        <f t="shared" si="12"/>
        <v>463.12535058955251</v>
      </c>
      <c r="AL34" s="53">
        <f t="shared" si="13"/>
        <v>364.24158152042111</v>
      </c>
      <c r="AM34" s="53">
        <f t="shared" si="14"/>
        <v>243.65401256269064</v>
      </c>
      <c r="AN34" s="55">
        <f t="shared" si="15"/>
        <v>0.80564687495148568</v>
      </c>
      <c r="AO34" s="55">
        <f t="shared" si="16"/>
        <v>0.7521270478259483</v>
      </c>
      <c r="AP34" s="55">
        <f t="shared" si="17"/>
        <v>0.65734449287619978</v>
      </c>
      <c r="AQ34" s="55">
        <f t="shared" si="18"/>
        <v>0.56105990172567122</v>
      </c>
      <c r="AR34" s="55">
        <f t="shared" si="19"/>
        <v>0.53529269765643661</v>
      </c>
      <c r="AS34" s="55">
        <f t="shared" si="20"/>
        <v>0.57793519491324097</v>
      </c>
      <c r="AT34" s="55">
        <f t="shared" si="21"/>
        <v>0.62350547871684558</v>
      </c>
      <c r="AU34" s="55">
        <f t="shared" si="22"/>
        <v>0.64219203387035906</v>
      </c>
      <c r="AV34" s="55">
        <f t="shared" si="23"/>
        <v>0.7194400816342903</v>
      </c>
      <c r="AW34" s="55">
        <f t="shared" si="24"/>
        <v>0.74682951608286297</v>
      </c>
      <c r="AX34" s="55">
        <f t="shared" si="25"/>
        <v>0.80707092258996882</v>
      </c>
      <c r="AY34" s="55">
        <f t="shared" si="26"/>
        <v>0.81650623441049919</v>
      </c>
    </row>
    <row r="35" spans="1:51" ht="14.4" thickBot="1" x14ac:dyDescent="0.3">
      <c r="A35" s="41" t="s">
        <v>1331</v>
      </c>
      <c r="B35" s="41" t="s">
        <v>1333</v>
      </c>
      <c r="C35" s="26" t="s">
        <v>94</v>
      </c>
      <c r="D35" s="50">
        <v>-6.72</v>
      </c>
      <c r="E35" s="50">
        <v>-4.9000000000000004</v>
      </c>
      <c r="F35" s="50">
        <v>-0.78</v>
      </c>
      <c r="G35" s="50">
        <v>4.4000000000000004</v>
      </c>
      <c r="H35" s="50">
        <v>9</v>
      </c>
      <c r="I35" s="50">
        <v>13.3</v>
      </c>
      <c r="J35" s="50">
        <v>15.2</v>
      </c>
      <c r="K35" s="50">
        <v>14.4</v>
      </c>
      <c r="L35" s="50">
        <v>9.5</v>
      </c>
      <c r="M35" s="50">
        <v>4</v>
      </c>
      <c r="N35" s="50">
        <v>-1.61</v>
      </c>
      <c r="O35" s="50">
        <v>-6.61</v>
      </c>
      <c r="P35" s="51">
        <v>-9.1111111111111107</v>
      </c>
      <c r="Q35" s="51">
        <v>-8.1</v>
      </c>
      <c r="R35" s="51">
        <v>-6.2222222222222214</v>
      </c>
      <c r="S35" s="51">
        <v>-3.2000000000000006</v>
      </c>
      <c r="T35" s="51">
        <v>1.2222222222222239</v>
      </c>
      <c r="U35" s="51">
        <v>6.1999999999999975</v>
      </c>
      <c r="V35" s="51">
        <v>9.3000000000000007</v>
      </c>
      <c r="W35" s="51">
        <v>8.5999999999999979</v>
      </c>
      <c r="X35" s="51">
        <v>5.7222222222222205</v>
      </c>
      <c r="Y35" s="51">
        <v>0.89999999999999858</v>
      </c>
      <c r="Z35" s="51">
        <v>-3.7777777777777781</v>
      </c>
      <c r="AA35" s="51">
        <v>-9.1111111111111107</v>
      </c>
      <c r="AB35" s="53">
        <f t="shared" si="3"/>
        <v>255.61814926469441</v>
      </c>
      <c r="AC35" s="53">
        <f t="shared" si="4"/>
        <v>260.54309173738477</v>
      </c>
      <c r="AD35" s="53">
        <f t="shared" si="5"/>
        <v>256.21115144689213</v>
      </c>
      <c r="AE35" s="53">
        <f t="shared" si="6"/>
        <v>279.13663249266835</v>
      </c>
      <c r="AF35" s="53">
        <f t="shared" si="7"/>
        <v>388.55756668511765</v>
      </c>
      <c r="AG35" s="53">
        <f t="shared" si="8"/>
        <v>588.6493042858358</v>
      </c>
      <c r="AH35" s="53">
        <f t="shared" si="9"/>
        <v>794.05856962336543</v>
      </c>
      <c r="AI35" s="53">
        <f t="shared" si="10"/>
        <v>760.71641548277751</v>
      </c>
      <c r="AJ35" s="53">
        <f t="shared" si="11"/>
        <v>708.57675614870539</v>
      </c>
      <c r="AK35" s="53">
        <f t="shared" si="12"/>
        <v>523.27012585624141</v>
      </c>
      <c r="AL35" s="53">
        <f t="shared" si="13"/>
        <v>394.01392482262963</v>
      </c>
      <c r="AM35" s="53">
        <f t="shared" si="14"/>
        <v>253.47151421164577</v>
      </c>
      <c r="AN35" s="55">
        <f t="shared" si="15"/>
        <v>0.83087381849954789</v>
      </c>
      <c r="AO35" s="55">
        <f t="shared" si="16"/>
        <v>0.78270389250535866</v>
      </c>
      <c r="AP35" s="55">
        <f t="shared" si="17"/>
        <v>0.66608517931903155</v>
      </c>
      <c r="AQ35" s="55">
        <f t="shared" si="18"/>
        <v>0.57777770221591518</v>
      </c>
      <c r="AR35" s="55">
        <f t="shared" si="19"/>
        <v>0.58206471433561235</v>
      </c>
      <c r="AS35" s="55">
        <f t="shared" si="20"/>
        <v>0.62124703387426961</v>
      </c>
      <c r="AT35" s="55">
        <f t="shared" si="21"/>
        <v>0.67852290727960896</v>
      </c>
      <c r="AU35" s="55">
        <f t="shared" si="22"/>
        <v>0.68146377104561817</v>
      </c>
      <c r="AV35" s="55">
        <f t="shared" si="23"/>
        <v>0.77291220468383659</v>
      </c>
      <c r="AW35" s="55">
        <f t="shared" si="24"/>
        <v>0.80223583956326816</v>
      </c>
      <c r="AX35" s="55">
        <f t="shared" si="25"/>
        <v>0.85150325214657163</v>
      </c>
      <c r="AY35" s="55">
        <f t="shared" si="26"/>
        <v>0.82389629022707545</v>
      </c>
    </row>
    <row r="36" spans="1:51" ht="14.4" thickBot="1" x14ac:dyDescent="0.3">
      <c r="A36" s="41" t="s">
        <v>1331</v>
      </c>
      <c r="B36" s="41" t="s">
        <v>1333</v>
      </c>
      <c r="C36" s="26" t="s">
        <v>95</v>
      </c>
      <c r="D36" s="50">
        <v>-3.78</v>
      </c>
      <c r="E36" s="50">
        <v>-0.8</v>
      </c>
      <c r="F36" s="50">
        <v>4.8899999999999997</v>
      </c>
      <c r="G36" s="50">
        <v>9</v>
      </c>
      <c r="H36" s="50">
        <v>14.28</v>
      </c>
      <c r="I36" s="50">
        <v>18</v>
      </c>
      <c r="J36" s="50">
        <v>22.4</v>
      </c>
      <c r="K36" s="50">
        <v>21.3</v>
      </c>
      <c r="L36" s="50">
        <v>15.61</v>
      </c>
      <c r="M36" s="50">
        <v>9</v>
      </c>
      <c r="N36" s="50">
        <v>2.61</v>
      </c>
      <c r="O36" s="50">
        <v>-3.61</v>
      </c>
      <c r="P36" s="51">
        <v>-6.8888888888888875</v>
      </c>
      <c r="Q36" s="51">
        <v>-5</v>
      </c>
      <c r="R36" s="51">
        <v>-2.7222222222222214</v>
      </c>
      <c r="S36" s="51">
        <v>-0.90000000000000058</v>
      </c>
      <c r="T36" s="51">
        <v>3.1111111111111116</v>
      </c>
      <c r="U36" s="51">
        <v>6.3000000000000016</v>
      </c>
      <c r="V36" s="51">
        <v>7.6999999999999993</v>
      </c>
      <c r="W36" s="51">
        <v>7.5</v>
      </c>
      <c r="X36" s="51">
        <v>5</v>
      </c>
      <c r="Y36" s="51">
        <v>1.9000000000000008</v>
      </c>
      <c r="Z36" s="51">
        <v>-2.1111111111111116</v>
      </c>
      <c r="AA36" s="51">
        <v>-7.0000000000000009</v>
      </c>
      <c r="AB36" s="53">
        <f t="shared" si="3"/>
        <v>288.7554587487856</v>
      </c>
      <c r="AC36" s="53">
        <f t="shared" si="4"/>
        <v>308.95919004383961</v>
      </c>
      <c r="AD36" s="53">
        <f t="shared" si="5"/>
        <v>289.60074342478305</v>
      </c>
      <c r="AE36" s="53">
        <f t="shared" si="6"/>
        <v>285.7280848176166</v>
      </c>
      <c r="AF36" s="53">
        <f t="shared" si="7"/>
        <v>358.8300307838245</v>
      </c>
      <c r="AG36" s="53">
        <f t="shared" si="8"/>
        <v>441.75020425582142</v>
      </c>
      <c r="AH36" s="53">
        <f t="shared" si="9"/>
        <v>407.71902709786593</v>
      </c>
      <c r="AI36" s="53">
        <f t="shared" si="10"/>
        <v>424.30687093526615</v>
      </c>
      <c r="AJ36" s="53">
        <f t="shared" si="11"/>
        <v>429.35932952181059</v>
      </c>
      <c r="AK36" s="53">
        <f t="shared" si="12"/>
        <v>428.15880294790998</v>
      </c>
      <c r="AL36" s="53">
        <f t="shared" si="13"/>
        <v>372.14622957035147</v>
      </c>
      <c r="AM36" s="53">
        <f t="shared" si="14"/>
        <v>280.28055427603488</v>
      </c>
      <c r="AN36" s="55">
        <f t="shared" si="15"/>
        <v>0.79002089850112456</v>
      </c>
      <c r="AO36" s="55">
        <f t="shared" si="16"/>
        <v>0.7319784891893063</v>
      </c>
      <c r="AP36" s="55">
        <f t="shared" si="17"/>
        <v>0.57852578238981001</v>
      </c>
      <c r="AQ36" s="55">
        <f t="shared" si="18"/>
        <v>0.49913733076642425</v>
      </c>
      <c r="AR36" s="55">
        <f t="shared" si="19"/>
        <v>0.4698516346155801</v>
      </c>
      <c r="AS36" s="55">
        <f t="shared" si="20"/>
        <v>0.46301060322900972</v>
      </c>
      <c r="AT36" s="55">
        <f t="shared" si="21"/>
        <v>0.3882546400031256</v>
      </c>
      <c r="AU36" s="55">
        <f t="shared" si="22"/>
        <v>0.40959858747269967</v>
      </c>
      <c r="AV36" s="55">
        <f t="shared" si="23"/>
        <v>0.49242382056327483</v>
      </c>
      <c r="AW36" s="55">
        <f t="shared" si="24"/>
        <v>0.61100677506641532</v>
      </c>
      <c r="AX36" s="55">
        <f t="shared" si="25"/>
        <v>0.71056107345761688</v>
      </c>
      <c r="AY36" s="55">
        <f t="shared" si="26"/>
        <v>0.77340972616701809</v>
      </c>
    </row>
    <row r="37" spans="1:51" ht="14.4" thickBot="1" x14ac:dyDescent="0.3">
      <c r="A37" s="41" t="s">
        <v>1331</v>
      </c>
      <c r="B37" s="41" t="s">
        <v>1333</v>
      </c>
      <c r="C37" s="26" t="s">
        <v>96</v>
      </c>
      <c r="D37" s="50">
        <v>4.22</v>
      </c>
      <c r="E37" s="50">
        <v>4.9000000000000004</v>
      </c>
      <c r="F37" s="50">
        <v>6.72</v>
      </c>
      <c r="G37" s="50">
        <v>9.3000000000000007</v>
      </c>
      <c r="H37" s="50">
        <v>12.78</v>
      </c>
      <c r="I37" s="50">
        <v>15.9</v>
      </c>
      <c r="J37" s="50">
        <v>18.399999999999999</v>
      </c>
      <c r="K37" s="50">
        <v>18</v>
      </c>
      <c r="L37" s="50">
        <v>14.89</v>
      </c>
      <c r="M37" s="50">
        <v>10.5</v>
      </c>
      <c r="N37" s="50">
        <v>6.72</v>
      </c>
      <c r="O37" s="50">
        <v>4</v>
      </c>
      <c r="P37" s="51">
        <v>1.888888888888888</v>
      </c>
      <c r="Q37" s="51">
        <v>1.7000000000000013</v>
      </c>
      <c r="R37" s="51">
        <v>2.7222222222222214</v>
      </c>
      <c r="S37" s="51">
        <v>4.6000000000000005</v>
      </c>
      <c r="T37" s="51">
        <v>7.7222222222222214</v>
      </c>
      <c r="U37" s="51">
        <v>10.199999999999999</v>
      </c>
      <c r="V37" s="51">
        <v>12.7</v>
      </c>
      <c r="W37" s="51">
        <v>12.899999999999999</v>
      </c>
      <c r="X37" s="51">
        <v>10.999999999999998</v>
      </c>
      <c r="Y37" s="51">
        <v>7.5</v>
      </c>
      <c r="Z37" s="51">
        <v>4.0000000000000018</v>
      </c>
      <c r="AA37" s="51">
        <v>1.3888888888888888</v>
      </c>
      <c r="AB37" s="53">
        <f t="shared" si="3"/>
        <v>593.75394880818328</v>
      </c>
      <c r="AC37" s="53">
        <f t="shared" si="4"/>
        <v>551.12175686190915</v>
      </c>
      <c r="AD37" s="53">
        <f t="shared" si="5"/>
        <v>562.08940369684478</v>
      </c>
      <c r="AE37" s="53">
        <f t="shared" si="6"/>
        <v>614.39334322887032</v>
      </c>
      <c r="AF37" s="53">
        <f t="shared" si="7"/>
        <v>750.28699035884824</v>
      </c>
      <c r="AG37" s="53">
        <f t="shared" si="8"/>
        <v>856.60324561895118</v>
      </c>
      <c r="AH37" s="53">
        <f t="shared" si="9"/>
        <v>1017.897994399035</v>
      </c>
      <c r="AI37" s="53">
        <f t="shared" si="10"/>
        <v>1071.4618351344909</v>
      </c>
      <c r="AJ37" s="53">
        <f t="shared" si="11"/>
        <v>1016.6699881456573</v>
      </c>
      <c r="AK37" s="53">
        <f t="shared" si="12"/>
        <v>846.17868523260063</v>
      </c>
      <c r="AL37" s="53">
        <f t="shared" si="13"/>
        <v>673.1490413078717</v>
      </c>
      <c r="AM37" s="53">
        <f t="shared" si="14"/>
        <v>561.34864827566059</v>
      </c>
      <c r="AN37" s="55">
        <f t="shared" si="15"/>
        <v>0.84799288169736653</v>
      </c>
      <c r="AO37" s="55">
        <f t="shared" si="16"/>
        <v>0.79780241021699561</v>
      </c>
      <c r="AP37" s="55">
        <f t="shared" si="17"/>
        <v>0.75654801112070602</v>
      </c>
      <c r="AQ37" s="55">
        <f t="shared" si="18"/>
        <v>0.72456814938766712</v>
      </c>
      <c r="AR37" s="55">
        <f t="shared" si="19"/>
        <v>0.71338766488496796</v>
      </c>
      <c r="AS37" s="55">
        <f t="shared" si="20"/>
        <v>0.68911364225217397</v>
      </c>
      <c r="AT37" s="55">
        <f t="shared" si="21"/>
        <v>0.69406933847860419</v>
      </c>
      <c r="AU37" s="55">
        <f t="shared" si="22"/>
        <v>0.72109238689063226</v>
      </c>
      <c r="AV37" s="55">
        <f t="shared" si="23"/>
        <v>0.77545633182317364</v>
      </c>
      <c r="AW37" s="55">
        <f t="shared" si="24"/>
        <v>0.81684652774255206</v>
      </c>
      <c r="AX37" s="55">
        <f t="shared" si="25"/>
        <v>0.82792197624393049</v>
      </c>
      <c r="AY37" s="55">
        <f t="shared" si="26"/>
        <v>0.83091276341712894</v>
      </c>
    </row>
    <row r="38" spans="1:51" ht="14.4" thickBot="1" x14ac:dyDescent="0.3">
      <c r="A38" s="41" t="s">
        <v>1331</v>
      </c>
      <c r="B38" s="41" t="s">
        <v>1333</v>
      </c>
      <c r="C38" s="26" t="s">
        <v>97</v>
      </c>
      <c r="D38" s="50">
        <v>-5.39</v>
      </c>
      <c r="E38" s="50">
        <v>-2.1</v>
      </c>
      <c r="F38" s="50">
        <v>3.28</v>
      </c>
      <c r="G38" s="50">
        <v>8.1999999999999993</v>
      </c>
      <c r="H38" s="50">
        <v>13</v>
      </c>
      <c r="I38" s="50">
        <v>16.7</v>
      </c>
      <c r="J38" s="50">
        <v>20.5</v>
      </c>
      <c r="K38" s="50">
        <v>19.399999999999999</v>
      </c>
      <c r="L38" s="50">
        <v>14.28</v>
      </c>
      <c r="M38" s="50">
        <v>7.3</v>
      </c>
      <c r="N38" s="50">
        <v>1.61</v>
      </c>
      <c r="O38" s="50">
        <v>-5.22</v>
      </c>
      <c r="P38" s="51">
        <v>-6.6111111111111098</v>
      </c>
      <c r="Q38" s="51">
        <v>-4.5000000000000009</v>
      </c>
      <c r="R38" s="51">
        <v>-1.722222222222223</v>
      </c>
      <c r="S38" s="51">
        <v>0.79999999999999871</v>
      </c>
      <c r="T38" s="51">
        <v>5.4999999999999991</v>
      </c>
      <c r="U38" s="51">
        <v>9.0000000000000018</v>
      </c>
      <c r="V38" s="51">
        <v>10.399999999999999</v>
      </c>
      <c r="W38" s="51">
        <v>9.9</v>
      </c>
      <c r="X38" s="51">
        <v>7.9999999999999991</v>
      </c>
      <c r="Y38" s="51">
        <v>3.9000000000000017</v>
      </c>
      <c r="Z38" s="51">
        <v>-0.38888888888888851</v>
      </c>
      <c r="AA38" s="51">
        <v>-6.4999999999999991</v>
      </c>
      <c r="AB38" s="53">
        <f t="shared" si="3"/>
        <v>340.18619712974004</v>
      </c>
      <c r="AC38" s="53">
        <f t="shared" si="4"/>
        <v>366.52198608179737</v>
      </c>
      <c r="AD38" s="53">
        <f t="shared" si="5"/>
        <v>375.83846961350133</v>
      </c>
      <c r="AE38" s="53">
        <f t="shared" si="6"/>
        <v>385.99602371698523</v>
      </c>
      <c r="AF38" s="53">
        <f t="shared" si="7"/>
        <v>544.89878172977399</v>
      </c>
      <c r="AG38" s="53">
        <f t="shared" si="8"/>
        <v>692.94629712595781</v>
      </c>
      <c r="AH38" s="53">
        <f t="shared" si="9"/>
        <v>659.13188096794329</v>
      </c>
      <c r="AI38" s="53">
        <f t="shared" si="10"/>
        <v>659.99353026567167</v>
      </c>
      <c r="AJ38" s="53">
        <f t="shared" si="11"/>
        <v>706.73092095639822</v>
      </c>
      <c r="AK38" s="53">
        <f t="shared" si="12"/>
        <v>637.9037391148521</v>
      </c>
      <c r="AL38" s="53">
        <f t="shared" si="13"/>
        <v>514.37013194276517</v>
      </c>
      <c r="AM38" s="53">
        <f t="shared" si="14"/>
        <v>341.59632680846215</v>
      </c>
      <c r="AN38" s="55">
        <f t="shared" si="15"/>
        <v>0.91110745876952293</v>
      </c>
      <c r="AO38" s="55">
        <f t="shared" si="16"/>
        <v>0.83621098531300864</v>
      </c>
      <c r="AP38" s="55">
        <f t="shared" si="17"/>
        <v>0.69734169789609457</v>
      </c>
      <c r="AQ38" s="55">
        <f t="shared" si="18"/>
        <v>0.59605521544639883</v>
      </c>
      <c r="AR38" s="55">
        <f t="shared" si="19"/>
        <v>0.60359493456381663</v>
      </c>
      <c r="AS38" s="55">
        <f t="shared" si="20"/>
        <v>0.60420839145031113</v>
      </c>
      <c r="AT38" s="55">
        <f t="shared" si="21"/>
        <v>0.52322237893114365</v>
      </c>
      <c r="AU38" s="55">
        <f t="shared" si="22"/>
        <v>0.54170607787477365</v>
      </c>
      <c r="AV38" s="55">
        <f t="shared" si="23"/>
        <v>0.65939158038274237</v>
      </c>
      <c r="AW38" s="55">
        <f t="shared" si="24"/>
        <v>0.79010144070198141</v>
      </c>
      <c r="AX38" s="55">
        <f t="shared" si="25"/>
        <v>0.86568504367604993</v>
      </c>
      <c r="AY38" s="55">
        <f t="shared" si="26"/>
        <v>0.90713099674163211</v>
      </c>
    </row>
    <row r="39" spans="1:51" ht="14.4" thickBot="1" x14ac:dyDescent="0.3">
      <c r="A39" s="41" t="s">
        <v>1331</v>
      </c>
      <c r="B39" s="41" t="s">
        <v>1333</v>
      </c>
      <c r="C39" s="26" t="s">
        <v>98</v>
      </c>
      <c r="D39" s="50">
        <v>3.39</v>
      </c>
      <c r="E39" s="50">
        <v>5</v>
      </c>
      <c r="F39" s="50">
        <v>7.11</v>
      </c>
      <c r="G39" s="50">
        <v>9.1999999999999993</v>
      </c>
      <c r="H39" s="50">
        <v>11.72</v>
      </c>
      <c r="I39" s="50">
        <v>14.1</v>
      </c>
      <c r="J39" s="50">
        <v>15.7</v>
      </c>
      <c r="K39" s="50">
        <v>15.4</v>
      </c>
      <c r="L39" s="50">
        <v>14.11</v>
      </c>
      <c r="M39" s="50">
        <v>10.6</v>
      </c>
      <c r="N39" s="50">
        <v>7.39</v>
      </c>
      <c r="O39" s="50">
        <v>3.5</v>
      </c>
      <c r="P39" s="51">
        <v>1.722222222222223</v>
      </c>
      <c r="Q39" s="51">
        <v>2.3000000000000003</v>
      </c>
      <c r="R39" s="51">
        <v>4.3888888888888884</v>
      </c>
      <c r="S39" s="51">
        <v>5.4999999999999991</v>
      </c>
      <c r="T39" s="51">
        <v>7.9999999999999991</v>
      </c>
      <c r="U39" s="51">
        <v>10.199999999999999</v>
      </c>
      <c r="V39" s="51">
        <v>12</v>
      </c>
      <c r="W39" s="51">
        <v>12.5</v>
      </c>
      <c r="X39" s="51">
        <v>11.222222222222223</v>
      </c>
      <c r="Y39" s="51">
        <v>8.3999999999999986</v>
      </c>
      <c r="Z39" s="51">
        <v>5.7222222222222205</v>
      </c>
      <c r="AA39" s="51">
        <v>1.6111111111111103</v>
      </c>
      <c r="AB39" s="53">
        <f t="shared" si="3"/>
        <v>614.6154463190893</v>
      </c>
      <c r="AC39" s="53">
        <f t="shared" si="4"/>
        <v>596.21334840604766</v>
      </c>
      <c r="AD39" s="53">
        <f t="shared" si="5"/>
        <v>692.10220161469852</v>
      </c>
      <c r="AE39" s="53">
        <f t="shared" si="6"/>
        <v>701.09234379501379</v>
      </c>
      <c r="AF39" s="53">
        <f t="shared" si="7"/>
        <v>835.415534879956</v>
      </c>
      <c r="AG39" s="53">
        <f t="shared" si="8"/>
        <v>961.77006008776414</v>
      </c>
      <c r="AH39" s="53">
        <f t="shared" si="9"/>
        <v>1101.6077457540919</v>
      </c>
      <c r="AI39" s="53">
        <f t="shared" si="10"/>
        <v>1199.2722661194653</v>
      </c>
      <c r="AJ39" s="53">
        <f t="shared" si="11"/>
        <v>1101.1790094856005</v>
      </c>
      <c r="AK39" s="53">
        <f t="shared" si="12"/>
        <v>950.00353256005587</v>
      </c>
      <c r="AL39" s="53">
        <f t="shared" si="13"/>
        <v>817.43528873190019</v>
      </c>
      <c r="AM39" s="53">
        <f t="shared" si="14"/>
        <v>600.2490053106352</v>
      </c>
      <c r="AN39" s="55">
        <f t="shared" si="15"/>
        <v>0.88830300430264841</v>
      </c>
      <c r="AO39" s="55">
        <f t="shared" si="16"/>
        <v>0.82691319534456753</v>
      </c>
      <c r="AP39" s="55">
        <f t="shared" si="17"/>
        <v>0.82834750953073277</v>
      </c>
      <c r="AQ39" s="55">
        <f t="shared" si="18"/>
        <v>0.77661356854713137</v>
      </c>
      <c r="AR39" s="55">
        <f t="shared" si="19"/>
        <v>0.77945644301980932</v>
      </c>
      <c r="AS39" s="55">
        <f t="shared" si="20"/>
        <v>0.77371743862268239</v>
      </c>
      <c r="AT39" s="55">
        <f t="shared" si="21"/>
        <v>0.78648632766852145</v>
      </c>
      <c r="AU39" s="55">
        <f t="shared" si="22"/>
        <v>0.82853276077137583</v>
      </c>
      <c r="AV39" s="55">
        <f t="shared" si="23"/>
        <v>0.82762776109809744</v>
      </c>
      <c r="AW39" s="55">
        <f t="shared" si="24"/>
        <v>0.86263208650153311</v>
      </c>
      <c r="AX39" s="55">
        <f t="shared" si="25"/>
        <v>0.89165458183269519</v>
      </c>
      <c r="AY39" s="55">
        <f t="shared" si="26"/>
        <v>0.87446211834643506</v>
      </c>
    </row>
    <row r="40" spans="1:51" ht="14.4" thickBot="1" x14ac:dyDescent="0.3">
      <c r="A40" s="41" t="s">
        <v>1331</v>
      </c>
      <c r="B40" s="41" t="s">
        <v>1333</v>
      </c>
      <c r="C40" s="26" t="s">
        <v>99</v>
      </c>
      <c r="D40" s="50">
        <v>4.6100000000000003</v>
      </c>
      <c r="E40" s="50">
        <v>4.8</v>
      </c>
      <c r="F40" s="50">
        <v>6.61</v>
      </c>
      <c r="G40" s="50">
        <v>9</v>
      </c>
      <c r="H40" s="50">
        <v>12.22</v>
      </c>
      <c r="I40" s="50">
        <v>15.3</v>
      </c>
      <c r="J40" s="50">
        <v>17.399999999999999</v>
      </c>
      <c r="K40" s="50">
        <v>16.8</v>
      </c>
      <c r="L40" s="50">
        <v>14.11</v>
      </c>
      <c r="M40" s="50">
        <v>10.199999999999999</v>
      </c>
      <c r="N40" s="50">
        <v>6.61</v>
      </c>
      <c r="O40" s="50">
        <v>4.28</v>
      </c>
      <c r="P40" s="51">
        <v>2.2222222222222223</v>
      </c>
      <c r="Q40" s="51">
        <v>1.6000000000000014</v>
      </c>
      <c r="R40" s="51">
        <v>2.5</v>
      </c>
      <c r="S40" s="51">
        <v>4.0000000000000018</v>
      </c>
      <c r="T40" s="51">
        <v>6.7222222222222232</v>
      </c>
      <c r="U40" s="51">
        <v>8.8000000000000025</v>
      </c>
      <c r="V40" s="51">
        <v>10.799999999999999</v>
      </c>
      <c r="W40" s="51">
        <v>11.199999999999998</v>
      </c>
      <c r="X40" s="51">
        <v>9.5</v>
      </c>
      <c r="Y40" s="51">
        <v>6.8000000000000007</v>
      </c>
      <c r="Z40" s="51">
        <v>4.2222222222222232</v>
      </c>
      <c r="AA40" s="51">
        <v>1.7777777777777792</v>
      </c>
      <c r="AB40" s="53">
        <f t="shared" si="3"/>
        <v>605.90381650507072</v>
      </c>
      <c r="AC40" s="53">
        <f t="shared" si="4"/>
        <v>547.09245973019085</v>
      </c>
      <c r="AD40" s="53">
        <f t="shared" si="5"/>
        <v>548.76414598934036</v>
      </c>
      <c r="AE40" s="53">
        <f t="shared" si="6"/>
        <v>576.40908364123629</v>
      </c>
      <c r="AF40" s="53">
        <f t="shared" si="7"/>
        <v>678.8516215984165</v>
      </c>
      <c r="AG40" s="53">
        <f t="shared" si="8"/>
        <v>737.54770524391813</v>
      </c>
      <c r="AH40" s="53">
        <f t="shared" si="9"/>
        <v>843.58559671166927</v>
      </c>
      <c r="AI40" s="53">
        <f t="shared" si="10"/>
        <v>924.02604657887036</v>
      </c>
      <c r="AJ40" s="53">
        <f t="shared" si="11"/>
        <v>875.11538388006261</v>
      </c>
      <c r="AK40" s="53">
        <f t="shared" si="12"/>
        <v>784.4152713315724</v>
      </c>
      <c r="AL40" s="53">
        <f t="shared" si="13"/>
        <v>699.72751710746695</v>
      </c>
      <c r="AM40" s="53">
        <f t="shared" si="14"/>
        <v>581.95156933672251</v>
      </c>
      <c r="AN40" s="55">
        <f t="shared" si="15"/>
        <v>0.84501913240408044</v>
      </c>
      <c r="AO40" s="55">
        <f t="shared" si="16"/>
        <v>0.79765601101561245</v>
      </c>
      <c r="AP40" s="55">
        <f t="shared" si="17"/>
        <v>0.75035645769110204</v>
      </c>
      <c r="AQ40" s="55">
        <f t="shared" si="18"/>
        <v>0.7089392071717191</v>
      </c>
      <c r="AR40" s="55">
        <f t="shared" si="19"/>
        <v>0.6911561511332347</v>
      </c>
      <c r="AS40" s="55">
        <f t="shared" si="20"/>
        <v>0.65183704196269521</v>
      </c>
      <c r="AT40" s="55">
        <f t="shared" si="21"/>
        <v>0.65204305868417856</v>
      </c>
      <c r="AU40" s="55">
        <f t="shared" si="22"/>
        <v>0.69550596177310609</v>
      </c>
      <c r="AV40" s="55">
        <f t="shared" si="23"/>
        <v>0.73780016300024653</v>
      </c>
      <c r="AW40" s="55">
        <f t="shared" si="24"/>
        <v>0.79438052063705755</v>
      </c>
      <c r="AX40" s="55">
        <f t="shared" si="25"/>
        <v>0.84730396115342432</v>
      </c>
      <c r="AY40" s="55">
        <f t="shared" si="26"/>
        <v>0.83776021764702024</v>
      </c>
    </row>
    <row r="41" spans="1:51" ht="14.4" thickBot="1" x14ac:dyDescent="0.3">
      <c r="A41" s="41" t="s">
        <v>1331</v>
      </c>
      <c r="B41" s="41" t="s">
        <v>1333</v>
      </c>
      <c r="C41" s="26" t="s">
        <v>100</v>
      </c>
      <c r="D41" s="50">
        <v>3.78</v>
      </c>
      <c r="E41" s="50">
        <v>5.0999999999999996</v>
      </c>
      <c r="F41" s="50">
        <v>7.11</v>
      </c>
      <c r="G41" s="50">
        <v>9.3000000000000007</v>
      </c>
      <c r="H41" s="50">
        <v>12.28</v>
      </c>
      <c r="I41" s="50">
        <v>15.3</v>
      </c>
      <c r="J41" s="50">
        <v>17.5</v>
      </c>
      <c r="K41" s="50">
        <v>17</v>
      </c>
      <c r="L41" s="50">
        <v>14.39</v>
      </c>
      <c r="M41" s="50">
        <v>10.6</v>
      </c>
      <c r="N41" s="50">
        <v>7.61</v>
      </c>
      <c r="O41" s="50">
        <v>3.78</v>
      </c>
      <c r="P41" s="51">
        <v>2.0000000000000009</v>
      </c>
      <c r="Q41" s="51">
        <v>2.5999999999999996</v>
      </c>
      <c r="R41" s="51">
        <v>4.3888888888888884</v>
      </c>
      <c r="S41" s="51">
        <v>5.5999999999999988</v>
      </c>
      <c r="T41" s="51">
        <v>8.2222222222222197</v>
      </c>
      <c r="U41" s="51">
        <v>10.499999999999998</v>
      </c>
      <c r="V41" s="51">
        <v>12.5</v>
      </c>
      <c r="W41" s="51">
        <v>12.799999999999999</v>
      </c>
      <c r="X41" s="51">
        <v>11.222222222222223</v>
      </c>
      <c r="Y41" s="51">
        <v>8.5999999999999979</v>
      </c>
      <c r="Z41" s="51">
        <v>5.8888888888888893</v>
      </c>
      <c r="AA41" s="51">
        <v>1.888888888888888</v>
      </c>
      <c r="AB41" s="53">
        <f t="shared" si="3"/>
        <v>622.16724619798424</v>
      </c>
      <c r="AC41" s="53">
        <f t="shared" si="4"/>
        <v>617.87496817174485</v>
      </c>
      <c r="AD41" s="53">
        <f t="shared" si="5"/>
        <v>692.10220161469852</v>
      </c>
      <c r="AE41" s="53">
        <f t="shared" si="6"/>
        <v>706.11148246483549</v>
      </c>
      <c r="AF41" s="53">
        <f t="shared" si="7"/>
        <v>829.83982986323622</v>
      </c>
      <c r="AG41" s="53">
        <f t="shared" si="8"/>
        <v>926.51029788761991</v>
      </c>
      <c r="AH41" s="53">
        <f t="shared" si="9"/>
        <v>1049.2958965864011</v>
      </c>
      <c r="AI41" s="53">
        <f t="shared" si="10"/>
        <v>1126.420189019376</v>
      </c>
      <c r="AJ41" s="53">
        <f t="shared" si="11"/>
        <v>1081.4070943445561</v>
      </c>
      <c r="AK41" s="53">
        <f t="shared" si="12"/>
        <v>976.08137896615949</v>
      </c>
      <c r="AL41" s="53">
        <f t="shared" si="13"/>
        <v>824.03803796473289</v>
      </c>
      <c r="AM41" s="53">
        <f t="shared" si="14"/>
        <v>612.37719415159722</v>
      </c>
      <c r="AN41" s="55">
        <f t="shared" si="15"/>
        <v>0.88155369892053326</v>
      </c>
      <c r="AO41" s="55">
        <f t="shared" si="16"/>
        <v>0.83887664407047091</v>
      </c>
      <c r="AP41" s="55">
        <f t="shared" si="17"/>
        <v>0.82834750953073277</v>
      </c>
      <c r="AQ41" s="55">
        <f t="shared" si="18"/>
        <v>0.77677032439446758</v>
      </c>
      <c r="AR41" s="55">
        <f t="shared" si="19"/>
        <v>0.76265750489036244</v>
      </c>
      <c r="AS41" s="55">
        <f t="shared" si="20"/>
        <v>0.73058222861415023</v>
      </c>
      <c r="AT41" s="55">
        <f t="shared" si="21"/>
        <v>0.72491964554294486</v>
      </c>
      <c r="AU41" s="55">
        <f t="shared" si="22"/>
        <v>0.76305477993013682</v>
      </c>
      <c r="AV41" s="55">
        <f t="shared" si="23"/>
        <v>0.81276751973874917</v>
      </c>
      <c r="AW41" s="55">
        <f t="shared" si="24"/>
        <v>0.87439167056168954</v>
      </c>
      <c r="AX41" s="55">
        <f t="shared" si="25"/>
        <v>0.88855331692020334</v>
      </c>
      <c r="AY41" s="55">
        <f t="shared" si="26"/>
        <v>0.87459039657203486</v>
      </c>
    </row>
    <row r="42" spans="1:51" ht="14.4" thickBot="1" x14ac:dyDescent="0.3">
      <c r="A42" s="41" t="s">
        <v>1331</v>
      </c>
      <c r="B42" s="41" t="s">
        <v>1333</v>
      </c>
      <c r="C42" s="26" t="s">
        <v>101</v>
      </c>
      <c r="D42" s="50">
        <v>1.39</v>
      </c>
      <c r="E42" s="50">
        <v>3.5</v>
      </c>
      <c r="F42" s="50">
        <v>5.72</v>
      </c>
      <c r="G42" s="50">
        <v>8.1999999999999993</v>
      </c>
      <c r="H42" s="50">
        <v>11.89</v>
      </c>
      <c r="I42" s="50">
        <v>15.3</v>
      </c>
      <c r="J42" s="50">
        <v>17.600000000000001</v>
      </c>
      <c r="K42" s="50">
        <v>17.399999999999999</v>
      </c>
      <c r="L42" s="50">
        <v>14.5</v>
      </c>
      <c r="M42" s="50">
        <v>9.8000000000000007</v>
      </c>
      <c r="N42" s="50">
        <v>6</v>
      </c>
      <c r="O42" s="50">
        <v>1.1100000000000001</v>
      </c>
      <c r="P42" s="51">
        <v>-0.27777777777777779</v>
      </c>
      <c r="Q42" s="51">
        <v>0.49999999999999922</v>
      </c>
      <c r="R42" s="51">
        <v>2.7222222222222214</v>
      </c>
      <c r="S42" s="51">
        <v>3.9000000000000017</v>
      </c>
      <c r="T42" s="51">
        <v>7.2222222222222223</v>
      </c>
      <c r="U42" s="51">
        <v>10.1</v>
      </c>
      <c r="V42" s="51">
        <v>12.2</v>
      </c>
      <c r="W42" s="51">
        <v>12.4</v>
      </c>
      <c r="X42" s="51">
        <v>10.611111111111112</v>
      </c>
      <c r="Y42" s="51">
        <v>6.9</v>
      </c>
      <c r="Z42" s="51">
        <v>3.7222222222222237</v>
      </c>
      <c r="AA42" s="51">
        <v>-0.77777777777777701</v>
      </c>
      <c r="AB42" s="53">
        <f t="shared" si="3"/>
        <v>531.05296607676405</v>
      </c>
      <c r="AC42" s="53">
        <f t="shared" si="4"/>
        <v>511.61957564384176</v>
      </c>
      <c r="AD42" s="53">
        <f t="shared" si="5"/>
        <v>602.20988173020748</v>
      </c>
      <c r="AE42" s="53">
        <f t="shared" si="6"/>
        <v>599.97719337005367</v>
      </c>
      <c r="AF42" s="53">
        <f t="shared" si="7"/>
        <v>742.97031555841522</v>
      </c>
      <c r="AG42" s="53">
        <f t="shared" si="8"/>
        <v>878.3380223647157</v>
      </c>
      <c r="AH42" s="53">
        <f t="shared" si="9"/>
        <v>1002.4093413217066</v>
      </c>
      <c r="AI42" s="53">
        <f t="shared" si="10"/>
        <v>1042.1725386989519</v>
      </c>
      <c r="AJ42" s="53">
        <f t="shared" si="11"/>
        <v>990.02793914078177</v>
      </c>
      <c r="AK42" s="53">
        <f t="shared" si="12"/>
        <v>816.81959377277633</v>
      </c>
      <c r="AL42" s="53">
        <f t="shared" si="13"/>
        <v>680.28603578925583</v>
      </c>
      <c r="AM42" s="53">
        <f t="shared" si="14"/>
        <v>503.77251647229883</v>
      </c>
      <c r="AN42" s="55">
        <f t="shared" si="15"/>
        <v>0.8865699261021156</v>
      </c>
      <c r="AO42" s="55">
        <f t="shared" si="16"/>
        <v>0.80732583912628886</v>
      </c>
      <c r="AP42" s="55">
        <f t="shared" si="17"/>
        <v>0.8105484382088548</v>
      </c>
      <c r="AQ42" s="55">
        <f t="shared" si="18"/>
        <v>0.74312598563505372</v>
      </c>
      <c r="AR42" s="55">
        <f t="shared" si="19"/>
        <v>0.73095651130269601</v>
      </c>
      <c r="AS42" s="55">
        <f t="shared" si="20"/>
        <v>0.71133605182622162</v>
      </c>
      <c r="AT42" s="55">
        <f t="shared" si="21"/>
        <v>0.70630726084608852</v>
      </c>
      <c r="AU42" s="55">
        <f t="shared" si="22"/>
        <v>0.72473879677501774</v>
      </c>
      <c r="AV42" s="55">
        <f t="shared" si="23"/>
        <v>0.77491159473849092</v>
      </c>
      <c r="AW42" s="55">
        <f t="shared" si="24"/>
        <v>0.82154155469575385</v>
      </c>
      <c r="AX42" s="55">
        <f t="shared" si="25"/>
        <v>0.85319194415648314</v>
      </c>
      <c r="AY42" s="55">
        <f t="shared" si="26"/>
        <v>0.87221900381489581</v>
      </c>
    </row>
    <row r="43" spans="1:51" ht="14.4" thickBot="1" x14ac:dyDescent="0.3">
      <c r="A43" s="41" t="s">
        <v>1331</v>
      </c>
      <c r="B43" s="41" t="s">
        <v>1333</v>
      </c>
      <c r="C43" s="27" t="s">
        <v>102</v>
      </c>
      <c r="D43" s="50">
        <v>-3.78</v>
      </c>
      <c r="E43" s="50">
        <v>-1.2</v>
      </c>
      <c r="F43" s="50">
        <v>3.28</v>
      </c>
      <c r="G43" s="50">
        <v>8</v>
      </c>
      <c r="H43" s="50">
        <v>12.61</v>
      </c>
      <c r="I43" s="50">
        <v>16.3</v>
      </c>
      <c r="J43" s="50">
        <v>20</v>
      </c>
      <c r="K43" s="50">
        <v>19</v>
      </c>
      <c r="L43" s="50">
        <v>14</v>
      </c>
      <c r="M43" s="50">
        <v>7.4</v>
      </c>
      <c r="N43" s="50">
        <v>1.5</v>
      </c>
      <c r="O43" s="50">
        <v>-4</v>
      </c>
      <c r="P43" s="51">
        <v>-6.2222222222222214</v>
      </c>
      <c r="Q43" s="51">
        <v>-4.7</v>
      </c>
      <c r="R43" s="51">
        <v>-2.1111111111111116</v>
      </c>
      <c r="S43" s="51">
        <v>0</v>
      </c>
      <c r="T43" s="51">
        <v>3.7222222222222237</v>
      </c>
      <c r="U43" s="51">
        <v>7.2</v>
      </c>
      <c r="V43" s="51">
        <v>9.2000000000000011</v>
      </c>
      <c r="W43" s="51">
        <v>9.0000000000000018</v>
      </c>
      <c r="X43" s="51">
        <v>6.7222222222222232</v>
      </c>
      <c r="Y43" s="51">
        <v>2.8999999999999995</v>
      </c>
      <c r="Z43" s="51">
        <v>-1.1111111111111112</v>
      </c>
      <c r="AA43" s="51">
        <v>-6.2777777777777777</v>
      </c>
      <c r="AB43" s="53">
        <f t="shared" si="3"/>
        <v>319.80369122632328</v>
      </c>
      <c r="AC43" s="53">
        <f t="shared" si="4"/>
        <v>332.8721016327616</v>
      </c>
      <c r="AD43" s="53">
        <f t="shared" si="5"/>
        <v>354.90691508527266</v>
      </c>
      <c r="AE43" s="53">
        <f t="shared" si="6"/>
        <v>348.54270352941245</v>
      </c>
      <c r="AF43" s="53">
        <f t="shared" si="7"/>
        <v>436.06286205344429</v>
      </c>
      <c r="AG43" s="53">
        <f t="shared" si="8"/>
        <v>556.62214880210422</v>
      </c>
      <c r="AH43" s="53">
        <f t="shared" si="9"/>
        <v>578.82730993512541</v>
      </c>
      <c r="AI43" s="53">
        <f t="shared" si="10"/>
        <v>599.5619249990234</v>
      </c>
      <c r="AJ43" s="53">
        <f t="shared" si="11"/>
        <v>604.37363276597409</v>
      </c>
      <c r="AK43" s="53">
        <f t="shared" si="12"/>
        <v>550.20502156537225</v>
      </c>
      <c r="AL43" s="53">
        <f t="shared" si="13"/>
        <v>466.57547093407436</v>
      </c>
      <c r="AM43" s="53">
        <f t="shared" si="14"/>
        <v>322.36876366621806</v>
      </c>
      <c r="AN43" s="55">
        <f t="shared" si="15"/>
        <v>0.83140994376869726</v>
      </c>
      <c r="AO43" s="55">
        <f t="shared" si="16"/>
        <v>0.7709700955676595</v>
      </c>
      <c r="AP43" s="55">
        <f t="shared" si="17"/>
        <v>0.67764501833505564</v>
      </c>
      <c r="AQ43" s="55">
        <f t="shared" si="18"/>
        <v>0.57025965891592345</v>
      </c>
      <c r="AR43" s="55">
        <f t="shared" si="19"/>
        <v>0.54689542556636206</v>
      </c>
      <c r="AS43" s="55">
        <f t="shared" si="20"/>
        <v>0.54845460329724716</v>
      </c>
      <c r="AT43" s="55">
        <f t="shared" si="21"/>
        <v>0.49794770738220523</v>
      </c>
      <c r="AU43" s="55">
        <f t="shared" si="22"/>
        <v>0.5227827145927636</v>
      </c>
      <c r="AV43" s="55">
        <f t="shared" si="23"/>
        <v>0.61532821102406865</v>
      </c>
      <c r="AW43" s="55">
        <f t="shared" si="24"/>
        <v>0.73128037569189064</v>
      </c>
      <c r="AX43" s="55">
        <f t="shared" si="25"/>
        <v>0.82773866329976342</v>
      </c>
      <c r="AY43" s="55">
        <f t="shared" si="26"/>
        <v>0.84164312219245851</v>
      </c>
    </row>
    <row r="44" spans="1:51" ht="14.4" thickBot="1" x14ac:dyDescent="0.3">
      <c r="A44" s="41" t="s">
        <v>1331</v>
      </c>
      <c r="B44" s="41" t="s">
        <v>1333</v>
      </c>
      <c r="C44" s="28" t="s">
        <v>103</v>
      </c>
      <c r="D44" s="50">
        <v>2.72</v>
      </c>
      <c r="E44" s="50">
        <v>4.5</v>
      </c>
      <c r="F44" s="50">
        <v>7.11</v>
      </c>
      <c r="G44" s="50">
        <v>9.61</v>
      </c>
      <c r="H44" s="50">
        <v>12.72</v>
      </c>
      <c r="I44" s="50">
        <v>15.5</v>
      </c>
      <c r="J44" s="50">
        <v>17.78</v>
      </c>
      <c r="K44" s="50">
        <v>17.28</v>
      </c>
      <c r="L44" s="50">
        <v>14.61</v>
      </c>
      <c r="M44" s="50">
        <v>10.78</v>
      </c>
      <c r="N44" s="50">
        <v>7.22</v>
      </c>
      <c r="O44" s="50">
        <v>2.61</v>
      </c>
      <c r="P44" s="51">
        <v>0.61111111111111194</v>
      </c>
      <c r="Q44" s="51">
        <v>1.5000000000000016</v>
      </c>
      <c r="R44" s="51">
        <v>3.8888888888888888</v>
      </c>
      <c r="S44" s="51">
        <v>5.6111111111111116</v>
      </c>
      <c r="T44" s="51">
        <v>8.8888888888888893</v>
      </c>
      <c r="U44" s="51">
        <v>11.388888888888889</v>
      </c>
      <c r="V44" s="51">
        <v>13.388888888888889</v>
      </c>
      <c r="W44" s="51">
        <v>13.722222222222223</v>
      </c>
      <c r="X44" s="51">
        <v>11.777777777777779</v>
      </c>
      <c r="Y44" s="51">
        <v>8.2222222222222197</v>
      </c>
      <c r="Z44" s="51">
        <v>4.8888888888888875</v>
      </c>
      <c r="AA44" s="51">
        <v>0.22222222222222143</v>
      </c>
      <c r="AB44" s="53">
        <f t="shared" si="3"/>
        <v>549.3676092860984</v>
      </c>
      <c r="AC44" s="53">
        <f t="shared" si="4"/>
        <v>550.72950361495703</v>
      </c>
      <c r="AD44" s="53">
        <f t="shared" si="5"/>
        <v>645.24035514544494</v>
      </c>
      <c r="AE44" s="53">
        <f t="shared" si="6"/>
        <v>692.62177613992856</v>
      </c>
      <c r="AF44" s="53">
        <f t="shared" si="7"/>
        <v>882.35765771893068</v>
      </c>
      <c r="AG44" s="53">
        <f t="shared" si="8"/>
        <v>1029.3160882430516</v>
      </c>
      <c r="AH44" s="53">
        <f t="shared" si="9"/>
        <v>1157.9870344504416</v>
      </c>
      <c r="AI44" s="53">
        <f t="shared" si="10"/>
        <v>1248.0730986126086</v>
      </c>
      <c r="AJ44" s="53">
        <f t="shared" si="11"/>
        <v>1147.419075669475</v>
      </c>
      <c r="AK44" s="53">
        <f t="shared" si="12"/>
        <v>916.33453133087755</v>
      </c>
      <c r="AL44" s="53">
        <f t="shared" si="13"/>
        <v>736.59251386771177</v>
      </c>
      <c r="AM44" s="53">
        <f t="shared" si="14"/>
        <v>523.40840383552802</v>
      </c>
      <c r="AN44" s="55">
        <f t="shared" si="15"/>
        <v>0.8599660296568804</v>
      </c>
      <c r="AO44" s="55">
        <f t="shared" si="16"/>
        <v>0.80872882513000999</v>
      </c>
      <c r="AP44" s="55">
        <f t="shared" si="17"/>
        <v>0.79981255334368262</v>
      </c>
      <c r="AQ44" s="55">
        <f t="shared" si="18"/>
        <v>0.76134439387914576</v>
      </c>
      <c r="AR44" s="55">
        <f t="shared" si="19"/>
        <v>0.77515260346095982</v>
      </c>
      <c r="AS44" s="55">
        <f t="shared" si="20"/>
        <v>0.76512617607332889</v>
      </c>
      <c r="AT44" s="55">
        <f t="shared" si="21"/>
        <v>0.7548489208072956</v>
      </c>
      <c r="AU44" s="55">
        <f t="shared" si="22"/>
        <v>0.79611916406000638</v>
      </c>
      <c r="AV44" s="55">
        <f t="shared" si="23"/>
        <v>0.83128029417788785</v>
      </c>
      <c r="AW44" s="55">
        <f t="shared" si="24"/>
        <v>0.84214975247074164</v>
      </c>
      <c r="AX44" s="55">
        <f t="shared" si="25"/>
        <v>0.85134716146526224</v>
      </c>
      <c r="AY44" s="55">
        <f t="shared" si="26"/>
        <v>0.84268438402875701</v>
      </c>
    </row>
    <row r="45" spans="1:51" ht="14.4" thickBot="1" x14ac:dyDescent="0.3">
      <c r="A45" s="41" t="s">
        <v>1331</v>
      </c>
      <c r="B45" s="41" t="s">
        <v>1334</v>
      </c>
      <c r="C45" s="26" t="s">
        <v>104</v>
      </c>
      <c r="D45" s="50">
        <v>-15.5</v>
      </c>
      <c r="E45" s="50">
        <v>-14.2</v>
      </c>
      <c r="F45" s="50">
        <v>-6.28</v>
      </c>
      <c r="G45" s="50">
        <v>4.9000000000000004</v>
      </c>
      <c r="H45" s="50">
        <v>10.72</v>
      </c>
      <c r="I45" s="50">
        <v>16.8</v>
      </c>
      <c r="J45" s="50">
        <v>20</v>
      </c>
      <c r="K45" s="50">
        <v>18.7</v>
      </c>
      <c r="L45" s="50">
        <v>13.89</v>
      </c>
      <c r="M45" s="50">
        <v>5.3</v>
      </c>
      <c r="N45" s="50">
        <v>-2.72</v>
      </c>
      <c r="O45" s="50">
        <v>-12.61</v>
      </c>
      <c r="P45" s="51">
        <v>-19.222222222222221</v>
      </c>
      <c r="Q45" s="51">
        <v>-18.099999999999998</v>
      </c>
      <c r="R45" s="51">
        <v>-10</v>
      </c>
      <c r="S45" s="51">
        <v>-2.3000000000000003</v>
      </c>
      <c r="T45" s="51">
        <v>3.2222222222222205</v>
      </c>
      <c r="U45" s="51">
        <v>10.899999999999999</v>
      </c>
      <c r="V45" s="51">
        <v>14.3</v>
      </c>
      <c r="W45" s="51">
        <v>12.799999999999999</v>
      </c>
      <c r="X45" s="51">
        <v>8.7777777777777768</v>
      </c>
      <c r="Y45" s="51">
        <v>0.79999999999999871</v>
      </c>
      <c r="Z45" s="51">
        <v>-5.8888888888888893</v>
      </c>
      <c r="AA45" s="51">
        <v>-15.722222222222221</v>
      </c>
      <c r="AB45" s="53">
        <f t="shared" si="3"/>
        <v>98.361450612973556</v>
      </c>
      <c r="AC45" s="53">
        <f t="shared" si="4"/>
        <v>106.98292654502269</v>
      </c>
      <c r="AD45" s="53">
        <f t="shared" si="5"/>
        <v>214.9288645469355</v>
      </c>
      <c r="AE45" s="53">
        <f t="shared" si="6"/>
        <v>308.07090471669369</v>
      </c>
      <c r="AF45" s="53">
        <f t="shared" si="7"/>
        <v>460.39815519272361</v>
      </c>
      <c r="AG45" s="53">
        <f t="shared" si="8"/>
        <v>887.96389985216206</v>
      </c>
      <c r="AH45" s="53">
        <f t="shared" si="9"/>
        <v>1134.688905881216</v>
      </c>
      <c r="AI45" s="53">
        <f t="shared" si="10"/>
        <v>1012.1269910379964</v>
      </c>
      <c r="AJ45" s="53">
        <f t="shared" si="11"/>
        <v>805.38801784555608</v>
      </c>
      <c r="AK45" s="53">
        <f t="shared" si="12"/>
        <v>471.03209029346471</v>
      </c>
      <c r="AL45" s="53">
        <f t="shared" si="13"/>
        <v>310.93606736074753</v>
      </c>
      <c r="AM45" s="53">
        <f t="shared" si="14"/>
        <v>140.03570394135178</v>
      </c>
      <c r="AN45" s="55">
        <f t="shared" si="15"/>
        <v>0.73119061294656573</v>
      </c>
      <c r="AO45" s="55">
        <f t="shared" si="16"/>
        <v>0.72285729299944246</v>
      </c>
      <c r="AP45" s="55">
        <f t="shared" si="17"/>
        <v>0.74915513275734036</v>
      </c>
      <c r="AQ45" s="55">
        <f t="shared" si="18"/>
        <v>0.59648140306972586</v>
      </c>
      <c r="AR45" s="55">
        <f t="shared" si="19"/>
        <v>0.59812998685884622</v>
      </c>
      <c r="AS45" s="55">
        <f t="shared" si="20"/>
        <v>0.68179907130633643</v>
      </c>
      <c r="AT45" s="55">
        <f t="shared" si="21"/>
        <v>0.69718435795928169</v>
      </c>
      <c r="AU45" s="55">
        <f t="shared" si="22"/>
        <v>0.68563076721857752</v>
      </c>
      <c r="AV45" s="55">
        <f t="shared" si="23"/>
        <v>0.71286282014918623</v>
      </c>
      <c r="AW45" s="55">
        <f t="shared" si="24"/>
        <v>0.72736794373792457</v>
      </c>
      <c r="AX45" s="55">
        <f t="shared" si="25"/>
        <v>0.78806362630338422</v>
      </c>
      <c r="AY45" s="55">
        <f t="shared" si="26"/>
        <v>0.77529620513851538</v>
      </c>
    </row>
    <row r="46" spans="1:51" ht="14.4" thickBot="1" x14ac:dyDescent="0.3">
      <c r="A46" s="41" t="s">
        <v>1331</v>
      </c>
      <c r="B46" s="41" t="s">
        <v>1335</v>
      </c>
      <c r="C46" s="26" t="s">
        <v>105</v>
      </c>
      <c r="D46" s="50">
        <v>-9.2200000000000006</v>
      </c>
      <c r="E46" s="50">
        <v>-7.2</v>
      </c>
      <c r="F46" s="50">
        <v>-1.78</v>
      </c>
      <c r="G46" s="50">
        <v>4.8</v>
      </c>
      <c r="H46" s="50">
        <v>11.22</v>
      </c>
      <c r="I46" s="50">
        <v>16.7</v>
      </c>
      <c r="J46" s="50">
        <v>19.3</v>
      </c>
      <c r="K46" s="50">
        <v>19</v>
      </c>
      <c r="L46" s="50">
        <v>14.61</v>
      </c>
      <c r="M46" s="50">
        <v>8.1</v>
      </c>
      <c r="N46" s="50">
        <v>2.72</v>
      </c>
      <c r="O46" s="50">
        <v>-4.6100000000000003</v>
      </c>
      <c r="P46" s="51">
        <v>-13.611111111111111</v>
      </c>
      <c r="Q46" s="51">
        <v>-12.4</v>
      </c>
      <c r="R46" s="51">
        <v>-7.7222222222222214</v>
      </c>
      <c r="S46" s="51">
        <v>-1.7999999999999992</v>
      </c>
      <c r="T46" s="51">
        <v>4.2777777777777795</v>
      </c>
      <c r="U46" s="51">
        <v>10.799999999999999</v>
      </c>
      <c r="V46" s="51">
        <v>14.5</v>
      </c>
      <c r="W46" s="51">
        <v>13.900000000000002</v>
      </c>
      <c r="X46" s="51">
        <v>10</v>
      </c>
      <c r="Y46" s="51">
        <v>4.0000000000000018</v>
      </c>
      <c r="Z46" s="51">
        <v>-1.0000000000000004</v>
      </c>
      <c r="AA46" s="51">
        <v>-8.6111111111111107</v>
      </c>
      <c r="AB46" s="53">
        <f t="shared" si="3"/>
        <v>151.28576010509624</v>
      </c>
      <c r="AC46" s="53">
        <f t="shared" si="4"/>
        <v>157.32907166468004</v>
      </c>
      <c r="AD46" s="53">
        <f t="shared" si="5"/>
        <v>218.9166801363329</v>
      </c>
      <c r="AE46" s="53">
        <f t="shared" si="6"/>
        <v>333.97258096861032</v>
      </c>
      <c r="AF46" s="53">
        <f t="shared" si="7"/>
        <v>516.65501802100925</v>
      </c>
      <c r="AG46" s="53">
        <f t="shared" si="8"/>
        <v>881.81947685040905</v>
      </c>
      <c r="AH46" s="53">
        <f t="shared" si="9"/>
        <v>1216.1190001586926</v>
      </c>
      <c r="AI46" s="53">
        <f t="shared" si="10"/>
        <v>1146.4588449034266</v>
      </c>
      <c r="AJ46" s="53">
        <f t="shared" si="11"/>
        <v>906.02052213915556</v>
      </c>
      <c r="AK46" s="53">
        <f t="shared" si="12"/>
        <v>612.60734094592067</v>
      </c>
      <c r="AL46" s="53">
        <f t="shared" si="13"/>
        <v>434.72723728745302</v>
      </c>
      <c r="AM46" s="53">
        <f t="shared" si="14"/>
        <v>235.42372053733536</v>
      </c>
      <c r="AN46" s="55">
        <f t="shared" si="15"/>
        <v>0.70424286658425361</v>
      </c>
      <c r="AO46" s="55">
        <f t="shared" si="16"/>
        <v>0.66397951358423124</v>
      </c>
      <c r="AP46" s="55">
        <f t="shared" si="17"/>
        <v>0.63868207228897067</v>
      </c>
      <c r="AQ46" s="55">
        <f t="shared" si="18"/>
        <v>0.62321899857644925</v>
      </c>
      <c r="AR46" s="55">
        <f t="shared" si="19"/>
        <v>0.62319055418284264</v>
      </c>
      <c r="AS46" s="55">
        <f t="shared" si="20"/>
        <v>0.68159564498746161</v>
      </c>
      <c r="AT46" s="55">
        <f t="shared" si="21"/>
        <v>0.73762043732361049</v>
      </c>
      <c r="AU46" s="55">
        <f t="shared" si="22"/>
        <v>0.72290866687966482</v>
      </c>
      <c r="AV46" s="55">
        <f t="shared" si="23"/>
        <v>0.73867851957701935</v>
      </c>
      <c r="AW46" s="55">
        <f t="shared" si="24"/>
        <v>0.75346030262786456</v>
      </c>
      <c r="AX46" s="55">
        <f t="shared" si="25"/>
        <v>0.76499429571531607</v>
      </c>
      <c r="AY46" s="55">
        <f t="shared" si="26"/>
        <v>0.73592241427755145</v>
      </c>
    </row>
    <row r="47" spans="1:51" ht="14.4" thickBot="1" x14ac:dyDescent="0.3">
      <c r="A47" s="41" t="s">
        <v>1331</v>
      </c>
      <c r="B47" s="41" t="s">
        <v>1335</v>
      </c>
      <c r="C47" s="26" t="s">
        <v>106</v>
      </c>
      <c r="D47" s="50">
        <v>-8.39</v>
      </c>
      <c r="E47" s="50">
        <v>-6.9</v>
      </c>
      <c r="F47" s="50">
        <v>-2.2799999999999998</v>
      </c>
      <c r="G47" s="50">
        <v>3.8</v>
      </c>
      <c r="H47" s="50">
        <v>9.7799999999999994</v>
      </c>
      <c r="I47" s="50">
        <v>15.5</v>
      </c>
      <c r="J47" s="50">
        <v>18.8</v>
      </c>
      <c r="K47" s="50">
        <v>18.5</v>
      </c>
      <c r="L47" s="50">
        <v>14.28</v>
      </c>
      <c r="M47" s="50">
        <v>8.3000000000000007</v>
      </c>
      <c r="N47" s="50">
        <v>2.89</v>
      </c>
      <c r="O47" s="50">
        <v>-3.89</v>
      </c>
      <c r="P47" s="51">
        <v>-12.111111111111111</v>
      </c>
      <c r="Q47" s="51">
        <v>-11.2</v>
      </c>
      <c r="R47" s="51">
        <v>-6.7777777777777768</v>
      </c>
      <c r="S47" s="51">
        <v>-1.2999999999999998</v>
      </c>
      <c r="T47" s="51">
        <v>4.2777777777777795</v>
      </c>
      <c r="U47" s="51">
        <v>10.399999999999999</v>
      </c>
      <c r="V47" s="51">
        <v>14.5</v>
      </c>
      <c r="W47" s="51">
        <v>14.000000000000002</v>
      </c>
      <c r="X47" s="51">
        <v>10</v>
      </c>
      <c r="Y47" s="51">
        <v>4.6000000000000005</v>
      </c>
      <c r="Z47" s="51">
        <v>-0.27777777777777779</v>
      </c>
      <c r="AA47" s="51">
        <v>-7.5</v>
      </c>
      <c r="AB47" s="53">
        <f t="shared" si="3"/>
        <v>180.71471293642315</v>
      </c>
      <c r="AC47" s="53">
        <f t="shared" si="4"/>
        <v>186.33150663297116</v>
      </c>
      <c r="AD47" s="53">
        <f t="shared" si="5"/>
        <v>262.72241811935822</v>
      </c>
      <c r="AE47" s="53">
        <f t="shared" si="6"/>
        <v>385.49624971514817</v>
      </c>
      <c r="AF47" s="53">
        <f t="shared" si="7"/>
        <v>568.6886474013379</v>
      </c>
      <c r="AG47" s="53">
        <f t="shared" si="8"/>
        <v>902.58762211877581</v>
      </c>
      <c r="AH47" s="53">
        <f t="shared" si="9"/>
        <v>1254.6349578735083</v>
      </c>
      <c r="AI47" s="53">
        <f t="shared" si="10"/>
        <v>1198.296990360315</v>
      </c>
      <c r="AJ47" s="53">
        <f t="shared" si="11"/>
        <v>925.54562327244764</v>
      </c>
      <c r="AK47" s="53">
        <f t="shared" si="12"/>
        <v>657.32268972283407</v>
      </c>
      <c r="AL47" s="53">
        <f t="shared" si="13"/>
        <v>477.21779653794977</v>
      </c>
      <c r="AM47" s="53">
        <f t="shared" si="14"/>
        <v>264.98961676510044</v>
      </c>
      <c r="AN47" s="55">
        <f t="shared" si="15"/>
        <v>0.7451587310613409</v>
      </c>
      <c r="AO47" s="55">
        <f t="shared" si="16"/>
        <v>0.71430332533801966</v>
      </c>
      <c r="AP47" s="55">
        <f t="shared" si="17"/>
        <v>0.71269007802473683</v>
      </c>
      <c r="AQ47" s="55">
        <f t="shared" si="18"/>
        <v>0.69342569509890095</v>
      </c>
      <c r="AR47" s="55">
        <f t="shared" si="19"/>
        <v>0.68595364599191722</v>
      </c>
      <c r="AS47" s="55">
        <f t="shared" si="20"/>
        <v>0.71647883598845064</v>
      </c>
      <c r="AT47" s="55">
        <f t="shared" si="21"/>
        <v>0.76098176756335911</v>
      </c>
      <c r="AU47" s="55">
        <f t="shared" si="22"/>
        <v>0.75071071210268869</v>
      </c>
      <c r="AV47" s="55">
        <f t="shared" si="23"/>
        <v>0.75459733426973619</v>
      </c>
      <c r="AW47" s="55">
        <f t="shared" si="24"/>
        <v>0.77519571149646771</v>
      </c>
      <c r="AX47" s="55">
        <f t="shared" si="25"/>
        <v>0.79669444224534669</v>
      </c>
      <c r="AY47" s="55">
        <f t="shared" si="26"/>
        <v>0.75993438532252566</v>
      </c>
    </row>
    <row r="48" spans="1:51" ht="14.4" thickBot="1" x14ac:dyDescent="0.3">
      <c r="A48" s="41" t="s">
        <v>1331</v>
      </c>
      <c r="B48" s="41" t="s">
        <v>1336</v>
      </c>
      <c r="C48" s="27" t="s">
        <v>107</v>
      </c>
      <c r="D48" s="50">
        <v>-7.72</v>
      </c>
      <c r="E48" s="50">
        <v>-6.9</v>
      </c>
      <c r="F48" s="50">
        <v>-1.78</v>
      </c>
      <c r="G48" s="50">
        <v>5.7</v>
      </c>
      <c r="H48" s="50">
        <v>11.78</v>
      </c>
      <c r="I48" s="50">
        <v>17.8</v>
      </c>
      <c r="J48" s="50">
        <v>20.2</v>
      </c>
      <c r="K48" s="50">
        <v>19.899999999999999</v>
      </c>
      <c r="L48" s="50">
        <v>16.11</v>
      </c>
      <c r="M48" s="50">
        <v>9</v>
      </c>
      <c r="N48" s="50">
        <v>3.39</v>
      </c>
      <c r="O48" s="50">
        <v>-4.5</v>
      </c>
      <c r="P48" s="51">
        <v>-10.611111111111112</v>
      </c>
      <c r="Q48" s="51">
        <v>-10.399999999999999</v>
      </c>
      <c r="R48" s="51">
        <v>-6.4999999999999991</v>
      </c>
      <c r="S48" s="51">
        <v>-0.49999999999999922</v>
      </c>
      <c r="T48" s="51">
        <v>5.8888888888888893</v>
      </c>
      <c r="U48" s="51">
        <v>12.5</v>
      </c>
      <c r="V48" s="51">
        <v>14.8</v>
      </c>
      <c r="W48" s="51">
        <v>14.8</v>
      </c>
      <c r="X48" s="51">
        <v>11.611111111111111</v>
      </c>
      <c r="Y48" s="51">
        <v>5.3</v>
      </c>
      <c r="Z48" s="51">
        <v>0.27777777777777779</v>
      </c>
      <c r="AA48" s="51">
        <v>-7.1111111111111116</v>
      </c>
      <c r="AB48" s="53">
        <f t="shared" si="3"/>
        <v>217.97128181302054</v>
      </c>
      <c r="AC48" s="53">
        <f t="shared" si="4"/>
        <v>211.57945935307055</v>
      </c>
      <c r="AD48" s="53">
        <f t="shared" si="5"/>
        <v>264.22686258938899</v>
      </c>
      <c r="AE48" s="53">
        <f t="shared" si="6"/>
        <v>379.50593233341294</v>
      </c>
      <c r="AF48" s="53">
        <f t="shared" si="7"/>
        <v>623.00177873354608</v>
      </c>
      <c r="AG48" s="53">
        <f t="shared" si="8"/>
        <v>1029.640679696121</v>
      </c>
      <c r="AH48" s="53">
        <f t="shared" si="9"/>
        <v>1195.475175862533</v>
      </c>
      <c r="AI48" s="53">
        <f t="shared" si="10"/>
        <v>1217.8777520699389</v>
      </c>
      <c r="AJ48" s="53">
        <f t="shared" si="11"/>
        <v>1019.4663487092924</v>
      </c>
      <c r="AK48" s="53">
        <f t="shared" si="12"/>
        <v>691.14876611372767</v>
      </c>
      <c r="AL48" s="53">
        <f t="shared" si="13"/>
        <v>499.30106292970095</v>
      </c>
      <c r="AM48" s="53">
        <f t="shared" si="14"/>
        <v>294.54995362518264</v>
      </c>
      <c r="AN48" s="55">
        <f t="shared" si="15"/>
        <v>0.79737983246805033</v>
      </c>
      <c r="AO48" s="55">
        <f t="shared" si="16"/>
        <v>0.76116055771217872</v>
      </c>
      <c r="AP48" s="55">
        <f t="shared" si="17"/>
        <v>0.7016714127638245</v>
      </c>
      <c r="AQ48" s="55">
        <f t="shared" si="18"/>
        <v>0.64389487984644156</v>
      </c>
      <c r="AR48" s="55">
        <f t="shared" si="19"/>
        <v>0.67177760180601109</v>
      </c>
      <c r="AS48" s="55">
        <f t="shared" si="20"/>
        <v>0.71134058466266792</v>
      </c>
      <c r="AT48" s="55">
        <f t="shared" si="21"/>
        <v>0.71120175856208245</v>
      </c>
      <c r="AU48" s="55">
        <f t="shared" si="22"/>
        <v>0.72452930556324269</v>
      </c>
      <c r="AV48" s="55">
        <f t="shared" si="23"/>
        <v>0.74675221277032011</v>
      </c>
      <c r="AW48" s="55">
        <f t="shared" si="24"/>
        <v>0.77629958791159237</v>
      </c>
      <c r="AX48" s="55">
        <f t="shared" si="25"/>
        <v>0.80064618924189457</v>
      </c>
      <c r="AY48" s="55">
        <f t="shared" si="26"/>
        <v>0.81976127378804819</v>
      </c>
    </row>
    <row r="49" spans="1:51" ht="14.4" thickBot="1" x14ac:dyDescent="0.3">
      <c r="A49" s="41" t="s">
        <v>1331</v>
      </c>
      <c r="B49" s="41" t="s">
        <v>1336</v>
      </c>
      <c r="C49" s="26" t="s">
        <v>108</v>
      </c>
      <c r="D49" s="50">
        <v>-4.5</v>
      </c>
      <c r="E49" s="50">
        <v>-3.3</v>
      </c>
      <c r="F49" s="50">
        <v>1.1100000000000001</v>
      </c>
      <c r="G49" s="50">
        <v>6.6</v>
      </c>
      <c r="H49" s="50">
        <v>12.22</v>
      </c>
      <c r="I49" s="50">
        <v>18.5</v>
      </c>
      <c r="J49" s="50">
        <v>21.1</v>
      </c>
      <c r="K49" s="50">
        <v>21.5</v>
      </c>
      <c r="L49" s="50">
        <v>18.22</v>
      </c>
      <c r="M49" s="50">
        <v>11.1</v>
      </c>
      <c r="N49" s="50">
        <v>6</v>
      </c>
      <c r="O49" s="50">
        <v>-1.89</v>
      </c>
      <c r="P49" s="51">
        <v>-9</v>
      </c>
      <c r="Q49" s="51">
        <v>-8.3000000000000007</v>
      </c>
      <c r="R49" s="51">
        <v>-4.5000000000000009</v>
      </c>
      <c r="S49" s="51">
        <v>0.29999999999999954</v>
      </c>
      <c r="T49" s="51">
        <v>5.7777777777777768</v>
      </c>
      <c r="U49" s="51">
        <v>12</v>
      </c>
      <c r="V49" s="51">
        <v>14.4</v>
      </c>
      <c r="W49" s="51">
        <v>14.9</v>
      </c>
      <c r="X49" s="51">
        <v>12.277777777777779</v>
      </c>
      <c r="Y49" s="51">
        <v>5.6999999999999984</v>
      </c>
      <c r="Z49" s="51">
        <v>1.1111111111111112</v>
      </c>
      <c r="AA49" s="51">
        <v>-6.4999999999999991</v>
      </c>
      <c r="AB49" s="53">
        <f t="shared" si="3"/>
        <v>219.7252998150517</v>
      </c>
      <c r="AC49" s="53">
        <f t="shared" si="4"/>
        <v>224.00129636014969</v>
      </c>
      <c r="AD49" s="53">
        <f t="shared" si="5"/>
        <v>290.12486020167108</v>
      </c>
      <c r="AE49" s="53">
        <f t="shared" si="6"/>
        <v>400.57898101753455</v>
      </c>
      <c r="AF49" s="53">
        <f t="shared" si="7"/>
        <v>595.97834449719483</v>
      </c>
      <c r="AG49" s="53">
        <f t="shared" si="8"/>
        <v>922.68267240714647</v>
      </c>
      <c r="AH49" s="53">
        <f t="shared" si="9"/>
        <v>1074.0884792354309</v>
      </c>
      <c r="AI49" s="53">
        <f t="shared" si="10"/>
        <v>1117.9078930661067</v>
      </c>
      <c r="AJ49" s="53">
        <f t="shared" si="11"/>
        <v>973.97429506020126</v>
      </c>
      <c r="AK49" s="53">
        <f t="shared" si="12"/>
        <v>634.85290534786998</v>
      </c>
      <c r="AL49" s="53">
        <f t="shared" si="13"/>
        <v>469.28648908421781</v>
      </c>
      <c r="AM49" s="53">
        <f t="shared" si="14"/>
        <v>266.37550325067707</v>
      </c>
      <c r="AN49" s="55">
        <f t="shared" si="15"/>
        <v>0.70802395478134406</v>
      </c>
      <c r="AO49" s="55">
        <f t="shared" si="16"/>
        <v>0.68346289404261495</v>
      </c>
      <c r="AP49" s="55">
        <f t="shared" si="17"/>
        <v>0.66191280312143552</v>
      </c>
      <c r="AQ49" s="55">
        <f t="shared" si="18"/>
        <v>0.64131011423593642</v>
      </c>
      <c r="AR49" s="55">
        <f t="shared" si="19"/>
        <v>0.64759574616344651</v>
      </c>
      <c r="AS49" s="55">
        <f t="shared" si="20"/>
        <v>0.65874383093423217</v>
      </c>
      <c r="AT49" s="55">
        <f t="shared" si="21"/>
        <v>0.65569642339015077</v>
      </c>
      <c r="AU49" s="55">
        <f t="shared" si="22"/>
        <v>0.66078639159946662</v>
      </c>
      <c r="AV49" s="55">
        <f t="shared" si="23"/>
        <v>0.68277204912257827</v>
      </c>
      <c r="AW49" s="55">
        <f t="shared" si="24"/>
        <v>0.69356071509587292</v>
      </c>
      <c r="AX49" s="55">
        <f t="shared" si="25"/>
        <v>0.70863074919324254</v>
      </c>
      <c r="AY49" s="55">
        <f t="shared" si="26"/>
        <v>0.70737726611103202</v>
      </c>
    </row>
    <row r="50" spans="1:51" ht="14.4" thickBot="1" x14ac:dyDescent="0.3">
      <c r="A50" s="41" t="s">
        <v>1331</v>
      </c>
      <c r="B50" s="41" t="s">
        <v>1336</v>
      </c>
      <c r="C50" s="26" t="s">
        <v>109</v>
      </c>
      <c r="D50" s="50">
        <v>-5</v>
      </c>
      <c r="E50" s="50">
        <v>-3.7</v>
      </c>
      <c r="F50" s="50">
        <v>0.5</v>
      </c>
      <c r="G50" s="50">
        <v>6.1</v>
      </c>
      <c r="H50" s="50">
        <v>11.72</v>
      </c>
      <c r="I50" s="50">
        <v>18.100000000000001</v>
      </c>
      <c r="J50" s="50">
        <v>21.2</v>
      </c>
      <c r="K50" s="50">
        <v>21.8</v>
      </c>
      <c r="L50" s="50">
        <v>18.72</v>
      </c>
      <c r="M50" s="50">
        <v>12</v>
      </c>
      <c r="N50" s="50">
        <v>6.61</v>
      </c>
      <c r="O50" s="50">
        <v>-2.11</v>
      </c>
      <c r="P50" s="51">
        <v>-8.2777777777777768</v>
      </c>
      <c r="Q50" s="51">
        <v>-7.3</v>
      </c>
      <c r="R50" s="51">
        <v>-3.3888888888888897</v>
      </c>
      <c r="S50" s="51">
        <v>1.4000000000000017</v>
      </c>
      <c r="T50" s="51">
        <v>7.2777777777777786</v>
      </c>
      <c r="U50" s="51">
        <v>14.000000000000002</v>
      </c>
      <c r="V50" s="51">
        <v>16.7</v>
      </c>
      <c r="W50" s="51">
        <v>17</v>
      </c>
      <c r="X50" s="51">
        <v>13.499999999999998</v>
      </c>
      <c r="Y50" s="51">
        <v>6.8000000000000007</v>
      </c>
      <c r="Z50" s="51">
        <v>2.2222222222222223</v>
      </c>
      <c r="AA50" s="51">
        <v>-5.8888888888888893</v>
      </c>
      <c r="AB50" s="53">
        <f t="shared" si="3"/>
        <v>255.3693284178915</v>
      </c>
      <c r="AC50" s="53">
        <f t="shared" si="4"/>
        <v>269.43563653268268</v>
      </c>
      <c r="AD50" s="53">
        <f t="shared" si="5"/>
        <v>358.085411317085</v>
      </c>
      <c r="AE50" s="53">
        <f t="shared" si="6"/>
        <v>485.79163315910046</v>
      </c>
      <c r="AF50" s="53">
        <f t="shared" si="7"/>
        <v>757.07796370167989</v>
      </c>
      <c r="AG50" s="53">
        <f t="shared" si="8"/>
        <v>1228.7393889302436</v>
      </c>
      <c r="AH50" s="53">
        <f t="shared" si="9"/>
        <v>1433.3502998889439</v>
      </c>
      <c r="AI50" s="53">
        <f t="shared" si="10"/>
        <v>1435.2521038905945</v>
      </c>
      <c r="AJ50" s="53">
        <f t="shared" si="11"/>
        <v>1107.5775445886372</v>
      </c>
      <c r="AK50" s="53">
        <f t="shared" si="12"/>
        <v>696.14403204865937</v>
      </c>
      <c r="AL50" s="53">
        <f t="shared" si="13"/>
        <v>527.50163777423188</v>
      </c>
      <c r="AM50" s="53">
        <f t="shared" si="14"/>
        <v>297.21574758538992</v>
      </c>
      <c r="AN50" s="55">
        <f t="shared" si="15"/>
        <v>0.77782691609768506</v>
      </c>
      <c r="AO50" s="55">
        <f t="shared" si="16"/>
        <v>0.76085435010602354</v>
      </c>
      <c r="AP50" s="55">
        <f t="shared" si="17"/>
        <v>0.75169933092988084</v>
      </c>
      <c r="AQ50" s="55">
        <f t="shared" si="18"/>
        <v>0.71850008049986958</v>
      </c>
      <c r="AR50" s="55">
        <f t="shared" si="19"/>
        <v>0.74201191743180817</v>
      </c>
      <c r="AS50" s="55">
        <f t="shared" si="20"/>
        <v>0.76978230695136907</v>
      </c>
      <c r="AT50" s="55">
        <f t="shared" si="21"/>
        <v>0.755137901077791</v>
      </c>
      <c r="AU50" s="55">
        <f t="shared" si="22"/>
        <v>0.7418894594011054</v>
      </c>
      <c r="AV50" s="55">
        <f t="shared" si="23"/>
        <v>0.71678405497352227</v>
      </c>
      <c r="AW50" s="55">
        <f t="shared" si="24"/>
        <v>0.70498787928803597</v>
      </c>
      <c r="AX50" s="55">
        <f t="shared" si="25"/>
        <v>0.73567613233540752</v>
      </c>
      <c r="AY50" s="55">
        <f t="shared" si="26"/>
        <v>0.75328964511815966</v>
      </c>
    </row>
    <row r="51" spans="1:51" ht="14.4" thickBot="1" x14ac:dyDescent="0.3">
      <c r="A51" s="41" t="s">
        <v>1331</v>
      </c>
      <c r="B51" s="41" t="s">
        <v>1336</v>
      </c>
      <c r="C51" s="26" t="s">
        <v>110</v>
      </c>
      <c r="D51" s="50">
        <v>-8.89</v>
      </c>
      <c r="E51" s="50">
        <v>-8</v>
      </c>
      <c r="F51" s="50">
        <v>-2.5</v>
      </c>
      <c r="G51" s="50">
        <v>4.8</v>
      </c>
      <c r="H51" s="50">
        <v>11.78</v>
      </c>
      <c r="I51" s="50">
        <v>17.8</v>
      </c>
      <c r="J51" s="50">
        <v>20.399999999999999</v>
      </c>
      <c r="K51" s="50">
        <v>20.2</v>
      </c>
      <c r="L51" s="50">
        <v>16.28</v>
      </c>
      <c r="M51" s="50">
        <v>9.3000000000000007</v>
      </c>
      <c r="N51" s="50">
        <v>3.39</v>
      </c>
      <c r="O51" s="50">
        <v>-5.1100000000000003</v>
      </c>
      <c r="P51" s="51">
        <v>-11.222222222222221</v>
      </c>
      <c r="Q51" s="51">
        <v>-10.499999999999998</v>
      </c>
      <c r="R51" s="51">
        <v>-6.2222222222222214</v>
      </c>
      <c r="S51" s="51">
        <v>9.9999999999999839E-2</v>
      </c>
      <c r="T51" s="51">
        <v>7.2222222222222223</v>
      </c>
      <c r="U51" s="51">
        <v>13.8</v>
      </c>
      <c r="V51" s="51">
        <v>16.400000000000002</v>
      </c>
      <c r="W51" s="51">
        <v>16.400000000000002</v>
      </c>
      <c r="X51" s="51">
        <v>13.22222222222222</v>
      </c>
      <c r="Y51" s="51">
        <v>6.5000000000000018</v>
      </c>
      <c r="Z51" s="51">
        <v>1.1111111111111112</v>
      </c>
      <c r="AA51" s="51">
        <v>-7.1111111111111116</v>
      </c>
      <c r="AB51" s="53">
        <f t="shared" si="3"/>
        <v>216.62196959305933</v>
      </c>
      <c r="AC51" s="53">
        <f t="shared" si="4"/>
        <v>226.70746318909968</v>
      </c>
      <c r="AD51" s="53">
        <f t="shared" si="5"/>
        <v>290.74210082429977</v>
      </c>
      <c r="AE51" s="53">
        <f t="shared" si="6"/>
        <v>440.7918640593216</v>
      </c>
      <c r="AF51" s="53">
        <f t="shared" si="7"/>
        <v>748.37901181531083</v>
      </c>
      <c r="AG51" s="53">
        <f t="shared" si="8"/>
        <v>1220.0609734140064</v>
      </c>
      <c r="AH51" s="53">
        <f t="shared" si="9"/>
        <v>1449.3322351554691</v>
      </c>
      <c r="AI51" s="53">
        <f t="shared" si="10"/>
        <v>1467.3481616686552</v>
      </c>
      <c r="AJ51" s="53">
        <f t="shared" si="11"/>
        <v>1246.0193468652956</v>
      </c>
      <c r="AK51" s="53">
        <f t="shared" si="12"/>
        <v>799.54569243525918</v>
      </c>
      <c r="AL51" s="53">
        <f t="shared" si="13"/>
        <v>563.06029831563319</v>
      </c>
      <c r="AM51" s="53">
        <f t="shared" si="14"/>
        <v>308.42776123223894</v>
      </c>
      <c r="AN51" s="55">
        <f t="shared" si="15"/>
        <v>0.83189417666790721</v>
      </c>
      <c r="AO51" s="55">
        <f t="shared" si="16"/>
        <v>0.82206736470874464</v>
      </c>
      <c r="AP51" s="55">
        <f t="shared" si="17"/>
        <v>0.75585704708597601</v>
      </c>
      <c r="AQ51" s="55">
        <f t="shared" si="18"/>
        <v>0.71598193163067747</v>
      </c>
      <c r="AR51" s="55">
        <f t="shared" si="19"/>
        <v>0.73627774912855026</v>
      </c>
      <c r="AS51" s="55">
        <f t="shared" si="20"/>
        <v>0.77432897193713046</v>
      </c>
      <c r="AT51" s="55">
        <f t="shared" si="21"/>
        <v>0.77825855992993742</v>
      </c>
      <c r="AU51" s="55">
        <f t="shared" si="22"/>
        <v>0.78793270412121164</v>
      </c>
      <c r="AV51" s="55">
        <f t="shared" si="23"/>
        <v>0.82110643998899091</v>
      </c>
      <c r="AW51" s="55">
        <f t="shared" si="24"/>
        <v>0.82656618171307827</v>
      </c>
      <c r="AX51" s="55">
        <f t="shared" si="25"/>
        <v>0.85023082981784537</v>
      </c>
      <c r="AY51" s="55">
        <f t="shared" si="26"/>
        <v>0.85838456705742217</v>
      </c>
    </row>
    <row r="52" spans="1:51" ht="14.4" thickBot="1" x14ac:dyDescent="0.3">
      <c r="A52" s="41" t="s">
        <v>1331</v>
      </c>
      <c r="B52" s="41" t="s">
        <v>1336</v>
      </c>
      <c r="C52" s="26" t="s">
        <v>111</v>
      </c>
      <c r="D52" s="50">
        <v>-4.8899999999999997</v>
      </c>
      <c r="E52" s="50">
        <v>-4.5</v>
      </c>
      <c r="F52" s="50">
        <v>0.28000000000000003</v>
      </c>
      <c r="G52" s="50">
        <v>7.5</v>
      </c>
      <c r="H52" s="50">
        <v>13</v>
      </c>
      <c r="I52" s="50">
        <v>18.899999999999999</v>
      </c>
      <c r="J52" s="50">
        <v>20.9</v>
      </c>
      <c r="K52" s="50">
        <v>20.399999999999999</v>
      </c>
      <c r="L52" s="50">
        <v>16.61</v>
      </c>
      <c r="M52" s="50">
        <v>9.9</v>
      </c>
      <c r="N52" s="50">
        <v>4.5</v>
      </c>
      <c r="O52" s="50">
        <v>-2.5</v>
      </c>
      <c r="P52" s="51">
        <v>-7.9999999999999991</v>
      </c>
      <c r="Q52" s="51">
        <v>-8.3000000000000007</v>
      </c>
      <c r="R52" s="51">
        <v>-4.3888888888888884</v>
      </c>
      <c r="S52" s="51">
        <v>0.99999999999999845</v>
      </c>
      <c r="T52" s="51">
        <v>6.6111111111111098</v>
      </c>
      <c r="U52" s="51">
        <v>12.999999999999998</v>
      </c>
      <c r="V52" s="51">
        <v>14.9</v>
      </c>
      <c r="W52" s="51">
        <v>15</v>
      </c>
      <c r="X52" s="51">
        <v>11.722222222222223</v>
      </c>
      <c r="Y52" s="51">
        <v>5.3999999999999995</v>
      </c>
      <c r="Z52" s="51">
        <v>0.77777777777777701</v>
      </c>
      <c r="AA52" s="51">
        <v>-5.7222222222222223</v>
      </c>
      <c r="AB52" s="53">
        <f t="shared" si="3"/>
        <v>264.41701829936238</v>
      </c>
      <c r="AC52" s="53">
        <f t="shared" si="4"/>
        <v>245.06823241540511</v>
      </c>
      <c r="AD52" s="53">
        <f t="shared" si="5"/>
        <v>313.212157110769</v>
      </c>
      <c r="AE52" s="53">
        <f t="shared" si="6"/>
        <v>416.65452869850003</v>
      </c>
      <c r="AF52" s="53">
        <f t="shared" si="7"/>
        <v>635.24700441904338</v>
      </c>
      <c r="AG52" s="53">
        <f t="shared" si="8"/>
        <v>1026.0488767325949</v>
      </c>
      <c r="AH52" s="53">
        <f t="shared" si="9"/>
        <v>1159.8244134768984</v>
      </c>
      <c r="AI52" s="53">
        <f t="shared" si="10"/>
        <v>1211.6014148211277</v>
      </c>
      <c r="AJ52" s="53">
        <f t="shared" si="11"/>
        <v>1002.1243300703541</v>
      </c>
      <c r="AK52" s="53">
        <f t="shared" si="12"/>
        <v>659.68846194753769</v>
      </c>
      <c r="AL52" s="53">
        <f t="shared" si="13"/>
        <v>496.44308263605996</v>
      </c>
      <c r="AM52" s="53">
        <f t="shared" si="14"/>
        <v>313.76850161323995</v>
      </c>
      <c r="AN52" s="55">
        <f t="shared" si="15"/>
        <v>0.78820357664476726</v>
      </c>
      <c r="AO52" s="55">
        <f t="shared" si="16"/>
        <v>0.74774140188564853</v>
      </c>
      <c r="AP52" s="55">
        <f t="shared" si="17"/>
        <v>0.70863641630176688</v>
      </c>
      <c r="AQ52" s="55">
        <f t="shared" si="18"/>
        <v>0.63420147272981475</v>
      </c>
      <c r="AR52" s="55">
        <f t="shared" si="19"/>
        <v>0.6517168967585123</v>
      </c>
      <c r="AS52" s="55">
        <f t="shared" si="20"/>
        <v>0.68603043838896227</v>
      </c>
      <c r="AT52" s="55">
        <f t="shared" si="21"/>
        <v>0.68556291070488673</v>
      </c>
      <c r="AU52" s="55">
        <f t="shared" si="22"/>
        <v>0.71157358228819234</v>
      </c>
      <c r="AV52" s="55">
        <f t="shared" si="23"/>
        <v>0.72868371861334069</v>
      </c>
      <c r="AW52" s="55">
        <f t="shared" si="24"/>
        <v>0.73583672474108963</v>
      </c>
      <c r="AX52" s="55">
        <f t="shared" si="25"/>
        <v>0.76783602276341467</v>
      </c>
      <c r="AY52" s="55">
        <f t="shared" si="26"/>
        <v>0.78521823440850302</v>
      </c>
    </row>
    <row r="53" spans="1:51" ht="14.4" thickBot="1" x14ac:dyDescent="0.3">
      <c r="A53" s="41" t="s">
        <v>1331</v>
      </c>
      <c r="B53" s="41" t="s">
        <v>1336</v>
      </c>
      <c r="C53" s="26" t="s">
        <v>112</v>
      </c>
      <c r="D53" s="50">
        <v>-11.61</v>
      </c>
      <c r="E53" s="50">
        <v>-10.1</v>
      </c>
      <c r="F53" s="50">
        <v>-4.28</v>
      </c>
      <c r="G53" s="50">
        <v>4.0999999999999996</v>
      </c>
      <c r="H53" s="50">
        <v>11</v>
      </c>
      <c r="I53" s="50">
        <v>16.7</v>
      </c>
      <c r="J53" s="50">
        <v>18.7</v>
      </c>
      <c r="K53" s="50">
        <v>18.100000000000001</v>
      </c>
      <c r="L53" s="50">
        <v>14</v>
      </c>
      <c r="M53" s="50">
        <v>6.5</v>
      </c>
      <c r="N53" s="50">
        <v>0.28000000000000003</v>
      </c>
      <c r="O53" s="50">
        <v>-7.72</v>
      </c>
      <c r="P53" s="51">
        <v>-15.111111111111111</v>
      </c>
      <c r="Q53" s="51">
        <v>-14.4</v>
      </c>
      <c r="R53" s="51">
        <v>-10.222222222222221</v>
      </c>
      <c r="S53" s="51">
        <v>-3.6</v>
      </c>
      <c r="T53" s="51">
        <v>3.7222222222222237</v>
      </c>
      <c r="U53" s="51">
        <v>10.899999999999999</v>
      </c>
      <c r="V53" s="51">
        <v>13.299999999999999</v>
      </c>
      <c r="W53" s="51">
        <v>13.099999999999998</v>
      </c>
      <c r="X53" s="51">
        <v>9.8888888888888875</v>
      </c>
      <c r="Y53" s="51">
        <v>2.9999999999999991</v>
      </c>
      <c r="Z53" s="51">
        <v>-2.6111111111111107</v>
      </c>
      <c r="AA53" s="51">
        <v>-10.388888888888888</v>
      </c>
      <c r="AB53" s="53">
        <f t="shared" si="3"/>
        <v>142.96789369180351</v>
      </c>
      <c r="AC53" s="53">
        <f t="shared" si="4"/>
        <v>142.52810358340304</v>
      </c>
      <c r="AD53" s="53">
        <f t="shared" si="5"/>
        <v>178.33498386648742</v>
      </c>
      <c r="AE53" s="53">
        <f t="shared" si="6"/>
        <v>268.55147360017941</v>
      </c>
      <c r="AF53" s="53">
        <f t="shared" si="7"/>
        <v>484.91650150174394</v>
      </c>
      <c r="AG53" s="53">
        <f t="shared" si="8"/>
        <v>893.61764581083844</v>
      </c>
      <c r="AH53" s="53">
        <f t="shared" si="9"/>
        <v>1080.4422202288708</v>
      </c>
      <c r="AI53" s="53">
        <f t="shared" si="10"/>
        <v>1092.9459876378489</v>
      </c>
      <c r="AJ53" s="53">
        <f t="shared" si="11"/>
        <v>928.56837960533096</v>
      </c>
      <c r="AK53" s="53">
        <f t="shared" si="12"/>
        <v>593.55962052406119</v>
      </c>
      <c r="AL53" s="53">
        <f t="shared" si="13"/>
        <v>408.42956613825572</v>
      </c>
      <c r="AM53" s="53">
        <f t="shared" si="14"/>
        <v>225.7820894058936</v>
      </c>
      <c r="AN53" s="55">
        <f t="shared" si="15"/>
        <v>0.75253252915824587</v>
      </c>
      <c r="AO53" s="55">
        <f t="shared" si="16"/>
        <v>0.70762353845138781</v>
      </c>
      <c r="AP53" s="55">
        <f t="shared" si="17"/>
        <v>0.63260578634584952</v>
      </c>
      <c r="AQ53" s="55">
        <f t="shared" si="18"/>
        <v>0.57270283089448959</v>
      </c>
      <c r="AR53" s="55">
        <f t="shared" si="19"/>
        <v>0.60816602267873177</v>
      </c>
      <c r="AS53" s="55">
        <f t="shared" si="20"/>
        <v>0.68614014727200268</v>
      </c>
      <c r="AT53" s="55">
        <f t="shared" si="21"/>
        <v>0.70839186963761835</v>
      </c>
      <c r="AU53" s="55">
        <f t="shared" si="22"/>
        <v>0.72600127710333862</v>
      </c>
      <c r="AV53" s="55">
        <f t="shared" si="23"/>
        <v>0.76271276954727918</v>
      </c>
      <c r="AW53" s="55">
        <f t="shared" si="24"/>
        <v>0.78333827370550579</v>
      </c>
      <c r="AX53" s="55">
        <f t="shared" si="25"/>
        <v>0.80921280770945248</v>
      </c>
      <c r="AY53" s="55">
        <f t="shared" si="26"/>
        <v>0.81154078732718049</v>
      </c>
    </row>
    <row r="54" spans="1:51" ht="14.4" thickBot="1" x14ac:dyDescent="0.3">
      <c r="A54" s="41" t="s">
        <v>1331</v>
      </c>
      <c r="B54" s="41" t="s">
        <v>1336</v>
      </c>
      <c r="C54" s="26" t="s">
        <v>113</v>
      </c>
      <c r="D54" s="50">
        <v>-9.61</v>
      </c>
      <c r="E54" s="50">
        <v>-7.9</v>
      </c>
      <c r="F54" s="50">
        <v>-2.11</v>
      </c>
      <c r="G54" s="50">
        <v>6.4</v>
      </c>
      <c r="H54" s="50">
        <v>13</v>
      </c>
      <c r="I54" s="50">
        <v>18.600000000000001</v>
      </c>
      <c r="J54" s="50">
        <v>20.6</v>
      </c>
      <c r="K54" s="50">
        <v>20.2</v>
      </c>
      <c r="L54" s="50">
        <v>15.89</v>
      </c>
      <c r="M54" s="50">
        <v>8.1999999999999993</v>
      </c>
      <c r="N54" s="50">
        <v>2.2799999999999998</v>
      </c>
      <c r="O54" s="50">
        <v>-5.61</v>
      </c>
      <c r="P54" s="51">
        <v>-13.888888888888889</v>
      </c>
      <c r="Q54" s="51">
        <v>-12.999999999999998</v>
      </c>
      <c r="R54" s="51">
        <v>-8.2777777777777768</v>
      </c>
      <c r="S54" s="51">
        <v>-1.5999999999999994</v>
      </c>
      <c r="T54" s="51">
        <v>5.4999999999999991</v>
      </c>
      <c r="U54" s="51">
        <v>12.4</v>
      </c>
      <c r="V54" s="51">
        <v>14.7</v>
      </c>
      <c r="W54" s="51">
        <v>14.3</v>
      </c>
      <c r="X54" s="51">
        <v>10.888888888888889</v>
      </c>
      <c r="Y54" s="51">
        <v>4.1000000000000014</v>
      </c>
      <c r="Z54" s="51">
        <v>-1.3888888888888888</v>
      </c>
      <c r="AA54" s="51">
        <v>-8.8888888888888893</v>
      </c>
      <c r="AB54" s="53">
        <f t="shared" si="3"/>
        <v>149.08448928698226</v>
      </c>
      <c r="AC54" s="53">
        <f t="shared" si="4"/>
        <v>150.73549431464252</v>
      </c>
      <c r="AD54" s="53">
        <f t="shared" si="5"/>
        <v>205.7897372370997</v>
      </c>
      <c r="AE54" s="53">
        <f t="shared" si="6"/>
        <v>307.85006770503151</v>
      </c>
      <c r="AF54" s="53">
        <f t="shared" si="7"/>
        <v>544.89878172977399</v>
      </c>
      <c r="AG54" s="53">
        <f t="shared" si="8"/>
        <v>966.44771612205977</v>
      </c>
      <c r="AH54" s="53">
        <f t="shared" si="9"/>
        <v>1151.3822688420089</v>
      </c>
      <c r="AI54" s="53">
        <f t="shared" si="10"/>
        <v>1120.7362755181796</v>
      </c>
      <c r="AJ54" s="53">
        <f t="shared" si="11"/>
        <v>939.54187353643783</v>
      </c>
      <c r="AK54" s="53">
        <f t="shared" si="12"/>
        <v>617.06073771014155</v>
      </c>
      <c r="AL54" s="53">
        <f t="shared" si="13"/>
        <v>423.69698139377385</v>
      </c>
      <c r="AM54" s="53">
        <f t="shared" si="14"/>
        <v>243.15542461047033</v>
      </c>
      <c r="AN54" s="55">
        <f t="shared" si="15"/>
        <v>0.70988185767791978</v>
      </c>
      <c r="AO54" s="55">
        <f t="shared" si="16"/>
        <v>0.66772744882536395</v>
      </c>
      <c r="AP54" s="55">
        <f t="shared" si="17"/>
        <v>0.62681292883280959</v>
      </c>
      <c r="AQ54" s="55">
        <f t="shared" si="18"/>
        <v>0.56608436235134196</v>
      </c>
      <c r="AR54" s="55">
        <f t="shared" si="19"/>
        <v>0.60359493456381663</v>
      </c>
      <c r="AS54" s="55">
        <f t="shared" si="20"/>
        <v>0.67207888225751222</v>
      </c>
      <c r="AT54" s="55">
        <f t="shared" si="21"/>
        <v>0.6893998087861215</v>
      </c>
      <c r="AU54" s="55">
        <f t="shared" si="22"/>
        <v>0.68861147459796768</v>
      </c>
      <c r="AV54" s="55">
        <f t="shared" si="23"/>
        <v>0.7219344943390249</v>
      </c>
      <c r="AW54" s="55">
        <f t="shared" si="24"/>
        <v>0.75363148494660626</v>
      </c>
      <c r="AX54" s="55">
        <f t="shared" si="25"/>
        <v>0.7671245685048772</v>
      </c>
      <c r="AY54" s="55">
        <f t="shared" si="26"/>
        <v>0.77674761687847815</v>
      </c>
    </row>
    <row r="55" spans="1:51" ht="14.4" thickBot="1" x14ac:dyDescent="0.3">
      <c r="A55" s="41" t="s">
        <v>1331</v>
      </c>
      <c r="B55" s="41" t="s">
        <v>1336</v>
      </c>
      <c r="C55" s="26" t="s">
        <v>114</v>
      </c>
      <c r="D55" s="50">
        <v>-7.11</v>
      </c>
      <c r="E55" s="50">
        <v>-6.4</v>
      </c>
      <c r="F55" s="50">
        <v>-1.22</v>
      </c>
      <c r="G55" s="50">
        <v>6.3</v>
      </c>
      <c r="H55" s="50">
        <v>12.28</v>
      </c>
      <c r="I55" s="50">
        <v>17.899999999999999</v>
      </c>
      <c r="J55" s="50">
        <v>19.8</v>
      </c>
      <c r="K55" s="50">
        <v>19.399999999999999</v>
      </c>
      <c r="L55" s="50">
        <v>15.11</v>
      </c>
      <c r="M55" s="50">
        <v>8.3000000000000007</v>
      </c>
      <c r="N55" s="50">
        <v>3</v>
      </c>
      <c r="O55" s="50">
        <v>-3.89</v>
      </c>
      <c r="P55" s="51">
        <v>-11.111111111111111</v>
      </c>
      <c r="Q55" s="51">
        <v>-10.899999999999999</v>
      </c>
      <c r="R55" s="51">
        <v>-6.7777777777777768</v>
      </c>
      <c r="S55" s="51">
        <v>-0.29999999999999954</v>
      </c>
      <c r="T55" s="51">
        <v>6.2222222222222232</v>
      </c>
      <c r="U55" s="51">
        <v>12.899999999999999</v>
      </c>
      <c r="V55" s="51">
        <v>15</v>
      </c>
      <c r="W55" s="51">
        <v>14.8</v>
      </c>
      <c r="X55" s="51">
        <v>11.277777777777777</v>
      </c>
      <c r="Y55" s="51">
        <v>4.5000000000000009</v>
      </c>
      <c r="Z55" s="51">
        <v>-0.38888888888888851</v>
      </c>
      <c r="AA55" s="51">
        <v>-7.1111111111111116</v>
      </c>
      <c r="AB55" s="53">
        <f t="shared" si="3"/>
        <v>192.06545719500173</v>
      </c>
      <c r="AC55" s="53">
        <f t="shared" si="4"/>
        <v>188.096328628148</v>
      </c>
      <c r="AD55" s="53">
        <f t="shared" si="5"/>
        <v>243.01143980755779</v>
      </c>
      <c r="AE55" s="53">
        <f t="shared" si="6"/>
        <v>374.85281166487977</v>
      </c>
      <c r="AF55" s="53">
        <f t="shared" si="7"/>
        <v>631.21934583993379</v>
      </c>
      <c r="AG55" s="53">
        <f t="shared" si="8"/>
        <v>1078.221141850157</v>
      </c>
      <c r="AH55" s="53">
        <f t="shared" si="9"/>
        <v>1257.4187406461278</v>
      </c>
      <c r="AI55" s="53">
        <f t="shared" si="10"/>
        <v>1256.2706672286158</v>
      </c>
      <c r="AJ55" s="53">
        <f t="shared" si="11"/>
        <v>1039.9929187655291</v>
      </c>
      <c r="AK55" s="53">
        <f t="shared" si="12"/>
        <v>648.20010113620958</v>
      </c>
      <c r="AL55" s="53">
        <f t="shared" si="13"/>
        <v>465.92568687751287</v>
      </c>
      <c r="AM55" s="53">
        <f t="shared" si="14"/>
        <v>281.36265658444523</v>
      </c>
      <c r="AN55" s="55">
        <f t="shared" si="15"/>
        <v>0.73108905856129536</v>
      </c>
      <c r="AO55" s="55">
        <f t="shared" si="16"/>
        <v>0.70405535548302167</v>
      </c>
      <c r="AP55" s="55">
        <f t="shared" si="17"/>
        <v>0.65921988400193809</v>
      </c>
      <c r="AQ55" s="55">
        <f t="shared" si="18"/>
        <v>0.6268122497036811</v>
      </c>
      <c r="AR55" s="55">
        <f t="shared" si="19"/>
        <v>0.66515454162201626</v>
      </c>
      <c r="AS55" s="55">
        <f t="shared" si="20"/>
        <v>0.7256413913007741</v>
      </c>
      <c r="AT55" s="55">
        <f t="shared" si="21"/>
        <v>0.7384821004438713</v>
      </c>
      <c r="AU55" s="55">
        <f t="shared" si="22"/>
        <v>0.74736968680116778</v>
      </c>
      <c r="AV55" s="55">
        <f t="shared" si="23"/>
        <v>0.77876997805957537</v>
      </c>
      <c r="AW55" s="55">
        <f t="shared" si="24"/>
        <v>0.76979767815126998</v>
      </c>
      <c r="AX55" s="55">
        <f t="shared" si="25"/>
        <v>0.7841530321189687</v>
      </c>
      <c r="AY55" s="55">
        <f t="shared" si="26"/>
        <v>0.78305973882976199</v>
      </c>
    </row>
    <row r="56" spans="1:51" ht="14.4" thickBot="1" x14ac:dyDescent="0.3">
      <c r="A56" s="41" t="s">
        <v>1331</v>
      </c>
      <c r="B56" s="41" t="s">
        <v>1336</v>
      </c>
      <c r="C56" s="27" t="s">
        <v>115</v>
      </c>
      <c r="D56" s="50">
        <v>-2.72</v>
      </c>
      <c r="E56" s="50">
        <v>-2.2000000000000002</v>
      </c>
      <c r="F56" s="50">
        <v>2.2200000000000002</v>
      </c>
      <c r="G56" s="50">
        <v>8.5</v>
      </c>
      <c r="H56" s="50">
        <v>14.78</v>
      </c>
      <c r="I56" s="50">
        <v>20.9</v>
      </c>
      <c r="J56" s="50">
        <v>23.2</v>
      </c>
      <c r="K56" s="50">
        <v>22.9</v>
      </c>
      <c r="L56" s="50">
        <v>19.22</v>
      </c>
      <c r="M56" s="50">
        <v>11.9</v>
      </c>
      <c r="N56" s="50">
        <v>6.39</v>
      </c>
      <c r="O56" s="50">
        <v>-0.11</v>
      </c>
      <c r="P56" s="51">
        <v>-6.7777777777777768</v>
      </c>
      <c r="Q56" s="51">
        <v>-6.7999999999999989</v>
      </c>
      <c r="R56" s="51">
        <v>-3.2222222222222223</v>
      </c>
      <c r="S56" s="51">
        <v>2.0000000000000009</v>
      </c>
      <c r="T56" s="51">
        <v>7.9999999999999991</v>
      </c>
      <c r="U56" s="51">
        <v>14.000000000000002</v>
      </c>
      <c r="V56" s="51">
        <v>16.099999999999998</v>
      </c>
      <c r="W56" s="51">
        <v>16.099999999999998</v>
      </c>
      <c r="X56" s="51">
        <v>12.999999999999998</v>
      </c>
      <c r="Y56" s="51">
        <v>7.0000000000000009</v>
      </c>
      <c r="Z56" s="51">
        <v>2.0000000000000009</v>
      </c>
      <c r="AA56" s="51">
        <v>-4.2777777777777777</v>
      </c>
      <c r="AB56" s="53">
        <f t="shared" si="3"/>
        <v>271.42153625967762</v>
      </c>
      <c r="AC56" s="53">
        <f t="shared" si="4"/>
        <v>260.28498288084302</v>
      </c>
      <c r="AD56" s="53">
        <f t="shared" si="5"/>
        <v>324.49364972040769</v>
      </c>
      <c r="AE56" s="53">
        <f t="shared" si="6"/>
        <v>449.23725126867112</v>
      </c>
      <c r="AF56" s="53">
        <f t="shared" si="7"/>
        <v>684.27921628315528</v>
      </c>
      <c r="AG56" s="53">
        <f t="shared" si="8"/>
        <v>1032.4905681291646</v>
      </c>
      <c r="AH56" s="53">
        <f t="shared" si="9"/>
        <v>1175.7062631571721</v>
      </c>
      <c r="AI56" s="53">
        <f t="shared" si="10"/>
        <v>1197.239887547825</v>
      </c>
      <c r="AJ56" s="53">
        <f t="shared" si="11"/>
        <v>1005.7783353411206</v>
      </c>
      <c r="AK56" s="53">
        <f t="shared" si="12"/>
        <v>720.23155765291676</v>
      </c>
      <c r="AL56" s="53">
        <f t="shared" si="13"/>
        <v>518.84640297132091</v>
      </c>
      <c r="AM56" s="53">
        <f t="shared" si="14"/>
        <v>327.6182734543637</v>
      </c>
      <c r="AN56" s="55">
        <f t="shared" si="15"/>
        <v>0.73628827429040156</v>
      </c>
      <c r="AO56" s="55">
        <f t="shared" si="16"/>
        <v>0.70728324930750408</v>
      </c>
      <c r="AP56" s="55">
        <f t="shared" si="17"/>
        <v>0.67277352244362887</v>
      </c>
      <c r="AQ56" s="55">
        <f t="shared" si="18"/>
        <v>0.63652781943903158</v>
      </c>
      <c r="AR56" s="55">
        <f t="shared" si="19"/>
        <v>0.63844377042030032</v>
      </c>
      <c r="AS56" s="55">
        <f t="shared" si="20"/>
        <v>0.64683608143461158</v>
      </c>
      <c r="AT56" s="55">
        <f t="shared" si="21"/>
        <v>0.64351102175042962</v>
      </c>
      <c r="AU56" s="55">
        <f t="shared" si="22"/>
        <v>0.65529723491255731</v>
      </c>
      <c r="AV56" s="55">
        <f t="shared" si="23"/>
        <v>0.67247727468251361</v>
      </c>
      <c r="AW56" s="55">
        <f t="shared" si="24"/>
        <v>0.71944692467832017</v>
      </c>
      <c r="AX56" s="55">
        <f t="shared" si="25"/>
        <v>0.73515757781538993</v>
      </c>
      <c r="AY56" s="55">
        <f t="shared" si="26"/>
        <v>0.73506436894106453</v>
      </c>
    </row>
    <row r="57" spans="1:51" ht="14.4" thickBot="1" x14ac:dyDescent="0.3">
      <c r="A57" s="41" t="s">
        <v>1331</v>
      </c>
      <c r="B57" s="41" t="s">
        <v>1336</v>
      </c>
      <c r="C57" s="26" t="s">
        <v>116</v>
      </c>
      <c r="D57" s="50">
        <v>-8.61</v>
      </c>
      <c r="E57" s="50">
        <v>-8.1</v>
      </c>
      <c r="F57" s="50">
        <v>-3.78</v>
      </c>
      <c r="G57" s="50">
        <v>3.8</v>
      </c>
      <c r="H57" s="50">
        <v>9.7799999999999994</v>
      </c>
      <c r="I57" s="50">
        <v>15.3</v>
      </c>
      <c r="J57" s="50">
        <v>18.2</v>
      </c>
      <c r="K57" s="50">
        <v>18.100000000000001</v>
      </c>
      <c r="L57" s="50">
        <v>14.78</v>
      </c>
      <c r="M57" s="50">
        <v>7.7</v>
      </c>
      <c r="N57" s="50">
        <v>2.11</v>
      </c>
      <c r="O57" s="50">
        <v>-4.78</v>
      </c>
      <c r="P57" s="51">
        <v>-11.777777777777777</v>
      </c>
      <c r="Q57" s="51">
        <v>-11.5</v>
      </c>
      <c r="R57" s="51">
        <v>-7.9999999999999991</v>
      </c>
      <c r="S57" s="51">
        <v>-2.2000000000000006</v>
      </c>
      <c r="T57" s="51">
        <v>3.8888888888888888</v>
      </c>
      <c r="U57" s="51">
        <v>10.499999999999998</v>
      </c>
      <c r="V57" s="51">
        <v>13.2</v>
      </c>
      <c r="W57" s="51">
        <v>13.399999999999999</v>
      </c>
      <c r="X57" s="51">
        <v>10.72222222222222</v>
      </c>
      <c r="Y57" s="51">
        <v>3.8000000000000016</v>
      </c>
      <c r="Z57" s="51">
        <v>-1.2222222222222219</v>
      </c>
      <c r="AA57" s="51">
        <v>-7.7222222222222214</v>
      </c>
      <c r="AB57" s="53">
        <f t="shared" si="3"/>
        <v>193.93516469639238</v>
      </c>
      <c r="AC57" s="53">
        <f t="shared" si="4"/>
        <v>194.86401968708671</v>
      </c>
      <c r="AD57" s="53">
        <f t="shared" si="5"/>
        <v>243.24782259083022</v>
      </c>
      <c r="AE57" s="53">
        <f t="shared" si="6"/>
        <v>337.67929870009237</v>
      </c>
      <c r="AF57" s="53">
        <f t="shared" si="7"/>
        <v>538.4948939199993</v>
      </c>
      <c r="AG57" s="53">
        <f t="shared" si="8"/>
        <v>926.51029788761991</v>
      </c>
      <c r="AH57" s="53">
        <f t="shared" si="9"/>
        <v>1100.3747566942955</v>
      </c>
      <c r="AI57" s="53">
        <f t="shared" si="10"/>
        <v>1136.5591968167769</v>
      </c>
      <c r="AJ57" s="53">
        <f t="shared" si="11"/>
        <v>986.7910493842636</v>
      </c>
      <c r="AK57" s="53">
        <f t="shared" si="12"/>
        <v>612.06319935461147</v>
      </c>
      <c r="AL57" s="53">
        <f t="shared" si="13"/>
        <v>439.46665314978088</v>
      </c>
      <c r="AM57" s="53">
        <f t="shared" si="14"/>
        <v>273.75949162563234</v>
      </c>
      <c r="AN57" s="55">
        <f t="shared" si="15"/>
        <v>0.77857486950201027</v>
      </c>
      <c r="AO57" s="55">
        <f t="shared" si="16"/>
        <v>0.76511161354322266</v>
      </c>
      <c r="AP57" s="55">
        <f t="shared" si="17"/>
        <v>0.72510009004063625</v>
      </c>
      <c r="AQ57" s="55">
        <f t="shared" si="18"/>
        <v>0.64899607522823977</v>
      </c>
      <c r="AR57" s="55">
        <f t="shared" si="19"/>
        <v>0.66749541102649468</v>
      </c>
      <c r="AS57" s="55">
        <f t="shared" si="20"/>
        <v>0.73058222861415023</v>
      </c>
      <c r="AT57" s="55">
        <f t="shared" si="21"/>
        <v>0.72618097386213631</v>
      </c>
      <c r="AU57" s="55">
        <f t="shared" si="22"/>
        <v>0.7403448589066991</v>
      </c>
      <c r="AV57" s="55">
        <f t="shared" si="23"/>
        <v>0.76668784821569425</v>
      </c>
      <c r="AW57" s="55">
        <f t="shared" si="24"/>
        <v>0.76344186500843259</v>
      </c>
      <c r="AX57" s="55">
        <f t="shared" si="25"/>
        <v>0.78601439766582215</v>
      </c>
      <c r="AY57" s="55">
        <f t="shared" si="26"/>
        <v>0.79868413549550932</v>
      </c>
    </row>
    <row r="58" spans="1:51" ht="14.4" thickBot="1" x14ac:dyDescent="0.3">
      <c r="A58" s="41" t="s">
        <v>1331</v>
      </c>
      <c r="B58" s="41" t="s">
        <v>1336</v>
      </c>
      <c r="C58" s="26" t="s">
        <v>117</v>
      </c>
      <c r="D58" s="50">
        <v>-11.89</v>
      </c>
      <c r="E58" s="50">
        <v>-10.5</v>
      </c>
      <c r="F58" s="50">
        <v>-4.5</v>
      </c>
      <c r="G58" s="50">
        <v>3.9</v>
      </c>
      <c r="H58" s="50">
        <v>10.89</v>
      </c>
      <c r="I58" s="50">
        <v>16.8</v>
      </c>
      <c r="J58" s="50">
        <v>18.8</v>
      </c>
      <c r="K58" s="50">
        <v>18.100000000000001</v>
      </c>
      <c r="L58" s="50">
        <v>14</v>
      </c>
      <c r="M58" s="50">
        <v>6.4</v>
      </c>
      <c r="N58" s="50">
        <v>0.11</v>
      </c>
      <c r="O58" s="50">
        <v>-7.78</v>
      </c>
      <c r="P58" s="51">
        <v>-15.277777777777777</v>
      </c>
      <c r="Q58" s="51">
        <v>-14.6</v>
      </c>
      <c r="R58" s="51">
        <v>-10.222222222222221</v>
      </c>
      <c r="S58" s="51">
        <v>-3.6</v>
      </c>
      <c r="T58" s="51">
        <v>3.3888888888888897</v>
      </c>
      <c r="U58" s="51">
        <v>10.399999999999999</v>
      </c>
      <c r="V58" s="51">
        <v>12.799999999999999</v>
      </c>
      <c r="W58" s="51">
        <v>12.5</v>
      </c>
      <c r="X58" s="51">
        <v>9.6111111111111089</v>
      </c>
      <c r="Y58" s="51">
        <v>2.7999999999999994</v>
      </c>
      <c r="Z58" s="51">
        <v>-2.7222222222222214</v>
      </c>
      <c r="AA58" s="51">
        <v>-10.722222222222223</v>
      </c>
      <c r="AB58" s="53">
        <f t="shared" si="3"/>
        <v>142.24292671284508</v>
      </c>
      <c r="AC58" s="53">
        <f t="shared" si="4"/>
        <v>142.36097385206318</v>
      </c>
      <c r="AD58" s="53">
        <f t="shared" si="5"/>
        <v>181.31035613619201</v>
      </c>
      <c r="AE58" s="53">
        <f t="shared" si="6"/>
        <v>272.34795949296125</v>
      </c>
      <c r="AF58" s="53">
        <f t="shared" si="7"/>
        <v>466.06226042209488</v>
      </c>
      <c r="AG58" s="53">
        <f t="shared" si="8"/>
        <v>830.78666093055131</v>
      </c>
      <c r="AH58" s="53">
        <f t="shared" si="9"/>
        <v>1005.8206236140649</v>
      </c>
      <c r="AI58" s="53">
        <f t="shared" si="10"/>
        <v>1010.3975382425255</v>
      </c>
      <c r="AJ58" s="53">
        <f t="shared" si="11"/>
        <v>894.62406396392191</v>
      </c>
      <c r="AK58" s="53">
        <f t="shared" si="12"/>
        <v>580.96581600559148</v>
      </c>
      <c r="AL58" s="53">
        <f t="shared" si="13"/>
        <v>406.7314239148148</v>
      </c>
      <c r="AM58" s="53">
        <f t="shared" si="14"/>
        <v>215.15894833715157</v>
      </c>
      <c r="AN58" s="55">
        <f t="shared" si="15"/>
        <v>0.7590842415462431</v>
      </c>
      <c r="AO58" s="55">
        <f t="shared" si="16"/>
        <v>0.71848262517977279</v>
      </c>
      <c r="AP58" s="55">
        <f t="shared" si="17"/>
        <v>0.64316029266614205</v>
      </c>
      <c r="AQ58" s="55">
        <f t="shared" si="18"/>
        <v>0.58079907475083203</v>
      </c>
      <c r="AR58" s="55">
        <f t="shared" si="19"/>
        <v>0.59840713950328506</v>
      </c>
      <c r="AS58" s="55">
        <f t="shared" si="20"/>
        <v>0.65948285262427675</v>
      </c>
      <c r="AT58" s="55">
        <f t="shared" si="21"/>
        <v>0.68135873458480889</v>
      </c>
      <c r="AU58" s="55">
        <f t="shared" si="22"/>
        <v>0.69804621142909773</v>
      </c>
      <c r="AV58" s="55">
        <f t="shared" si="23"/>
        <v>0.74864229660052573</v>
      </c>
      <c r="AW58" s="55">
        <f t="shared" si="24"/>
        <v>0.77765473541645158</v>
      </c>
      <c r="AX58" s="55">
        <f t="shared" si="25"/>
        <v>0.8125138508284061</v>
      </c>
      <c r="AY58" s="55">
        <f t="shared" si="26"/>
        <v>0.79406018199740802</v>
      </c>
    </row>
    <row r="59" spans="1:51" ht="14.4" thickBot="1" x14ac:dyDescent="0.3">
      <c r="A59" s="41" t="s">
        <v>1331</v>
      </c>
      <c r="B59" s="41" t="s">
        <v>1336</v>
      </c>
      <c r="C59" s="26" t="s">
        <v>118</v>
      </c>
      <c r="D59" s="50">
        <v>-12.72</v>
      </c>
      <c r="E59" s="50">
        <v>-11.2</v>
      </c>
      <c r="F59" s="50">
        <v>-5</v>
      </c>
      <c r="G59" s="50">
        <v>3</v>
      </c>
      <c r="H59" s="50">
        <v>9</v>
      </c>
      <c r="I59" s="50">
        <v>14.7</v>
      </c>
      <c r="J59" s="50">
        <v>18</v>
      </c>
      <c r="K59" s="50">
        <v>17.3</v>
      </c>
      <c r="L59" s="50">
        <v>13</v>
      </c>
      <c r="M59" s="50">
        <v>5.5</v>
      </c>
      <c r="N59" s="50">
        <v>-0.72</v>
      </c>
      <c r="O59" s="50">
        <v>-9.61</v>
      </c>
      <c r="P59" s="51">
        <v>-16.722222222222221</v>
      </c>
      <c r="Q59" s="51">
        <v>-16</v>
      </c>
      <c r="R59" s="51">
        <v>-10.222222222222221</v>
      </c>
      <c r="S59" s="51">
        <v>-3.4000000000000004</v>
      </c>
      <c r="T59" s="51">
        <v>2.3888888888888871</v>
      </c>
      <c r="U59" s="51">
        <v>9.6</v>
      </c>
      <c r="V59" s="51">
        <v>12.899999999999999</v>
      </c>
      <c r="W59" s="51">
        <v>12.7</v>
      </c>
      <c r="X59" s="51">
        <v>9.2777777777777786</v>
      </c>
      <c r="Y59" s="51">
        <v>1.5000000000000016</v>
      </c>
      <c r="Z59" s="51">
        <v>-4.7222222222222223</v>
      </c>
      <c r="AA59" s="51">
        <v>-13.222222222222221</v>
      </c>
      <c r="AB59" s="53">
        <f t="shared" si="3"/>
        <v>119.61145838414521</v>
      </c>
      <c r="AC59" s="53">
        <f t="shared" si="4"/>
        <v>119.42991930365602</v>
      </c>
      <c r="AD59" s="53">
        <f t="shared" si="5"/>
        <v>188.27990661590897</v>
      </c>
      <c r="AE59" s="53">
        <f t="shared" si="6"/>
        <v>298.98546776991924</v>
      </c>
      <c r="AF59" s="53">
        <f t="shared" si="7"/>
        <v>459.05347325675689</v>
      </c>
      <c r="AG59" s="53">
        <f t="shared" si="8"/>
        <v>853.76113431595036</v>
      </c>
      <c r="AH59" s="53">
        <f t="shared" si="9"/>
        <v>1071.4618351344909</v>
      </c>
      <c r="AI59" s="53">
        <f t="shared" si="10"/>
        <v>1090.8622993090837</v>
      </c>
      <c r="AJ59" s="53">
        <f t="shared" si="11"/>
        <v>912.9621731239256</v>
      </c>
      <c r="AK59" s="53">
        <f t="shared" si="12"/>
        <v>513.68938355878458</v>
      </c>
      <c r="AL59" s="53">
        <f t="shared" si="13"/>
        <v>320.32011177336165</v>
      </c>
      <c r="AM59" s="53">
        <f t="shared" si="14"/>
        <v>166.16242984920123</v>
      </c>
      <c r="AN59" s="55">
        <f t="shared" si="15"/>
        <v>0.71971831722859236</v>
      </c>
      <c r="AO59" s="55">
        <f t="shared" si="16"/>
        <v>0.67663546585969436</v>
      </c>
      <c r="AP59" s="55">
        <f t="shared" si="17"/>
        <v>0.66788330475332325</v>
      </c>
      <c r="AQ59" s="55">
        <f t="shared" si="18"/>
        <v>0.62815603843722201</v>
      </c>
      <c r="AR59" s="55">
        <f t="shared" si="19"/>
        <v>0.63266706374363957</v>
      </c>
      <c r="AS59" s="55">
        <f t="shared" si="20"/>
        <v>0.71498017700714755</v>
      </c>
      <c r="AT59" s="55">
        <f t="shared" si="21"/>
        <v>0.72109238689063226</v>
      </c>
      <c r="AU59" s="55">
        <f t="shared" si="22"/>
        <v>0.74382116736531667</v>
      </c>
      <c r="AV59" s="55">
        <f t="shared" si="23"/>
        <v>0.78129322777513921</v>
      </c>
      <c r="AW59" s="55">
        <f t="shared" si="24"/>
        <v>0.75433658251530133</v>
      </c>
      <c r="AX59" s="55">
        <f t="shared" si="25"/>
        <v>0.74314261184834285</v>
      </c>
      <c r="AY59" s="55">
        <f t="shared" si="26"/>
        <v>0.74943895481179079</v>
      </c>
    </row>
    <row r="60" spans="1:51" ht="14.4" thickBot="1" x14ac:dyDescent="0.3">
      <c r="A60" s="41" t="s">
        <v>1331</v>
      </c>
      <c r="B60" s="41" t="s">
        <v>1336</v>
      </c>
      <c r="C60" s="26" t="s">
        <v>119</v>
      </c>
      <c r="D60" s="50">
        <v>-15.39</v>
      </c>
      <c r="E60" s="50">
        <v>-13.6</v>
      </c>
      <c r="F60" s="50">
        <v>-6.78</v>
      </c>
      <c r="G60" s="50">
        <v>2</v>
      </c>
      <c r="H60" s="50">
        <v>9.89</v>
      </c>
      <c r="I60" s="50">
        <v>15.7</v>
      </c>
      <c r="J60" s="50">
        <v>17.5</v>
      </c>
      <c r="K60" s="50">
        <v>16.5</v>
      </c>
      <c r="L60" s="50">
        <v>12.39</v>
      </c>
      <c r="M60" s="50">
        <v>4.7</v>
      </c>
      <c r="N60" s="50">
        <v>-1.78</v>
      </c>
      <c r="O60" s="50">
        <v>-11</v>
      </c>
      <c r="P60" s="51">
        <v>-18.888888888888889</v>
      </c>
      <c r="Q60" s="51">
        <v>-18.099999999999998</v>
      </c>
      <c r="R60" s="51">
        <v>-12.888888888888888</v>
      </c>
      <c r="S60" s="51">
        <v>-5.8000000000000007</v>
      </c>
      <c r="T60" s="51">
        <v>1.5000000000000016</v>
      </c>
      <c r="U60" s="51">
        <v>8.2999999999999989</v>
      </c>
      <c r="V60" s="51">
        <v>11.500000000000002</v>
      </c>
      <c r="W60" s="51">
        <v>11.300000000000002</v>
      </c>
      <c r="X60" s="51">
        <v>8.1111111111111125</v>
      </c>
      <c r="Y60" s="51">
        <v>0.89999999999999858</v>
      </c>
      <c r="Z60" s="51">
        <v>-4.8888888888888893</v>
      </c>
      <c r="AA60" s="51">
        <v>-13.777777777777779</v>
      </c>
      <c r="AB60" s="53">
        <f t="shared" si="3"/>
        <v>103.17994143967292</v>
      </c>
      <c r="AC60" s="53">
        <f t="shared" si="4"/>
        <v>101.87216723868909</v>
      </c>
      <c r="AD60" s="53">
        <f t="shared" si="5"/>
        <v>140.77276635913393</v>
      </c>
      <c r="AE60" s="53">
        <f t="shared" si="6"/>
        <v>223.58343147198485</v>
      </c>
      <c r="AF60" s="53">
        <f t="shared" si="7"/>
        <v>380.8777971030816</v>
      </c>
      <c r="AG60" s="53">
        <f t="shared" si="8"/>
        <v>671.84203850516735</v>
      </c>
      <c r="AH60" s="53">
        <f t="shared" si="9"/>
        <v>919.80682365357757</v>
      </c>
      <c r="AI60" s="53">
        <f t="shared" si="10"/>
        <v>954.36338357397301</v>
      </c>
      <c r="AJ60" s="53">
        <f t="shared" si="11"/>
        <v>811.53140277737566</v>
      </c>
      <c r="AK60" s="53">
        <f t="shared" si="12"/>
        <v>498.2510070660511</v>
      </c>
      <c r="AL60" s="53">
        <f t="shared" si="13"/>
        <v>337.5893143513087</v>
      </c>
      <c r="AM60" s="53">
        <f t="shared" si="14"/>
        <v>169.45016340076987</v>
      </c>
      <c r="AN60" s="55">
        <f t="shared" si="15"/>
        <v>0.74548773753416642</v>
      </c>
      <c r="AO60" s="55">
        <f t="shared" si="16"/>
        <v>0.68832515075342449</v>
      </c>
      <c r="AP60" s="55">
        <f t="shared" si="17"/>
        <v>0.61801375814834636</v>
      </c>
      <c r="AQ60" s="55">
        <f t="shared" si="18"/>
        <v>0.56284734601113706</v>
      </c>
      <c r="AR60" s="55">
        <f t="shared" si="19"/>
        <v>0.55930697619686409</v>
      </c>
      <c r="AS60" s="55">
        <f t="shared" si="20"/>
        <v>0.61420206787265585</v>
      </c>
      <c r="AT60" s="55">
        <f t="shared" si="21"/>
        <v>0.6787177321876845</v>
      </c>
      <c r="AU60" s="55">
        <f t="shared" si="22"/>
        <v>0.71359772981569636</v>
      </c>
      <c r="AV60" s="55">
        <f t="shared" si="23"/>
        <v>0.75147782281301823</v>
      </c>
      <c r="AW60" s="55">
        <f t="shared" si="24"/>
        <v>0.76387853083111323</v>
      </c>
      <c r="AX60" s="55">
        <f t="shared" si="25"/>
        <v>0.79312135729388222</v>
      </c>
      <c r="AY60" s="55">
        <f t="shared" si="26"/>
        <v>0.79957842100257326</v>
      </c>
    </row>
    <row r="61" spans="1:51" ht="14.4" thickBot="1" x14ac:dyDescent="0.3">
      <c r="A61" s="41" t="s">
        <v>1331</v>
      </c>
      <c r="B61" s="41" t="s">
        <v>1336</v>
      </c>
      <c r="C61" s="26" t="s">
        <v>120</v>
      </c>
      <c r="D61" s="50">
        <v>-4.5</v>
      </c>
      <c r="E61" s="50">
        <v>-4</v>
      </c>
      <c r="F61" s="50">
        <v>0.61</v>
      </c>
      <c r="G61" s="50">
        <v>7.4</v>
      </c>
      <c r="H61" s="50">
        <v>13.28</v>
      </c>
      <c r="I61" s="50">
        <v>19.3</v>
      </c>
      <c r="J61" s="50">
        <v>21.8</v>
      </c>
      <c r="K61" s="50">
        <v>21.5</v>
      </c>
      <c r="L61" s="50">
        <v>17.61</v>
      </c>
      <c r="M61" s="50">
        <v>10.3</v>
      </c>
      <c r="N61" s="50">
        <v>4.78</v>
      </c>
      <c r="O61" s="50">
        <v>-1.72</v>
      </c>
      <c r="P61" s="51">
        <v>-8.7222222222222214</v>
      </c>
      <c r="Q61" s="51">
        <v>-8.6</v>
      </c>
      <c r="R61" s="51">
        <v>-5.2777777777777777</v>
      </c>
      <c r="S61" s="51">
        <v>-0.19999999999999968</v>
      </c>
      <c r="T61" s="51">
        <v>5.7777777777777768</v>
      </c>
      <c r="U61" s="51">
        <v>12.4</v>
      </c>
      <c r="V61" s="51">
        <v>14.7</v>
      </c>
      <c r="W61" s="51">
        <v>14.7</v>
      </c>
      <c r="X61" s="51">
        <v>11.888888888888888</v>
      </c>
      <c r="Y61" s="51">
        <v>5.4999999999999991</v>
      </c>
      <c r="Z61" s="51">
        <v>0.61111111111111194</v>
      </c>
      <c r="AA61" s="51">
        <v>-5.7777777777777768</v>
      </c>
      <c r="AB61" s="53">
        <f t="shared" si="3"/>
        <v>229.47017497113188</v>
      </c>
      <c r="AC61" s="53">
        <f t="shared" si="4"/>
        <v>225.26389267942034</v>
      </c>
      <c r="AD61" s="53">
        <f t="shared" si="5"/>
        <v>267.42229248940299</v>
      </c>
      <c r="AE61" s="53">
        <f t="shared" si="6"/>
        <v>352.69700854787624</v>
      </c>
      <c r="AF61" s="53">
        <f t="shared" si="7"/>
        <v>556.02110180054206</v>
      </c>
      <c r="AG61" s="53">
        <f t="shared" si="8"/>
        <v>925.13697351647602</v>
      </c>
      <c r="AH61" s="53">
        <f t="shared" si="9"/>
        <v>1069.6629818719182</v>
      </c>
      <c r="AI61" s="53">
        <f t="shared" si="10"/>
        <v>1089.4640782365839</v>
      </c>
      <c r="AJ61" s="53">
        <f t="shared" si="11"/>
        <v>961.5714401589579</v>
      </c>
      <c r="AK61" s="53">
        <f t="shared" si="12"/>
        <v>651.25627260116426</v>
      </c>
      <c r="AL61" s="53">
        <f t="shared" si="13"/>
        <v>475.26938632645789</v>
      </c>
      <c r="AM61" s="53">
        <f t="shared" si="14"/>
        <v>293.72458784685557</v>
      </c>
      <c r="AN61" s="55">
        <f t="shared" si="15"/>
        <v>0.72355415546817492</v>
      </c>
      <c r="AO61" s="55">
        <f t="shared" si="16"/>
        <v>0.70355376956684912</v>
      </c>
      <c r="AP61" s="55">
        <f t="shared" si="17"/>
        <v>0.64703136883423684</v>
      </c>
      <c r="AQ61" s="55">
        <f t="shared" si="18"/>
        <v>0.58549411238416271</v>
      </c>
      <c r="AR61" s="55">
        <f t="shared" si="19"/>
        <v>0.60417782563379441</v>
      </c>
      <c r="AS61" s="55">
        <f t="shared" si="20"/>
        <v>0.64335091565110969</v>
      </c>
      <c r="AT61" s="55">
        <f t="shared" si="21"/>
        <v>0.64046969900774242</v>
      </c>
      <c r="AU61" s="55">
        <f t="shared" si="22"/>
        <v>0.6523257718490284</v>
      </c>
      <c r="AV61" s="55">
        <f t="shared" si="23"/>
        <v>0.69155221640118658</v>
      </c>
      <c r="AW61" s="55">
        <f t="shared" si="24"/>
        <v>0.72140918722023939</v>
      </c>
      <c r="AX61" s="55">
        <f t="shared" si="25"/>
        <v>0.74397456323963229</v>
      </c>
      <c r="AY61" s="55">
        <f t="shared" si="26"/>
        <v>0.73817079461073609</v>
      </c>
    </row>
    <row r="62" spans="1:51" ht="14.4" thickBot="1" x14ac:dyDescent="0.3">
      <c r="A62" s="41" t="s">
        <v>1331</v>
      </c>
      <c r="B62" s="41" t="s">
        <v>1336</v>
      </c>
      <c r="C62" s="27" t="s">
        <v>121</v>
      </c>
      <c r="D62" s="50">
        <v>-5.39</v>
      </c>
      <c r="E62" s="50">
        <v>-4.8</v>
      </c>
      <c r="F62" s="50">
        <v>-0.22</v>
      </c>
      <c r="G62" s="50">
        <v>7</v>
      </c>
      <c r="H62" s="50">
        <v>12.89</v>
      </c>
      <c r="I62" s="50">
        <v>19</v>
      </c>
      <c r="J62" s="50">
        <v>21.3</v>
      </c>
      <c r="K62" s="50">
        <v>20.9</v>
      </c>
      <c r="L62" s="50">
        <v>16.78</v>
      </c>
      <c r="M62" s="50">
        <v>9.5</v>
      </c>
      <c r="N62" s="50">
        <v>4.1100000000000003</v>
      </c>
      <c r="O62" s="50">
        <v>-2.39</v>
      </c>
      <c r="P62" s="51">
        <v>-9.6111111111111107</v>
      </c>
      <c r="Q62" s="51">
        <v>-9.4</v>
      </c>
      <c r="R62" s="51">
        <v>-5.7777777777777768</v>
      </c>
      <c r="S62" s="51">
        <v>-0.39999999999999936</v>
      </c>
      <c r="T62" s="51">
        <v>5.7222222222222205</v>
      </c>
      <c r="U62" s="51">
        <v>12</v>
      </c>
      <c r="V62" s="51">
        <v>14.100000000000001</v>
      </c>
      <c r="W62" s="51">
        <v>14.200000000000001</v>
      </c>
      <c r="X62" s="51">
        <v>11.111111111111111</v>
      </c>
      <c r="Y62" s="51">
        <v>5</v>
      </c>
      <c r="Z62" s="51">
        <v>0.22222222222222143</v>
      </c>
      <c r="AA62" s="51">
        <v>-6.2777777777777777</v>
      </c>
      <c r="AB62" s="53">
        <f t="shared" si="3"/>
        <v>213.53411106777938</v>
      </c>
      <c r="AC62" s="53">
        <f t="shared" si="4"/>
        <v>211.09765279030503</v>
      </c>
      <c r="AD62" s="53">
        <f t="shared" si="5"/>
        <v>263.21984345774501</v>
      </c>
      <c r="AE62" s="53">
        <f t="shared" si="6"/>
        <v>352.09196434408386</v>
      </c>
      <c r="AF62" s="53">
        <f t="shared" si="7"/>
        <v>565.99381629006962</v>
      </c>
      <c r="AG62" s="53">
        <f t="shared" si="8"/>
        <v>894.2933496437106</v>
      </c>
      <c r="AH62" s="53">
        <f t="shared" si="9"/>
        <v>1020.5864571516995</v>
      </c>
      <c r="AI62" s="53">
        <f t="shared" si="10"/>
        <v>1059.5957902175555</v>
      </c>
      <c r="AJ62" s="53">
        <f t="shared" si="11"/>
        <v>914.35942507921436</v>
      </c>
      <c r="AK62" s="53">
        <f t="shared" si="12"/>
        <v>640.96915364385222</v>
      </c>
      <c r="AL62" s="53">
        <f t="shared" si="13"/>
        <v>470.84508403010773</v>
      </c>
      <c r="AM62" s="53">
        <f t="shared" si="14"/>
        <v>285.94742186774164</v>
      </c>
      <c r="AN62" s="55">
        <f t="shared" si="15"/>
        <v>0.72184655559898403</v>
      </c>
      <c r="AO62" s="55">
        <f t="shared" si="16"/>
        <v>0.70187521115255846</v>
      </c>
      <c r="AP62" s="55">
        <f t="shared" si="17"/>
        <v>0.66150812373877088</v>
      </c>
      <c r="AQ62" s="55">
        <f t="shared" si="18"/>
        <v>0.59305007304775126</v>
      </c>
      <c r="AR62" s="55">
        <f t="shared" si="19"/>
        <v>0.61738340213684328</v>
      </c>
      <c r="AS62" s="55">
        <f t="shared" si="20"/>
        <v>0.63847544203512652</v>
      </c>
      <c r="AT62" s="55">
        <f t="shared" si="21"/>
        <v>0.63524801780771423</v>
      </c>
      <c r="AU62" s="55">
        <f t="shared" si="22"/>
        <v>0.6552715356487846</v>
      </c>
      <c r="AV62" s="55">
        <f t="shared" si="23"/>
        <v>0.69229752830065994</v>
      </c>
      <c r="AW62" s="55">
        <f t="shared" si="24"/>
        <v>0.73511499063509023</v>
      </c>
      <c r="AX62" s="55">
        <f t="shared" si="25"/>
        <v>0.75805775509397222</v>
      </c>
      <c r="AY62" s="55">
        <f t="shared" si="26"/>
        <v>0.74655397187562633</v>
      </c>
    </row>
    <row r="63" spans="1:51" ht="14.4" thickBot="1" x14ac:dyDescent="0.3">
      <c r="A63" s="41" t="s">
        <v>1331</v>
      </c>
      <c r="B63" s="41" t="s">
        <v>1336</v>
      </c>
      <c r="C63" s="26" t="s">
        <v>122</v>
      </c>
      <c r="D63" s="50">
        <v>-3.39</v>
      </c>
      <c r="E63" s="50">
        <v>-2.9</v>
      </c>
      <c r="F63" s="50">
        <v>0.78</v>
      </c>
      <c r="G63" s="50">
        <v>6.5</v>
      </c>
      <c r="H63" s="50">
        <v>11.61</v>
      </c>
      <c r="I63" s="50">
        <v>17.600000000000001</v>
      </c>
      <c r="J63" s="50">
        <v>20.3</v>
      </c>
      <c r="K63" s="50">
        <v>21.1</v>
      </c>
      <c r="L63" s="50">
        <v>17.78</v>
      </c>
      <c r="M63" s="50">
        <v>10.4</v>
      </c>
      <c r="N63" s="50">
        <v>5.39</v>
      </c>
      <c r="O63" s="50">
        <v>-0.5</v>
      </c>
      <c r="P63" s="51">
        <v>-7.7777777777777777</v>
      </c>
      <c r="Q63" s="51">
        <v>-7.7999999999999989</v>
      </c>
      <c r="R63" s="51">
        <v>-4.7777777777777786</v>
      </c>
      <c r="S63" s="51">
        <v>0.39999999999999936</v>
      </c>
      <c r="T63" s="51">
        <v>6.2777777777777759</v>
      </c>
      <c r="U63" s="51">
        <v>12.799999999999999</v>
      </c>
      <c r="V63" s="51">
        <v>15.499999999999998</v>
      </c>
      <c r="W63" s="51">
        <v>16.099999999999998</v>
      </c>
      <c r="X63" s="51">
        <v>13.111111111111111</v>
      </c>
      <c r="Y63" s="51">
        <v>6.1999999999999975</v>
      </c>
      <c r="Z63" s="51">
        <v>1.2777777777777761</v>
      </c>
      <c r="AA63" s="51">
        <v>-4.8888888888888893</v>
      </c>
      <c r="AB63" s="53">
        <f t="shared" si="3"/>
        <v>244.53896065768544</v>
      </c>
      <c r="AC63" s="53">
        <f t="shared" si="4"/>
        <v>234.97109417146103</v>
      </c>
      <c r="AD63" s="53">
        <f t="shared" si="5"/>
        <v>284.91365532084075</v>
      </c>
      <c r="AE63" s="53">
        <f t="shared" si="6"/>
        <v>409.2185312195092</v>
      </c>
      <c r="AF63" s="53">
        <f t="shared" si="7"/>
        <v>664.77871742121852</v>
      </c>
      <c r="AG63" s="53">
        <f t="shared" si="8"/>
        <v>1084.5052374344996</v>
      </c>
      <c r="AH63" s="53">
        <f t="shared" si="9"/>
        <v>1299.9502555690415</v>
      </c>
      <c r="AI63" s="53">
        <f t="shared" si="10"/>
        <v>1336.1378144393188</v>
      </c>
      <c r="AJ63" s="53">
        <f t="shared" si="11"/>
        <v>1116.7837975119235</v>
      </c>
      <c r="AK63" s="53">
        <f t="shared" si="12"/>
        <v>712.68662198088566</v>
      </c>
      <c r="AL63" s="53">
        <f t="shared" si="13"/>
        <v>501.39022101583424</v>
      </c>
      <c r="AM63" s="53">
        <f t="shared" si="14"/>
        <v>307.39336992852367</v>
      </c>
      <c r="AN63" s="55">
        <f t="shared" si="15"/>
        <v>0.71650758847754004</v>
      </c>
      <c r="AO63" s="55">
        <f t="shared" si="16"/>
        <v>0.68965860991236461</v>
      </c>
      <c r="AP63" s="55">
        <f t="shared" si="17"/>
        <v>0.66377573337345086</v>
      </c>
      <c r="AQ63" s="55">
        <f t="shared" si="18"/>
        <v>0.65042139488456718</v>
      </c>
      <c r="AR63" s="55">
        <f t="shared" si="19"/>
        <v>0.6978407129068166</v>
      </c>
      <c r="AS63" s="55">
        <f t="shared" si="20"/>
        <v>0.73466093146296418</v>
      </c>
      <c r="AT63" s="55">
        <f t="shared" si="21"/>
        <v>0.73933981243489866</v>
      </c>
      <c r="AU63" s="55">
        <f t="shared" si="22"/>
        <v>0.73132162098067233</v>
      </c>
      <c r="AV63" s="55">
        <f t="shared" si="23"/>
        <v>0.74129785309441132</v>
      </c>
      <c r="AW63" s="55">
        <f t="shared" si="24"/>
        <v>0.75215318656438224</v>
      </c>
      <c r="AX63" s="55">
        <f t="shared" si="25"/>
        <v>0.74810046188687385</v>
      </c>
      <c r="AY63" s="55">
        <f t="shared" si="26"/>
        <v>0.722179987388887</v>
      </c>
    </row>
    <row r="64" spans="1:51" ht="14.4" thickBot="1" x14ac:dyDescent="0.3">
      <c r="A64" s="41" t="s">
        <v>1331</v>
      </c>
      <c r="B64" s="41" t="s">
        <v>1336</v>
      </c>
      <c r="C64" s="26" t="s">
        <v>123</v>
      </c>
      <c r="D64" s="50">
        <v>-6.11</v>
      </c>
      <c r="E64" s="50">
        <v>-5.3</v>
      </c>
      <c r="F64" s="50">
        <v>-0.28000000000000003</v>
      </c>
      <c r="G64" s="50">
        <v>6.7</v>
      </c>
      <c r="H64" s="50">
        <v>12.72</v>
      </c>
      <c r="I64" s="50">
        <v>18.399999999999999</v>
      </c>
      <c r="J64" s="50">
        <v>20.8</v>
      </c>
      <c r="K64" s="50">
        <v>20.5</v>
      </c>
      <c r="L64" s="50">
        <v>16.5</v>
      </c>
      <c r="M64" s="50">
        <v>9.4</v>
      </c>
      <c r="N64" s="50">
        <v>4</v>
      </c>
      <c r="O64" s="50">
        <v>-2.72</v>
      </c>
      <c r="P64" s="51">
        <v>-10.388888888888888</v>
      </c>
      <c r="Q64" s="51">
        <v>-10.199999999999999</v>
      </c>
      <c r="R64" s="51">
        <v>-6.1111111111111107</v>
      </c>
      <c r="S64" s="51">
        <v>0.29999999999999954</v>
      </c>
      <c r="T64" s="51">
        <v>6.8888888888888875</v>
      </c>
      <c r="U64" s="51">
        <v>13.299999999999999</v>
      </c>
      <c r="V64" s="51">
        <v>15.599999999999998</v>
      </c>
      <c r="W64" s="51">
        <v>15.7</v>
      </c>
      <c r="X64" s="51">
        <v>12.277777777777779</v>
      </c>
      <c r="Y64" s="51">
        <v>5.3999999999999995</v>
      </c>
      <c r="Z64" s="51">
        <v>0.11111111111111269</v>
      </c>
      <c r="AA64" s="51">
        <v>-6.7222222222222232</v>
      </c>
      <c r="AB64" s="53">
        <f t="shared" si="3"/>
        <v>199.51209046241377</v>
      </c>
      <c r="AC64" s="53">
        <f t="shared" si="4"/>
        <v>193.28185942138361</v>
      </c>
      <c r="AD64" s="53">
        <f t="shared" si="5"/>
        <v>251.27527989320492</v>
      </c>
      <c r="AE64" s="53">
        <f t="shared" si="6"/>
        <v>397.83613361372625</v>
      </c>
      <c r="AF64" s="53">
        <f t="shared" si="7"/>
        <v>672.14223271244452</v>
      </c>
      <c r="AG64" s="53">
        <f t="shared" si="8"/>
        <v>1100.9241969243985</v>
      </c>
      <c r="AH64" s="53">
        <f t="shared" si="9"/>
        <v>1276.7422758605601</v>
      </c>
      <c r="AI64" s="53">
        <f t="shared" si="10"/>
        <v>1317.3147570026458</v>
      </c>
      <c r="AJ64" s="53">
        <f t="shared" si="11"/>
        <v>1085.7670897292719</v>
      </c>
      <c r="AK64" s="53">
        <f t="shared" si="12"/>
        <v>682.19165815764302</v>
      </c>
      <c r="AL64" s="53">
        <f t="shared" si="13"/>
        <v>466.91783725263218</v>
      </c>
      <c r="AM64" s="53">
        <f t="shared" si="14"/>
        <v>273.74518461418904</v>
      </c>
      <c r="AN64" s="55">
        <f t="shared" si="15"/>
        <v>0.71711710792119421</v>
      </c>
      <c r="AO64" s="55">
        <f t="shared" si="16"/>
        <v>0.68442378532510095</v>
      </c>
      <c r="AP64" s="55">
        <f t="shared" si="17"/>
        <v>0.64773525470679061</v>
      </c>
      <c r="AQ64" s="55">
        <f t="shared" si="18"/>
        <v>0.63691893081088535</v>
      </c>
      <c r="AR64" s="55">
        <f t="shared" si="19"/>
        <v>0.67654310545738505</v>
      </c>
      <c r="AS64" s="55">
        <f t="shared" si="20"/>
        <v>0.7218208762920838</v>
      </c>
      <c r="AT64" s="55">
        <f t="shared" si="21"/>
        <v>0.72150364630701114</v>
      </c>
      <c r="AU64" s="55">
        <f t="shared" si="22"/>
        <v>0.73968179581159221</v>
      </c>
      <c r="AV64" s="55">
        <f t="shared" si="23"/>
        <v>0.7611406425038062</v>
      </c>
      <c r="AW64" s="55">
        <f t="shared" si="24"/>
        <v>0.76093747934056433</v>
      </c>
      <c r="AX64" s="55">
        <f t="shared" si="25"/>
        <v>0.75780823799846464</v>
      </c>
      <c r="AY64" s="55">
        <f t="shared" si="26"/>
        <v>0.73943325117278491</v>
      </c>
    </row>
    <row r="65" spans="1:51" ht="14.4" thickBot="1" x14ac:dyDescent="0.3">
      <c r="A65" s="41" t="s">
        <v>1331</v>
      </c>
      <c r="B65" s="41" t="s">
        <v>1336</v>
      </c>
      <c r="C65" s="26" t="s">
        <v>124</v>
      </c>
      <c r="D65" s="50">
        <v>-3.11</v>
      </c>
      <c r="E65" s="50">
        <v>-2.4</v>
      </c>
      <c r="F65" s="50">
        <v>2.39</v>
      </c>
      <c r="G65" s="50">
        <v>9.4</v>
      </c>
      <c r="H65" s="50">
        <v>15</v>
      </c>
      <c r="I65" s="50">
        <v>20.9</v>
      </c>
      <c r="J65" s="50">
        <v>23</v>
      </c>
      <c r="K65" s="50">
        <v>22.4</v>
      </c>
      <c r="L65" s="50">
        <v>18.61</v>
      </c>
      <c r="M65" s="50">
        <v>11.7</v>
      </c>
      <c r="N65" s="50">
        <v>6</v>
      </c>
      <c r="O65" s="50">
        <v>-1.1100000000000001</v>
      </c>
      <c r="P65" s="51">
        <v>-7.2222222222222223</v>
      </c>
      <c r="Q65" s="51">
        <v>-7.1000000000000005</v>
      </c>
      <c r="R65" s="51">
        <v>-3.2777777777777768</v>
      </c>
      <c r="S65" s="51">
        <v>1.9000000000000008</v>
      </c>
      <c r="T65" s="51">
        <v>7.8888888888888902</v>
      </c>
      <c r="U65" s="51">
        <v>13.699999999999998</v>
      </c>
      <c r="V65" s="51">
        <v>15.7</v>
      </c>
      <c r="W65" s="51">
        <v>16.400000000000002</v>
      </c>
      <c r="X65" s="51">
        <v>12.888888888888889</v>
      </c>
      <c r="Y65" s="51">
        <v>6.0999999999999979</v>
      </c>
      <c r="Z65" s="51">
        <v>1.2222222222222239</v>
      </c>
      <c r="AA65" s="51">
        <v>-5</v>
      </c>
      <c r="AB65" s="53">
        <f t="shared" si="3"/>
        <v>260.94378136443856</v>
      </c>
      <c r="AC65" s="53">
        <f t="shared" si="4"/>
        <v>252.25702690177249</v>
      </c>
      <c r="AD65" s="53">
        <f t="shared" si="5"/>
        <v>317.94892183418841</v>
      </c>
      <c r="AE65" s="53">
        <f t="shared" si="6"/>
        <v>416.78228338032278</v>
      </c>
      <c r="AF65" s="53">
        <f t="shared" si="7"/>
        <v>664.53628186089395</v>
      </c>
      <c r="AG65" s="53">
        <f t="shared" si="8"/>
        <v>993.05206829517908</v>
      </c>
      <c r="AH65" s="53">
        <f t="shared" si="9"/>
        <v>1130.7206471054515</v>
      </c>
      <c r="AI65" s="53">
        <f t="shared" si="10"/>
        <v>1282.2137243735829</v>
      </c>
      <c r="AJ65" s="53">
        <f t="shared" si="11"/>
        <v>1029.7477344744711</v>
      </c>
      <c r="AK65" s="53">
        <f t="shared" si="12"/>
        <v>644.83298807303186</v>
      </c>
      <c r="AL65" s="53">
        <f t="shared" si="13"/>
        <v>476.83720379415462</v>
      </c>
      <c r="AM65" s="53">
        <f t="shared" si="14"/>
        <v>316.03968556970489</v>
      </c>
      <c r="AN65" s="55">
        <f t="shared" si="15"/>
        <v>0.7324713904810003</v>
      </c>
      <c r="AO65" s="55">
        <f t="shared" si="16"/>
        <v>0.70145590746953501</v>
      </c>
      <c r="AP65" s="55">
        <f t="shared" si="17"/>
        <v>0.66193827598921451</v>
      </c>
      <c r="AQ65" s="55">
        <f t="shared" si="18"/>
        <v>0.59477183960645919</v>
      </c>
      <c r="AR65" s="55">
        <f t="shared" si="19"/>
        <v>0.62472569778929443</v>
      </c>
      <c r="AS65" s="55">
        <f t="shared" si="20"/>
        <v>0.63436206049935073</v>
      </c>
      <c r="AT65" s="55">
        <f t="shared" si="21"/>
        <v>0.63490784899066166</v>
      </c>
      <c r="AU65" s="55">
        <f t="shared" si="22"/>
        <v>0.68851970752333591</v>
      </c>
      <c r="AV65" s="55">
        <f t="shared" si="23"/>
        <v>0.69352259657528581</v>
      </c>
      <c r="AW65" s="55">
        <f t="shared" si="24"/>
        <v>0.68525286256055629</v>
      </c>
      <c r="AX65" s="55">
        <f t="shared" si="25"/>
        <v>0.71430885564496038</v>
      </c>
      <c r="AY65" s="55">
        <f t="shared" si="26"/>
        <v>0.74875342447120918</v>
      </c>
    </row>
    <row r="66" spans="1:51" ht="14.4" thickBot="1" x14ac:dyDescent="0.3">
      <c r="A66" s="41" t="s">
        <v>1331</v>
      </c>
      <c r="B66" s="41" t="s">
        <v>1337</v>
      </c>
      <c r="C66" s="26" t="s">
        <v>125</v>
      </c>
      <c r="D66" s="50">
        <v>-7.11</v>
      </c>
      <c r="E66" s="50">
        <v>-6.7</v>
      </c>
      <c r="F66" s="50">
        <v>-2.61</v>
      </c>
      <c r="G66" s="50">
        <v>3.2</v>
      </c>
      <c r="H66" s="50">
        <v>9.11</v>
      </c>
      <c r="I66" s="50">
        <v>15</v>
      </c>
      <c r="J66" s="50">
        <v>19.100000000000001</v>
      </c>
      <c r="K66" s="50">
        <v>18.8</v>
      </c>
      <c r="L66" s="50">
        <v>15</v>
      </c>
      <c r="M66" s="50">
        <v>9.3000000000000007</v>
      </c>
      <c r="N66" s="50">
        <v>4.1100000000000003</v>
      </c>
      <c r="O66" s="50">
        <v>-2.5</v>
      </c>
      <c r="P66" s="51">
        <v>-10.499999999999998</v>
      </c>
      <c r="Q66" s="51">
        <v>-10.799999999999999</v>
      </c>
      <c r="R66" s="51">
        <v>-6.6111111111111098</v>
      </c>
      <c r="S66" s="51">
        <v>-1.4999999999999996</v>
      </c>
      <c r="T66" s="51">
        <v>4.0000000000000018</v>
      </c>
      <c r="U66" s="51">
        <v>10.499999999999998</v>
      </c>
      <c r="V66" s="51">
        <v>14.9</v>
      </c>
      <c r="W66" s="51">
        <v>14.5</v>
      </c>
      <c r="X66" s="51">
        <v>10.72222222222222</v>
      </c>
      <c r="Y66" s="51">
        <v>5.3999999999999995</v>
      </c>
      <c r="Z66" s="51">
        <v>0.61111111111111194</v>
      </c>
      <c r="AA66" s="51">
        <v>-5.8888888888888893</v>
      </c>
      <c r="AB66" s="53">
        <f t="shared" si="3"/>
        <v>211.64505406813367</v>
      </c>
      <c r="AC66" s="53">
        <f t="shared" si="4"/>
        <v>195.55128395920326</v>
      </c>
      <c r="AD66" s="53">
        <f t="shared" si="5"/>
        <v>276.18748134790985</v>
      </c>
      <c r="AE66" s="53">
        <f t="shared" si="6"/>
        <v>390.51702340367092</v>
      </c>
      <c r="AF66" s="53">
        <f t="shared" si="7"/>
        <v>572.15120835714595</v>
      </c>
      <c r="AG66" s="53">
        <f t="shared" si="8"/>
        <v>944.54431459141369</v>
      </c>
      <c r="AH66" s="53">
        <f t="shared" si="9"/>
        <v>1296.5521755812704</v>
      </c>
      <c r="AI66" s="53">
        <f t="shared" si="10"/>
        <v>1254.6349578735083</v>
      </c>
      <c r="AJ66" s="53">
        <f t="shared" si="11"/>
        <v>972.91139022229549</v>
      </c>
      <c r="AK66" s="53">
        <f t="shared" si="12"/>
        <v>686.7945423703427</v>
      </c>
      <c r="AL66" s="53">
        <f t="shared" si="13"/>
        <v>498.06962524445595</v>
      </c>
      <c r="AM66" s="53">
        <f t="shared" si="14"/>
        <v>305.90814892259641</v>
      </c>
      <c r="AN66" s="55">
        <f t="shared" si="15"/>
        <v>0.76744933494450507</v>
      </c>
      <c r="AO66" s="55">
        <f t="shared" si="16"/>
        <v>0.72616695714474999</v>
      </c>
      <c r="AP66" s="55">
        <f t="shared" si="17"/>
        <v>0.73970218779593866</v>
      </c>
      <c r="AQ66" s="55">
        <f t="shared" si="18"/>
        <v>0.7128396668853707</v>
      </c>
      <c r="AR66" s="55">
        <f t="shared" si="19"/>
        <v>0.70370234534249465</v>
      </c>
      <c r="AS66" s="55">
        <f t="shared" si="20"/>
        <v>0.74480261250449808</v>
      </c>
      <c r="AT66" s="55">
        <f t="shared" si="21"/>
        <v>0.76638159452741483</v>
      </c>
      <c r="AU66" s="55">
        <f t="shared" si="22"/>
        <v>0.76098176756335911</v>
      </c>
      <c r="AV66" s="55">
        <f t="shared" si="23"/>
        <v>0.75590403940075157</v>
      </c>
      <c r="AW66" s="55">
        <f t="shared" si="24"/>
        <v>0.76607167743376181</v>
      </c>
      <c r="AX66" s="55">
        <f t="shared" si="25"/>
        <v>0.77966547512833806</v>
      </c>
      <c r="AY66" s="55">
        <f t="shared" si="26"/>
        <v>0.77532042905785536</v>
      </c>
    </row>
    <row r="67" spans="1:51" ht="14.4" thickBot="1" x14ac:dyDescent="0.3">
      <c r="A67" s="41" t="s">
        <v>1331</v>
      </c>
      <c r="B67" s="41" t="s">
        <v>1338</v>
      </c>
      <c r="C67" s="26" t="s">
        <v>126</v>
      </c>
      <c r="D67" s="50">
        <v>-15.89</v>
      </c>
      <c r="E67" s="50">
        <v>-13</v>
      </c>
      <c r="F67" s="50">
        <v>-5.89</v>
      </c>
      <c r="G67" s="50">
        <v>2.7</v>
      </c>
      <c r="H67" s="50">
        <v>9.89</v>
      </c>
      <c r="I67" s="50">
        <v>16.100000000000001</v>
      </c>
      <c r="J67" s="50">
        <v>17.899999999999999</v>
      </c>
      <c r="K67" s="50">
        <v>17.399999999999999</v>
      </c>
      <c r="L67" s="50">
        <v>12.89</v>
      </c>
      <c r="M67" s="50">
        <v>6</v>
      </c>
      <c r="N67" s="50">
        <v>-0.28000000000000003</v>
      </c>
      <c r="O67" s="50">
        <v>-10.61</v>
      </c>
      <c r="P67" s="51">
        <v>-18.888888888888889</v>
      </c>
      <c r="Q67" s="51">
        <v>-16.799999999999997</v>
      </c>
      <c r="R67" s="51">
        <v>-11.111111111111111</v>
      </c>
      <c r="S67" s="51">
        <v>-4.1999999999999993</v>
      </c>
      <c r="T67" s="51">
        <v>1.888888888888888</v>
      </c>
      <c r="U67" s="51">
        <v>9.4</v>
      </c>
      <c r="V67" s="51">
        <v>13.099999999999998</v>
      </c>
      <c r="W67" s="51">
        <v>12.5</v>
      </c>
      <c r="X67" s="51">
        <v>8.6111111111111107</v>
      </c>
      <c r="Y67" s="51">
        <v>2.1000000000000005</v>
      </c>
      <c r="Z67" s="51">
        <v>-3.3888888888888897</v>
      </c>
      <c r="AA67" s="51">
        <v>-13.388888888888889</v>
      </c>
      <c r="AB67" s="53">
        <f t="shared" si="3"/>
        <v>107.54325845335994</v>
      </c>
      <c r="AC67" s="53">
        <f t="shared" si="4"/>
        <v>120.76812820279603</v>
      </c>
      <c r="AD67" s="53">
        <f t="shared" si="5"/>
        <v>174.93829729311611</v>
      </c>
      <c r="AE67" s="53">
        <f t="shared" si="6"/>
        <v>270.94162777442995</v>
      </c>
      <c r="AF67" s="53">
        <f t="shared" si="7"/>
        <v>402.66457583207301</v>
      </c>
      <c r="AG67" s="53">
        <f t="shared" si="8"/>
        <v>759.75587189514431</v>
      </c>
      <c r="AH67" s="53">
        <f t="shared" si="9"/>
        <v>1106.7738316419536</v>
      </c>
      <c r="AI67" s="53">
        <f t="shared" si="10"/>
        <v>1055.9408860727885</v>
      </c>
      <c r="AJ67" s="53">
        <f t="shared" si="11"/>
        <v>840.44843835424365</v>
      </c>
      <c r="AK67" s="53">
        <f t="shared" si="12"/>
        <v>540.64558815842543</v>
      </c>
      <c r="AL67" s="53">
        <f t="shared" si="13"/>
        <v>378.90491045570104</v>
      </c>
      <c r="AM67" s="53">
        <f t="shared" si="14"/>
        <v>175.01343669010666</v>
      </c>
      <c r="AN67" s="55">
        <f t="shared" si="15"/>
        <v>0.7770132383562397</v>
      </c>
      <c r="AO67" s="55">
        <f t="shared" si="16"/>
        <v>0.73142199750436721</v>
      </c>
      <c r="AP67" s="55">
        <f t="shared" si="17"/>
        <v>0.66589524707969505</v>
      </c>
      <c r="AQ67" s="55">
        <f t="shared" si="18"/>
        <v>0.60435995041755708</v>
      </c>
      <c r="AR67" s="55">
        <f t="shared" si="19"/>
        <v>0.57508113369633784</v>
      </c>
      <c r="AS67" s="55">
        <f t="shared" si="20"/>
        <v>0.64486025639596523</v>
      </c>
      <c r="AT67" s="55">
        <f t="shared" si="21"/>
        <v>0.73518657310159996</v>
      </c>
      <c r="AU67" s="55">
        <f t="shared" si="22"/>
        <v>0.72951042249993059</v>
      </c>
      <c r="AV67" s="55">
        <f t="shared" si="23"/>
        <v>0.75232352743046249</v>
      </c>
      <c r="AW67" s="55">
        <f t="shared" si="24"/>
        <v>0.76060171393596798</v>
      </c>
      <c r="AX67" s="55">
        <f t="shared" si="25"/>
        <v>0.7954039976886581</v>
      </c>
      <c r="AY67" s="55">
        <f t="shared" si="26"/>
        <v>0.8001097267890277</v>
      </c>
    </row>
    <row r="68" spans="1:51" ht="14.4" thickBot="1" x14ac:dyDescent="0.3">
      <c r="A68" s="41" t="s">
        <v>1331</v>
      </c>
      <c r="B68" s="41" t="s">
        <v>1338</v>
      </c>
      <c r="C68" s="27" t="s">
        <v>127</v>
      </c>
      <c r="D68" s="50">
        <v>-15.22</v>
      </c>
      <c r="E68" s="50">
        <v>-12.5</v>
      </c>
      <c r="F68" s="50">
        <v>-5.72</v>
      </c>
      <c r="G68" s="50">
        <v>2.6</v>
      </c>
      <c r="H68" s="50">
        <v>9.5</v>
      </c>
      <c r="I68" s="50">
        <v>15.6</v>
      </c>
      <c r="J68" s="50">
        <v>18</v>
      </c>
      <c r="K68" s="50">
        <v>17.399999999999999</v>
      </c>
      <c r="L68" s="50">
        <v>12.89</v>
      </c>
      <c r="M68" s="50">
        <v>6.2</v>
      </c>
      <c r="N68" s="50">
        <v>0</v>
      </c>
      <c r="O68" s="50">
        <v>-9.61</v>
      </c>
      <c r="P68" s="51">
        <v>-18.222222222222221</v>
      </c>
      <c r="Q68" s="51">
        <v>-16.2</v>
      </c>
      <c r="R68" s="51">
        <v>-10.388888888888888</v>
      </c>
      <c r="S68" s="51">
        <v>-3.7</v>
      </c>
      <c r="T68" s="51">
        <v>2.2777777777777786</v>
      </c>
      <c r="U68" s="51">
        <v>9.2000000000000011</v>
      </c>
      <c r="V68" s="51">
        <v>13.2</v>
      </c>
      <c r="W68" s="51">
        <v>12.6</v>
      </c>
      <c r="X68" s="51">
        <v>8.7777777777777768</v>
      </c>
      <c r="Y68" s="51">
        <v>2.4</v>
      </c>
      <c r="Z68" s="51">
        <v>-2.9999999999999991</v>
      </c>
      <c r="AA68" s="51">
        <v>-12.277777777777779</v>
      </c>
      <c r="AB68" s="53">
        <f t="shared" si="3"/>
        <v>113.95129726698838</v>
      </c>
      <c r="AC68" s="53">
        <f t="shared" si="4"/>
        <v>128.20721844952075</v>
      </c>
      <c r="AD68" s="53">
        <f t="shared" si="5"/>
        <v>193.67158238628198</v>
      </c>
      <c r="AE68" s="53">
        <f t="shared" si="6"/>
        <v>294.10436011535694</v>
      </c>
      <c r="AF68" s="53">
        <f t="shared" si="7"/>
        <v>436.90117509517273</v>
      </c>
      <c r="AG68" s="53">
        <f t="shared" si="8"/>
        <v>763.59986687854519</v>
      </c>
      <c r="AH68" s="53">
        <f t="shared" si="9"/>
        <v>1114.2858613324529</v>
      </c>
      <c r="AI68" s="53">
        <f t="shared" si="10"/>
        <v>1069.8801441075866</v>
      </c>
      <c r="AJ68" s="53">
        <f t="shared" si="11"/>
        <v>859.60040684424928</v>
      </c>
      <c r="AK68" s="53">
        <f t="shared" si="12"/>
        <v>556.50630177727317</v>
      </c>
      <c r="AL68" s="53">
        <f t="shared" si="13"/>
        <v>393.41800127850922</v>
      </c>
      <c r="AM68" s="53">
        <f t="shared" si="14"/>
        <v>193.54970107859174</v>
      </c>
      <c r="AN68" s="55">
        <f t="shared" si="15"/>
        <v>0.77795334107184455</v>
      </c>
      <c r="AO68" s="55">
        <f t="shared" si="16"/>
        <v>0.73854753548224983</v>
      </c>
      <c r="AP68" s="55">
        <f t="shared" si="17"/>
        <v>0.6961242535501202</v>
      </c>
      <c r="AQ68" s="55">
        <f t="shared" si="18"/>
        <v>0.63190163989904524</v>
      </c>
      <c r="AR68" s="55">
        <f t="shared" si="19"/>
        <v>0.60691562787842779</v>
      </c>
      <c r="AS68" s="55">
        <f t="shared" si="20"/>
        <v>0.65690197498135494</v>
      </c>
      <c r="AT68" s="55">
        <f t="shared" si="21"/>
        <v>0.7353614639198901</v>
      </c>
      <c r="AU68" s="55">
        <f t="shared" si="22"/>
        <v>0.73430969425578818</v>
      </c>
      <c r="AV68" s="55">
        <f t="shared" si="23"/>
        <v>0.7608471403182554</v>
      </c>
      <c r="AW68" s="55">
        <f t="shared" si="24"/>
        <v>0.7663706955616113</v>
      </c>
      <c r="AX68" s="55">
        <f t="shared" si="25"/>
        <v>0.80229750393125043</v>
      </c>
      <c r="AY68" s="55">
        <f t="shared" si="26"/>
        <v>0.80884647776129848</v>
      </c>
    </row>
    <row r="69" spans="1:51" ht="14.4" thickBot="1" x14ac:dyDescent="0.3">
      <c r="A69" s="41" t="s">
        <v>1331</v>
      </c>
      <c r="B69" s="41" t="s">
        <v>1338</v>
      </c>
      <c r="C69" s="26" t="s">
        <v>128</v>
      </c>
      <c r="D69" s="50">
        <v>-10.39</v>
      </c>
      <c r="E69" s="50">
        <v>-8.5</v>
      </c>
      <c r="F69" s="50">
        <v>-2.2200000000000002</v>
      </c>
      <c r="G69" s="50">
        <v>6.4</v>
      </c>
      <c r="H69" s="50">
        <v>13.22</v>
      </c>
      <c r="I69" s="50">
        <v>18.899999999999999</v>
      </c>
      <c r="J69" s="50">
        <v>20.7</v>
      </c>
      <c r="K69" s="50">
        <v>19.899999999999999</v>
      </c>
      <c r="L69" s="50">
        <v>15.78</v>
      </c>
      <c r="M69" s="50">
        <v>8.6</v>
      </c>
      <c r="N69" s="50">
        <v>3</v>
      </c>
      <c r="O69" s="50">
        <v>-6.28</v>
      </c>
      <c r="P69" s="51">
        <v>-13.722222222222221</v>
      </c>
      <c r="Q69" s="51">
        <v>-12.5</v>
      </c>
      <c r="R69" s="51">
        <v>-7.0000000000000009</v>
      </c>
      <c r="S69" s="51">
        <v>0</v>
      </c>
      <c r="T69" s="51">
        <v>6.2777777777777759</v>
      </c>
      <c r="U69" s="51">
        <v>12.799999999999999</v>
      </c>
      <c r="V69" s="51">
        <v>15.599999999999998</v>
      </c>
      <c r="W69" s="51">
        <v>15.1</v>
      </c>
      <c r="X69" s="51">
        <v>11.277777777777777</v>
      </c>
      <c r="Y69" s="51">
        <v>4.6000000000000005</v>
      </c>
      <c r="Z69" s="51">
        <v>-0.27777777777777779</v>
      </c>
      <c r="AA69" s="51">
        <v>-9.2222222222222232</v>
      </c>
      <c r="AB69" s="53">
        <f t="shared" si="3"/>
        <v>162.91181805304615</v>
      </c>
      <c r="AC69" s="53">
        <f t="shared" si="4"/>
        <v>171.21173825298465</v>
      </c>
      <c r="AD69" s="53">
        <f t="shared" si="5"/>
        <v>252.78180748419021</v>
      </c>
      <c r="AE69" s="53">
        <f t="shared" si="6"/>
        <v>388.85684992046595</v>
      </c>
      <c r="AF69" s="53">
        <f t="shared" si="7"/>
        <v>598.10747960613264</v>
      </c>
      <c r="AG69" s="53">
        <f t="shared" si="8"/>
        <v>999.55832013947497</v>
      </c>
      <c r="AH69" s="53">
        <f t="shared" si="9"/>
        <v>1284.6259905624731</v>
      </c>
      <c r="AI69" s="53">
        <f t="shared" si="10"/>
        <v>1265.8255080311458</v>
      </c>
      <c r="AJ69" s="53">
        <f t="shared" si="11"/>
        <v>996.26609058014708</v>
      </c>
      <c r="AK69" s="53">
        <f t="shared" si="12"/>
        <v>644.1017938049589</v>
      </c>
      <c r="AL69" s="53">
        <f t="shared" si="13"/>
        <v>473.51602940824603</v>
      </c>
      <c r="AM69" s="53">
        <f t="shared" si="14"/>
        <v>242.88674631777991</v>
      </c>
      <c r="AN69" s="55">
        <f t="shared" si="15"/>
        <v>0.76525437627045267</v>
      </c>
      <c r="AO69" s="55">
        <f t="shared" si="16"/>
        <v>0.72841346463448875</v>
      </c>
      <c r="AP69" s="55">
        <f t="shared" si="17"/>
        <v>0.69752933453174559</v>
      </c>
      <c r="AQ69" s="55">
        <f t="shared" si="18"/>
        <v>0.63621866806358951</v>
      </c>
      <c r="AR69" s="55">
        <f t="shared" si="19"/>
        <v>0.62785365870667498</v>
      </c>
      <c r="AS69" s="55">
        <f t="shared" si="20"/>
        <v>0.67711655156443984</v>
      </c>
      <c r="AT69" s="55">
        <f t="shared" si="21"/>
        <v>0.725958835902766</v>
      </c>
      <c r="AU69" s="55">
        <f t="shared" si="22"/>
        <v>0.73865395823169944</v>
      </c>
      <c r="AV69" s="55">
        <f t="shared" si="23"/>
        <v>0.74602635027894981</v>
      </c>
      <c r="AW69" s="55">
        <f t="shared" si="24"/>
        <v>0.75960400596444133</v>
      </c>
      <c r="AX69" s="55">
        <f t="shared" si="25"/>
        <v>0.79051450235182896</v>
      </c>
      <c r="AY69" s="55">
        <f t="shared" si="26"/>
        <v>0.79639091264553874</v>
      </c>
    </row>
    <row r="70" spans="1:51" ht="14.4" thickBot="1" x14ac:dyDescent="0.3">
      <c r="A70" s="41" t="s">
        <v>1331</v>
      </c>
      <c r="B70" s="41" t="s">
        <v>1338</v>
      </c>
      <c r="C70" s="26" t="s">
        <v>129</v>
      </c>
      <c r="D70" s="50">
        <v>-11.78</v>
      </c>
      <c r="E70" s="50">
        <v>-9.5</v>
      </c>
      <c r="F70" s="50">
        <v>-2.78</v>
      </c>
      <c r="G70" s="50">
        <v>5.7</v>
      </c>
      <c r="H70" s="50">
        <v>12.72</v>
      </c>
      <c r="I70" s="50">
        <v>18.3</v>
      </c>
      <c r="J70" s="50">
        <v>20.3</v>
      </c>
      <c r="K70" s="50">
        <v>19.7</v>
      </c>
      <c r="L70" s="50">
        <v>15.39</v>
      </c>
      <c r="M70" s="50">
        <v>7.9</v>
      </c>
      <c r="N70" s="50">
        <v>2</v>
      </c>
      <c r="O70" s="50">
        <v>-7.61</v>
      </c>
      <c r="P70" s="51">
        <v>-15.499999999999998</v>
      </c>
      <c r="Q70" s="51">
        <v>-14.1</v>
      </c>
      <c r="R70" s="51">
        <v>-8.2222222222222232</v>
      </c>
      <c r="S70" s="51">
        <v>-1.4999999999999996</v>
      </c>
      <c r="T70" s="51">
        <v>5.3888888888888902</v>
      </c>
      <c r="U70" s="51">
        <v>12.1</v>
      </c>
      <c r="V70" s="51">
        <v>15</v>
      </c>
      <c r="W70" s="51">
        <v>14.5</v>
      </c>
      <c r="X70" s="51">
        <v>10.72222222222222</v>
      </c>
      <c r="Y70" s="51">
        <v>3.8000000000000016</v>
      </c>
      <c r="Z70" s="51">
        <v>-1.3888888888888888</v>
      </c>
      <c r="AA70" s="51">
        <v>-10.722222222222223</v>
      </c>
      <c r="AB70" s="53">
        <f t="shared" si="3"/>
        <v>135.90910049626785</v>
      </c>
      <c r="AC70" s="53">
        <f t="shared" si="4"/>
        <v>142.79283064618542</v>
      </c>
      <c r="AD70" s="53">
        <f t="shared" si="5"/>
        <v>218.12518451576793</v>
      </c>
      <c r="AE70" s="53">
        <f t="shared" si="6"/>
        <v>327.87446719500377</v>
      </c>
      <c r="AF70" s="53">
        <f t="shared" si="7"/>
        <v>546.48066874899882</v>
      </c>
      <c r="AG70" s="53">
        <f t="shared" si="8"/>
        <v>946.70293282393857</v>
      </c>
      <c r="AH70" s="53">
        <f t="shared" si="9"/>
        <v>1219.1057045094713</v>
      </c>
      <c r="AI70" s="53">
        <f t="shared" si="10"/>
        <v>1186.2606745725604</v>
      </c>
      <c r="AJ70" s="53">
        <f t="shared" si="11"/>
        <v>948.84082927662325</v>
      </c>
      <c r="AK70" s="53">
        <f t="shared" si="12"/>
        <v>603.78594405202182</v>
      </c>
      <c r="AL70" s="53">
        <f t="shared" si="13"/>
        <v>432.23564991803801</v>
      </c>
      <c r="AM70" s="53">
        <f t="shared" si="14"/>
        <v>212.34864313183098</v>
      </c>
      <c r="AN70" s="55">
        <f t="shared" si="15"/>
        <v>0.73872845466756032</v>
      </c>
      <c r="AO70" s="55">
        <f t="shared" si="16"/>
        <v>0.69174522519137627</v>
      </c>
      <c r="AP70" s="55">
        <f t="shared" si="17"/>
        <v>0.66152342146568799</v>
      </c>
      <c r="AQ70" s="55">
        <f t="shared" si="18"/>
        <v>0.59849356614067617</v>
      </c>
      <c r="AR70" s="55">
        <f t="shared" si="19"/>
        <v>0.61003152979972586</v>
      </c>
      <c r="AS70" s="55">
        <f t="shared" si="20"/>
        <v>0.67145820237117793</v>
      </c>
      <c r="AT70" s="55">
        <f t="shared" si="21"/>
        <v>0.71598085206416173</v>
      </c>
      <c r="AU70" s="55">
        <f t="shared" si="22"/>
        <v>0.71951027608633056</v>
      </c>
      <c r="AV70" s="55">
        <f t="shared" si="23"/>
        <v>0.73720240384345959</v>
      </c>
      <c r="AW70" s="55">
        <f t="shared" si="24"/>
        <v>0.75311743571416478</v>
      </c>
      <c r="AX70" s="55">
        <f t="shared" si="25"/>
        <v>0.78258425477815441</v>
      </c>
      <c r="AY70" s="55">
        <f t="shared" si="26"/>
        <v>0.78368854056649562</v>
      </c>
    </row>
    <row r="71" spans="1:51" ht="14.4" thickBot="1" x14ac:dyDescent="0.3">
      <c r="A71" s="41" t="s">
        <v>1331</v>
      </c>
      <c r="B71" s="41" t="s">
        <v>1338</v>
      </c>
      <c r="C71" s="26" t="s">
        <v>130</v>
      </c>
      <c r="D71" s="50">
        <v>-10.78</v>
      </c>
      <c r="E71" s="50">
        <v>-8.6999999999999993</v>
      </c>
      <c r="F71" s="50">
        <v>-2.2799999999999998</v>
      </c>
      <c r="G71" s="50">
        <v>5.5</v>
      </c>
      <c r="H71" s="50">
        <v>11.78</v>
      </c>
      <c r="I71" s="50">
        <v>15.9</v>
      </c>
      <c r="J71" s="50">
        <v>17.8</v>
      </c>
      <c r="K71" s="50">
        <v>18.8</v>
      </c>
      <c r="L71" s="50">
        <v>14.61</v>
      </c>
      <c r="M71" s="50">
        <v>7.6</v>
      </c>
      <c r="N71" s="50">
        <v>2.2799999999999998</v>
      </c>
      <c r="O71" s="50">
        <v>-6.78</v>
      </c>
      <c r="P71" s="51">
        <v>-13.888888888888889</v>
      </c>
      <c r="Q71" s="51">
        <v>-12.799999999999999</v>
      </c>
      <c r="R71" s="51">
        <v>-7.5</v>
      </c>
      <c r="S71" s="51">
        <v>-1.0000000000000004</v>
      </c>
      <c r="T71" s="51">
        <v>5.7222222222222205</v>
      </c>
      <c r="U71" s="51">
        <v>11.099999999999998</v>
      </c>
      <c r="V71" s="51">
        <v>13.8</v>
      </c>
      <c r="W71" s="51">
        <v>14.9</v>
      </c>
      <c r="X71" s="51">
        <v>10.777777777777777</v>
      </c>
      <c r="Y71" s="51">
        <v>3.9000000000000017</v>
      </c>
      <c r="Z71" s="51">
        <v>-0.88888888888888962</v>
      </c>
      <c r="AA71" s="51">
        <v>-9.7222222222222214</v>
      </c>
      <c r="AB71" s="53">
        <f t="shared" si="3"/>
        <v>163.52298353771388</v>
      </c>
      <c r="AC71" s="53">
        <f t="shared" si="4"/>
        <v>165.68157447966018</v>
      </c>
      <c r="AD71" s="53">
        <f t="shared" si="5"/>
        <v>235.07682428833513</v>
      </c>
      <c r="AE71" s="53">
        <f t="shared" si="6"/>
        <v>357.72315992073823</v>
      </c>
      <c r="AF71" s="53">
        <f t="shared" si="7"/>
        <v>608.80081636701686</v>
      </c>
      <c r="AG71" s="53">
        <f t="shared" si="8"/>
        <v>965.62891026220984</v>
      </c>
      <c r="AH71" s="53">
        <f t="shared" si="9"/>
        <v>1220.0609734140064</v>
      </c>
      <c r="AI71" s="53">
        <f t="shared" si="10"/>
        <v>1321.0552558764794</v>
      </c>
      <c r="AJ71" s="53">
        <f t="shared" si="11"/>
        <v>1005.0678248404051</v>
      </c>
      <c r="AK71" s="53">
        <f t="shared" si="12"/>
        <v>624.97182266386335</v>
      </c>
      <c r="AL71" s="53">
        <f t="shared" si="13"/>
        <v>455.87652532930611</v>
      </c>
      <c r="AM71" s="53">
        <f t="shared" si="14"/>
        <v>233.30915730242793</v>
      </c>
      <c r="AN71" s="55">
        <f t="shared" si="15"/>
        <v>0.77863230361499625</v>
      </c>
      <c r="AO71" s="55">
        <f t="shared" si="16"/>
        <v>0.72215939076545954</v>
      </c>
      <c r="AP71" s="55">
        <f t="shared" si="17"/>
        <v>0.67415079937824529</v>
      </c>
      <c r="AQ71" s="55">
        <f t="shared" si="18"/>
        <v>0.62948937474482169</v>
      </c>
      <c r="AR71" s="55">
        <f t="shared" si="19"/>
        <v>0.66407707719500575</v>
      </c>
      <c r="AS71" s="55">
        <f t="shared" si="20"/>
        <v>0.73165462077706056</v>
      </c>
      <c r="AT71" s="55">
        <f t="shared" si="21"/>
        <v>0.77432897193713046</v>
      </c>
      <c r="AU71" s="55">
        <f t="shared" si="22"/>
        <v>0.78086516881092316</v>
      </c>
      <c r="AV71" s="55">
        <f t="shared" si="23"/>
        <v>0.7780081344085531</v>
      </c>
      <c r="AW71" s="55">
        <f t="shared" si="24"/>
        <v>0.77408409326780325</v>
      </c>
      <c r="AX71" s="55">
        <f t="shared" si="25"/>
        <v>0.79572283593625637</v>
      </c>
      <c r="AY71" s="55">
        <f t="shared" si="26"/>
        <v>0.79561820766842783</v>
      </c>
    </row>
    <row r="72" spans="1:51" ht="14.4" thickBot="1" x14ac:dyDescent="0.3">
      <c r="A72" s="41" t="s">
        <v>1331</v>
      </c>
      <c r="B72" s="41" t="s">
        <v>1338</v>
      </c>
      <c r="C72" s="26" t="s">
        <v>131</v>
      </c>
      <c r="D72" s="50">
        <v>-9.5</v>
      </c>
      <c r="E72" s="50">
        <v>-7.3</v>
      </c>
      <c r="F72" s="50">
        <v>-1.1100000000000001</v>
      </c>
      <c r="G72" s="50">
        <v>7</v>
      </c>
      <c r="H72" s="50">
        <v>13.5</v>
      </c>
      <c r="I72" s="50">
        <v>19.2</v>
      </c>
      <c r="J72" s="50">
        <v>21.3</v>
      </c>
      <c r="K72" s="50">
        <v>21</v>
      </c>
      <c r="L72" s="50">
        <v>16.78</v>
      </c>
      <c r="M72" s="50">
        <v>9.3000000000000007</v>
      </c>
      <c r="N72" s="50">
        <v>3.5</v>
      </c>
      <c r="O72" s="50">
        <v>-5.78</v>
      </c>
      <c r="P72" s="51">
        <v>-13.722222222222221</v>
      </c>
      <c r="Q72" s="51">
        <v>-12.6</v>
      </c>
      <c r="R72" s="51">
        <v>-7.6111111111111107</v>
      </c>
      <c r="S72" s="51">
        <v>-1.7999999999999992</v>
      </c>
      <c r="T72" s="51">
        <v>5.1111111111111125</v>
      </c>
      <c r="U72" s="51">
        <v>12.1</v>
      </c>
      <c r="V72" s="51">
        <v>14.7</v>
      </c>
      <c r="W72" s="51">
        <v>14.4</v>
      </c>
      <c r="X72" s="51">
        <v>10.777777777777777</v>
      </c>
      <c r="Y72" s="51">
        <v>4.1000000000000014</v>
      </c>
      <c r="Z72" s="51">
        <v>-1.1111111111111112</v>
      </c>
      <c r="AA72" s="51">
        <v>-9.7222222222222214</v>
      </c>
      <c r="AB72" s="53">
        <f t="shared" ref="AB72:AB135" si="27">6.112*EXP(17.625*P72/(243.04+P72))*100*AN72</f>
        <v>151.8726161488112</v>
      </c>
      <c r="AC72" s="53">
        <f t="shared" ref="AC72:AC135" si="28">6.112*EXP(17.625*Q72/(243.04+Q72))*100*AO72</f>
        <v>153.51616181330962</v>
      </c>
      <c r="AD72" s="53">
        <f t="shared" ref="AD72:AD135" si="29">6.112*EXP(17.625*R72/(243.04+R72))*100*AP72</f>
        <v>212.02468731512855</v>
      </c>
      <c r="AE72" s="53">
        <f t="shared" ref="AE72:AE135" si="30">6.112*EXP(17.625*S72/(243.04+S72))*100*AQ72</f>
        <v>286.85793742275166</v>
      </c>
      <c r="AF72" s="53">
        <f t="shared" ref="AF72:AF135" si="31">6.112*EXP(17.625*T72/(243.04+T72))*100*AR72</f>
        <v>499.68275311524394</v>
      </c>
      <c r="AG72" s="53">
        <f t="shared" ref="AG72:AG135" si="32">6.112*EXP(17.625*U72/(243.04+U72))*100*AS72</f>
        <v>894.91835990664356</v>
      </c>
      <c r="AH72" s="53">
        <f t="shared" ref="AH72:AH135" si="33">6.112*EXP(17.625*V72/(243.04+V72))*100*AT72</f>
        <v>1102.8935401900205</v>
      </c>
      <c r="AI72" s="53">
        <f t="shared" ref="AI72:AI135" si="34">6.112*EXP(17.625*W72/(243.04+W72))*100*AU72</f>
        <v>1080.7057274118183</v>
      </c>
      <c r="AJ72" s="53">
        <f t="shared" ref="AJ72:AJ135" si="35">6.112*EXP(17.625*X72/(243.04+X72))*100*AV72</f>
        <v>874.76436111216299</v>
      </c>
      <c r="AK72" s="53">
        <f t="shared" ref="AK72:AK135" si="36">6.112*EXP(17.625*Y72/(243.04+Y72))*100*AW72</f>
        <v>572.86163385088048</v>
      </c>
      <c r="AL72" s="53">
        <f t="shared" ref="AL72:AL135" si="37">6.112*EXP(17.625*Z72/(243.04+Z72))*100*AX72</f>
        <v>404.76958880563723</v>
      </c>
      <c r="AM72" s="53">
        <f t="shared" ref="AM72:AM135" si="38">6.112*EXP(17.625*AA72/(243.04+AA72))*100*AY72</f>
        <v>216.14447442791598</v>
      </c>
      <c r="AN72" s="55">
        <f t="shared" ref="AN72:AN135" si="39">(EXP((17.625*P72)/(243.04+P72))/EXP((17.625*D72)/(243.04+D72)))</f>
        <v>0.71339934408980277</v>
      </c>
      <c r="AO72" s="55">
        <f t="shared" ref="AO72:AO135" si="40">(EXP((17.625*Q72)/(243.04+Q72))/EXP((17.625*E72)/(243.04+E72)))</f>
        <v>0.65841588108338223</v>
      </c>
      <c r="AP72" s="55">
        <f t="shared" ref="AP72:AP135" si="41">(EXP((17.625*R72)/(243.04+R72))/EXP((17.625*F72)/(243.04+F72)))</f>
        <v>0.61328342434643579</v>
      </c>
      <c r="AQ72" s="55">
        <f t="shared" ref="AQ72:AQ135" si="42">(EXP((17.625*S72)/(243.04+S72))/EXP((17.625*G72)/(243.04+G72)))</f>
        <v>0.53529938288890822</v>
      </c>
      <c r="AR72" s="55">
        <f t="shared" ref="AR72:AR135" si="43">(EXP((17.625*T72)/(243.04+T72))/EXP((17.625*H72)/(243.04+H72)))</f>
        <v>0.56866208977531651</v>
      </c>
      <c r="AS72" s="55">
        <f t="shared" ref="AS72:AS135" si="44">(EXP((17.625*U72)/(243.04+U72))/EXP((17.625*I72)/(243.04+I72)))</f>
        <v>0.63472949367489606</v>
      </c>
      <c r="AT72" s="55">
        <f t="shared" ref="AT72:AT135" si="45">(EXP((17.625*V72)/(243.04+V72))/EXP((17.625*J72)/(243.04+J72)))</f>
        <v>0.66036677504435393</v>
      </c>
      <c r="AU72" s="55">
        <f t="shared" ref="AU72:AU135" si="46">(EXP((17.625*W72)/(243.04+W72))/EXP((17.625*K72)/(243.04+K72)))</f>
        <v>0.65973604028002819</v>
      </c>
      <c r="AV72" s="55">
        <f t="shared" ref="AV72:AV135" si="47">(EXP((17.625*X72)/(243.04+X72))/EXP((17.625*L72)/(243.04+L72)))</f>
        <v>0.67714215082353491</v>
      </c>
      <c r="AW72" s="55">
        <f t="shared" ref="AW72:AW135" si="48">(EXP((17.625*Y72)/(243.04+Y72))/EXP((17.625*M72)/(243.04+M72)))</f>
        <v>0.69965003022243422</v>
      </c>
      <c r="AX72" s="55">
        <f t="shared" ref="AX72:AX135" si="49">(EXP((17.625*Z72)/(243.04+Z72))/EXP((17.625*N72)/(243.04+N72)))</f>
        <v>0.71809055394966015</v>
      </c>
      <c r="AY72" s="55">
        <f t="shared" ref="AY72:AY135" si="50">(EXP((17.625*AA72)/(243.04+AA72))/EXP((17.625*O72)/(243.04+O72)))</f>
        <v>0.73708413904584991</v>
      </c>
    </row>
    <row r="73" spans="1:51" ht="14.4" thickBot="1" x14ac:dyDescent="0.3">
      <c r="A73" s="41" t="s">
        <v>1331</v>
      </c>
      <c r="B73" s="41" t="s">
        <v>1338</v>
      </c>
      <c r="C73" s="26" t="s">
        <v>132</v>
      </c>
      <c r="D73" s="50">
        <v>-11</v>
      </c>
      <c r="E73" s="50">
        <v>-9.6999999999999993</v>
      </c>
      <c r="F73" s="50">
        <v>-4.72</v>
      </c>
      <c r="G73" s="50">
        <v>2.4</v>
      </c>
      <c r="H73" s="50">
        <v>8.61</v>
      </c>
      <c r="I73" s="50">
        <v>14.6</v>
      </c>
      <c r="J73" s="50">
        <v>17.7</v>
      </c>
      <c r="K73" s="50">
        <v>17</v>
      </c>
      <c r="L73" s="50">
        <v>13</v>
      </c>
      <c r="M73" s="50">
        <v>6.5</v>
      </c>
      <c r="N73" s="50">
        <v>1.1100000000000001</v>
      </c>
      <c r="O73" s="50">
        <v>-6.22</v>
      </c>
      <c r="P73" s="51">
        <v>-15.111111111111111</v>
      </c>
      <c r="Q73" s="51">
        <v>-13.7</v>
      </c>
      <c r="R73" s="51">
        <v>-8.8888888888888893</v>
      </c>
      <c r="S73" s="51">
        <v>-2.7999999999999994</v>
      </c>
      <c r="T73" s="51">
        <v>2.9999999999999991</v>
      </c>
      <c r="U73" s="51">
        <v>9.1000000000000014</v>
      </c>
      <c r="V73" s="51">
        <v>12.899999999999999</v>
      </c>
      <c r="W73" s="51">
        <v>12.2</v>
      </c>
      <c r="X73" s="51">
        <v>8.3888888888888893</v>
      </c>
      <c r="Y73" s="51">
        <v>2.4</v>
      </c>
      <c r="Z73" s="51">
        <v>-2.7777777777777777</v>
      </c>
      <c r="AA73" s="51">
        <v>-9.8888888888888893</v>
      </c>
      <c r="AB73" s="53">
        <f t="shared" si="27"/>
        <v>136.177896151125</v>
      </c>
      <c r="AC73" s="53">
        <f t="shared" si="28"/>
        <v>154.83860699374969</v>
      </c>
      <c r="AD73" s="53">
        <f t="shared" si="29"/>
        <v>227.31245657816402</v>
      </c>
      <c r="AE73" s="53">
        <f t="shared" si="30"/>
        <v>341.12245920826922</v>
      </c>
      <c r="AF73" s="53">
        <f t="shared" si="31"/>
        <v>513.99182690020814</v>
      </c>
      <c r="AG73" s="53">
        <f t="shared" si="32"/>
        <v>803.40324217693251</v>
      </c>
      <c r="AH73" s="53">
        <f t="shared" si="33"/>
        <v>1091.8837480353479</v>
      </c>
      <c r="AI73" s="53">
        <f t="shared" si="34"/>
        <v>1041.1513755318133</v>
      </c>
      <c r="AJ73" s="53">
        <f t="shared" si="35"/>
        <v>809.69346353641356</v>
      </c>
      <c r="AK73" s="53">
        <f t="shared" si="36"/>
        <v>545.1258013052817</v>
      </c>
      <c r="AL73" s="53">
        <f t="shared" si="37"/>
        <v>375.31037857388122</v>
      </c>
      <c r="AM73" s="53">
        <f t="shared" si="38"/>
        <v>217.72720795730245</v>
      </c>
      <c r="AN73" s="55">
        <f t="shared" si="39"/>
        <v>0.71679237876280077</v>
      </c>
      <c r="AO73" s="55">
        <f t="shared" si="40"/>
        <v>0.72601637681844067</v>
      </c>
      <c r="AP73" s="55">
        <f t="shared" si="41"/>
        <v>0.72613806258582869</v>
      </c>
      <c r="AQ73" s="55">
        <f t="shared" si="42"/>
        <v>0.68539283269851947</v>
      </c>
      <c r="AR73" s="55">
        <f t="shared" si="43"/>
        <v>0.67833029144951196</v>
      </c>
      <c r="AS73" s="55">
        <f t="shared" si="44"/>
        <v>0.69581432959188538</v>
      </c>
      <c r="AT73" s="55">
        <f t="shared" si="45"/>
        <v>0.73483630705247649</v>
      </c>
      <c r="AU73" s="55">
        <f t="shared" si="46"/>
        <v>0.73360527068552794</v>
      </c>
      <c r="AV73" s="55">
        <f t="shared" si="47"/>
        <v>0.73578001021761408</v>
      </c>
      <c r="AW73" s="55">
        <f t="shared" si="48"/>
        <v>0.7506984883741894</v>
      </c>
      <c r="AX73" s="55">
        <f t="shared" si="49"/>
        <v>0.75284157844110144</v>
      </c>
      <c r="AY73" s="55">
        <f t="shared" si="50"/>
        <v>0.75229013387544164</v>
      </c>
    </row>
    <row r="74" spans="1:51" ht="14.4" thickBot="1" x14ac:dyDescent="0.3">
      <c r="A74" s="41" t="s">
        <v>1331</v>
      </c>
      <c r="B74" s="41" t="s">
        <v>1338</v>
      </c>
      <c r="C74" s="27" t="s">
        <v>133</v>
      </c>
      <c r="D74" s="50">
        <v>-13.39</v>
      </c>
      <c r="E74" s="50">
        <v>-11.6</v>
      </c>
      <c r="F74" s="50">
        <v>-5.72</v>
      </c>
      <c r="G74" s="50">
        <v>2.2000000000000002</v>
      </c>
      <c r="H74" s="50">
        <v>8.61</v>
      </c>
      <c r="I74" s="50">
        <v>13.7</v>
      </c>
      <c r="J74" s="50">
        <v>15.5</v>
      </c>
      <c r="K74" s="50">
        <v>15.4</v>
      </c>
      <c r="L74" s="50">
        <v>11.22</v>
      </c>
      <c r="M74" s="50">
        <v>4.3</v>
      </c>
      <c r="N74" s="50">
        <v>-1</v>
      </c>
      <c r="O74" s="50">
        <v>-9.2799999999999994</v>
      </c>
      <c r="P74" s="51">
        <v>-16.888888888888889</v>
      </c>
      <c r="Q74" s="51">
        <v>-16.2</v>
      </c>
      <c r="R74" s="51">
        <v>-11.277777777777779</v>
      </c>
      <c r="S74" s="51">
        <v>-4.6000000000000005</v>
      </c>
      <c r="T74" s="51">
        <v>2.1111111111111094</v>
      </c>
      <c r="U74" s="51">
        <v>8.4999999999999982</v>
      </c>
      <c r="V74" s="51">
        <v>11.099999999999998</v>
      </c>
      <c r="W74" s="51">
        <v>11.099999999999998</v>
      </c>
      <c r="X74" s="51">
        <v>7.2222222222222223</v>
      </c>
      <c r="Y74" s="51">
        <v>0.39999999999999936</v>
      </c>
      <c r="Z74" s="51">
        <v>-4.5000000000000009</v>
      </c>
      <c r="AA74" s="51">
        <v>-12.277777777777779</v>
      </c>
      <c r="AB74" s="53">
        <f t="shared" si="27"/>
        <v>122.80668196380911</v>
      </c>
      <c r="AC74" s="53">
        <f t="shared" si="28"/>
        <v>119.27042397266408</v>
      </c>
      <c r="AD74" s="53">
        <f t="shared" si="29"/>
        <v>168.16249132011708</v>
      </c>
      <c r="AE74" s="53">
        <f t="shared" si="30"/>
        <v>264.34855620720691</v>
      </c>
      <c r="AF74" s="53">
        <f t="shared" si="31"/>
        <v>453.02779148774613</v>
      </c>
      <c r="AG74" s="53">
        <f t="shared" si="32"/>
        <v>785.32088335360459</v>
      </c>
      <c r="AH74" s="53">
        <f t="shared" si="33"/>
        <v>990.66230736035925</v>
      </c>
      <c r="AI74" s="53">
        <f t="shared" si="34"/>
        <v>997.03375177932548</v>
      </c>
      <c r="AJ74" s="53">
        <f t="shared" si="35"/>
        <v>776.60631701472016</v>
      </c>
      <c r="AK74" s="53">
        <f t="shared" si="36"/>
        <v>476.72216088511402</v>
      </c>
      <c r="AL74" s="53">
        <f t="shared" si="37"/>
        <v>338.07236430170713</v>
      </c>
      <c r="AM74" s="53">
        <f t="shared" si="38"/>
        <v>188.60006499786974</v>
      </c>
      <c r="AN74" s="55">
        <f t="shared" si="39"/>
        <v>0.7493240539800724</v>
      </c>
      <c r="AO74" s="55">
        <f t="shared" si="40"/>
        <v>0.68706644404438655</v>
      </c>
      <c r="AP74" s="55">
        <f t="shared" si="41"/>
        <v>0.64866188699619964</v>
      </c>
      <c r="AQ74" s="55">
        <f t="shared" si="42"/>
        <v>0.60766406787720573</v>
      </c>
      <c r="AR74" s="55">
        <f t="shared" si="43"/>
        <v>0.63683295198731205</v>
      </c>
      <c r="AS74" s="55">
        <f t="shared" si="44"/>
        <v>0.70828193259255423</v>
      </c>
      <c r="AT74" s="55">
        <f t="shared" si="45"/>
        <v>0.75062236342224975</v>
      </c>
      <c r="AU74" s="55">
        <f t="shared" si="46"/>
        <v>0.7554499909928607</v>
      </c>
      <c r="AV74" s="55">
        <f t="shared" si="47"/>
        <v>0.76404861978107297</v>
      </c>
      <c r="AW74" s="55">
        <f t="shared" si="48"/>
        <v>0.75771322459724066</v>
      </c>
      <c r="AX74" s="55">
        <f t="shared" si="49"/>
        <v>0.77130386605713286</v>
      </c>
      <c r="AY74" s="55">
        <f t="shared" si="50"/>
        <v>0.78816189035154272</v>
      </c>
    </row>
    <row r="75" spans="1:51" ht="14.4" thickBot="1" x14ac:dyDescent="0.3">
      <c r="A75" s="41" t="s">
        <v>1331</v>
      </c>
      <c r="B75" s="41" t="s">
        <v>1338</v>
      </c>
      <c r="C75" s="26" t="s">
        <v>134</v>
      </c>
      <c r="D75" s="50">
        <v>-8.89</v>
      </c>
      <c r="E75" s="50">
        <v>-7.4</v>
      </c>
      <c r="F75" s="50">
        <v>-1.61</v>
      </c>
      <c r="G75" s="50">
        <v>6.7</v>
      </c>
      <c r="H75" s="50">
        <v>13.5</v>
      </c>
      <c r="I75" s="50">
        <v>19.2</v>
      </c>
      <c r="J75" s="50">
        <v>21.4</v>
      </c>
      <c r="K75" s="50">
        <v>21</v>
      </c>
      <c r="L75" s="50">
        <v>16.78</v>
      </c>
      <c r="M75" s="50">
        <v>9.1</v>
      </c>
      <c r="N75" s="50">
        <v>3.11</v>
      </c>
      <c r="O75" s="50">
        <v>-4.78</v>
      </c>
      <c r="P75" s="51">
        <v>-13.277777777777777</v>
      </c>
      <c r="Q75" s="51">
        <v>-12.5</v>
      </c>
      <c r="R75" s="51">
        <v>-7.9999999999999991</v>
      </c>
      <c r="S75" s="51">
        <v>-1.3999999999999997</v>
      </c>
      <c r="T75" s="51">
        <v>5.6111111111111116</v>
      </c>
      <c r="U75" s="51">
        <v>12.2</v>
      </c>
      <c r="V75" s="51">
        <v>15.1</v>
      </c>
      <c r="W75" s="51">
        <v>14.8</v>
      </c>
      <c r="X75" s="51">
        <v>11.222222222222223</v>
      </c>
      <c r="Y75" s="51">
        <v>4.5000000000000009</v>
      </c>
      <c r="Z75" s="51">
        <v>-1.0000000000000004</v>
      </c>
      <c r="AA75" s="51">
        <v>-8.5</v>
      </c>
      <c r="AB75" s="53">
        <f t="shared" si="27"/>
        <v>155.63677347109598</v>
      </c>
      <c r="AC75" s="53">
        <f t="shared" si="28"/>
        <v>157.21956350022242</v>
      </c>
      <c r="AD75" s="53">
        <f t="shared" si="29"/>
        <v>207.09187311117344</v>
      </c>
      <c r="AE75" s="53">
        <f t="shared" si="30"/>
        <v>310.55252515695611</v>
      </c>
      <c r="AF75" s="53">
        <f t="shared" si="31"/>
        <v>535.60444025210643</v>
      </c>
      <c r="AG75" s="53">
        <f t="shared" si="32"/>
        <v>906.76930089978816</v>
      </c>
      <c r="AH75" s="53">
        <f t="shared" si="33"/>
        <v>1154.0938277632272</v>
      </c>
      <c r="AI75" s="53">
        <f t="shared" si="34"/>
        <v>1137.9638004994988</v>
      </c>
      <c r="AJ75" s="53">
        <f t="shared" si="35"/>
        <v>927.92818316318699</v>
      </c>
      <c r="AK75" s="53">
        <f t="shared" si="36"/>
        <v>614.07976033290959</v>
      </c>
      <c r="AL75" s="53">
        <f t="shared" si="37"/>
        <v>422.88607403785954</v>
      </c>
      <c r="AM75" s="53">
        <f t="shared" si="38"/>
        <v>242.62533220315521</v>
      </c>
      <c r="AN75" s="55">
        <f t="shared" si="39"/>
        <v>0.70513609056218374</v>
      </c>
      <c r="AO75" s="55">
        <f t="shared" si="40"/>
        <v>0.66888431906638068</v>
      </c>
      <c r="AP75" s="55">
        <f t="shared" si="41"/>
        <v>0.61732242550094907</v>
      </c>
      <c r="AQ75" s="55">
        <f t="shared" si="42"/>
        <v>0.56272936302078558</v>
      </c>
      <c r="AR75" s="55">
        <f t="shared" si="43"/>
        <v>0.58874764260997847</v>
      </c>
      <c r="AS75" s="55">
        <f t="shared" si="44"/>
        <v>0.63891836871091945</v>
      </c>
      <c r="AT75" s="55">
        <f t="shared" si="45"/>
        <v>0.67345457066512648</v>
      </c>
      <c r="AU75" s="55">
        <f t="shared" si="46"/>
        <v>0.67698758822935001</v>
      </c>
      <c r="AV75" s="55">
        <f t="shared" si="47"/>
        <v>0.69741533218102647</v>
      </c>
      <c r="AW75" s="55">
        <f t="shared" si="48"/>
        <v>0.72927661207604111</v>
      </c>
      <c r="AX75" s="55">
        <f t="shared" si="49"/>
        <v>0.7441572706485311</v>
      </c>
      <c r="AY75" s="55">
        <f t="shared" si="50"/>
        <v>0.75189731964151008</v>
      </c>
    </row>
    <row r="76" spans="1:51" ht="14.4" thickBot="1" x14ac:dyDescent="0.3">
      <c r="A76" s="41" t="s">
        <v>1331</v>
      </c>
      <c r="B76" s="41" t="s">
        <v>1338</v>
      </c>
      <c r="C76" s="26" t="s">
        <v>135</v>
      </c>
      <c r="D76" s="50">
        <v>-10.72</v>
      </c>
      <c r="E76" s="50">
        <v>-9</v>
      </c>
      <c r="F76" s="50">
        <v>-3.11</v>
      </c>
      <c r="G76" s="50">
        <v>5.8</v>
      </c>
      <c r="H76" s="50">
        <v>12.5</v>
      </c>
      <c r="I76" s="50">
        <v>18.2</v>
      </c>
      <c r="J76" s="50">
        <v>20.3</v>
      </c>
      <c r="K76" s="50">
        <v>19.7</v>
      </c>
      <c r="L76" s="50">
        <v>15.39</v>
      </c>
      <c r="M76" s="50">
        <v>7.7</v>
      </c>
      <c r="N76" s="50">
        <v>1.72</v>
      </c>
      <c r="O76" s="50">
        <v>-6.5</v>
      </c>
      <c r="P76" s="51">
        <v>-15.111111111111111</v>
      </c>
      <c r="Q76" s="51">
        <v>-14.1</v>
      </c>
      <c r="R76" s="51">
        <v>-8.7777777777777786</v>
      </c>
      <c r="S76" s="51">
        <v>-1.6999999999999993</v>
      </c>
      <c r="T76" s="51">
        <v>5.1111111111111125</v>
      </c>
      <c r="U76" s="51">
        <v>11.9</v>
      </c>
      <c r="V76" s="51">
        <v>14.7</v>
      </c>
      <c r="W76" s="51">
        <v>14.100000000000001</v>
      </c>
      <c r="X76" s="51">
        <v>10.277777777777777</v>
      </c>
      <c r="Y76" s="51">
        <v>3.3999999999999986</v>
      </c>
      <c r="Z76" s="51">
        <v>-2.1111111111111116</v>
      </c>
      <c r="AA76" s="51">
        <v>-10.111111111111111</v>
      </c>
      <c r="AB76" s="53">
        <f t="shared" si="27"/>
        <v>133.1814969560952</v>
      </c>
      <c r="AC76" s="53">
        <f t="shared" si="28"/>
        <v>137.30563198489654</v>
      </c>
      <c r="AD76" s="53">
        <f t="shared" si="29"/>
        <v>205.01192796340146</v>
      </c>
      <c r="AE76" s="53">
        <f t="shared" si="30"/>
        <v>316.18166747147905</v>
      </c>
      <c r="AF76" s="53">
        <f t="shared" si="31"/>
        <v>533.42339727642718</v>
      </c>
      <c r="AG76" s="53">
        <f t="shared" si="32"/>
        <v>927.89399533315861</v>
      </c>
      <c r="AH76" s="53">
        <f t="shared" si="33"/>
        <v>1172.8924999025303</v>
      </c>
      <c r="AI76" s="53">
        <f t="shared" si="34"/>
        <v>1126.4368084992102</v>
      </c>
      <c r="AJ76" s="53">
        <f t="shared" si="35"/>
        <v>894.27052823787005</v>
      </c>
      <c r="AK76" s="53">
        <f t="shared" si="36"/>
        <v>578.53647956237</v>
      </c>
      <c r="AL76" s="53">
        <f t="shared" si="37"/>
        <v>396.50721114657773</v>
      </c>
      <c r="AM76" s="53">
        <f t="shared" si="38"/>
        <v>214.77652997839303</v>
      </c>
      <c r="AN76" s="55">
        <f t="shared" si="39"/>
        <v>0.70102039103621105</v>
      </c>
      <c r="AO76" s="55">
        <f t="shared" si="40"/>
        <v>0.66516305396859088</v>
      </c>
      <c r="AP76" s="55">
        <f t="shared" si="41"/>
        <v>0.64924222204013138</v>
      </c>
      <c r="AQ76" s="55">
        <f t="shared" si="42"/>
        <v>0.58569464054362441</v>
      </c>
      <c r="AR76" s="55">
        <f t="shared" si="43"/>
        <v>0.60706050376788157</v>
      </c>
      <c r="AS76" s="55">
        <f t="shared" si="44"/>
        <v>0.66684321830155813</v>
      </c>
      <c r="AT76" s="55">
        <f t="shared" si="45"/>
        <v>0.70227924038878375</v>
      </c>
      <c r="AU76" s="55">
        <f t="shared" si="46"/>
        <v>0.70113290723238508</v>
      </c>
      <c r="AV76" s="55">
        <f t="shared" si="47"/>
        <v>0.71568929230364808</v>
      </c>
      <c r="AW76" s="55">
        <f t="shared" si="48"/>
        <v>0.74223804621666911</v>
      </c>
      <c r="AX76" s="55">
        <f t="shared" si="49"/>
        <v>0.75707495387303636</v>
      </c>
      <c r="AY76" s="55">
        <f t="shared" si="50"/>
        <v>0.75521710577043433</v>
      </c>
    </row>
    <row r="77" spans="1:51" ht="14.4" thickBot="1" x14ac:dyDescent="0.3">
      <c r="A77" s="41" t="s">
        <v>1331</v>
      </c>
      <c r="B77" s="41" t="s">
        <v>1338</v>
      </c>
      <c r="C77" s="26" t="s">
        <v>136</v>
      </c>
      <c r="D77" s="50">
        <v>-12.11</v>
      </c>
      <c r="E77" s="50">
        <v>-10</v>
      </c>
      <c r="F77" s="50">
        <v>-3.39</v>
      </c>
      <c r="G77" s="50">
        <v>5.0999999999999996</v>
      </c>
      <c r="H77" s="50">
        <v>12.22</v>
      </c>
      <c r="I77" s="50">
        <v>17.5</v>
      </c>
      <c r="J77" s="50">
        <v>19.7</v>
      </c>
      <c r="K77" s="50">
        <v>19.100000000000001</v>
      </c>
      <c r="L77" s="50">
        <v>14.89</v>
      </c>
      <c r="M77" s="50">
        <v>7.9</v>
      </c>
      <c r="N77" s="50">
        <v>2.11</v>
      </c>
      <c r="O77" s="50">
        <v>-7.5</v>
      </c>
      <c r="P77" s="51">
        <v>-15.499999999999998</v>
      </c>
      <c r="Q77" s="51">
        <v>-13.899999999999999</v>
      </c>
      <c r="R77" s="51">
        <v>-8.5</v>
      </c>
      <c r="S77" s="51">
        <v>-1.4999999999999996</v>
      </c>
      <c r="T77" s="51">
        <v>5.6111111111111116</v>
      </c>
      <c r="U77" s="51">
        <v>12.2</v>
      </c>
      <c r="V77" s="51">
        <v>15.2</v>
      </c>
      <c r="W77" s="51">
        <v>14.7</v>
      </c>
      <c r="X77" s="51">
        <v>10.72222222222222</v>
      </c>
      <c r="Y77" s="51">
        <v>4.0000000000000018</v>
      </c>
      <c r="Z77" s="51">
        <v>-1.4999999999999996</v>
      </c>
      <c r="AA77" s="51">
        <v>-10.611111111111112</v>
      </c>
      <c r="AB77" s="53">
        <f t="shared" si="27"/>
        <v>139.554531338006</v>
      </c>
      <c r="AC77" s="53">
        <f t="shared" si="28"/>
        <v>153.45549922659436</v>
      </c>
      <c r="AD77" s="53">
        <f t="shared" si="29"/>
        <v>218.59928614791221</v>
      </c>
      <c r="AE77" s="53">
        <f t="shared" si="30"/>
        <v>341.81555985884017</v>
      </c>
      <c r="AF77" s="53">
        <f t="shared" si="31"/>
        <v>582.3813654172551</v>
      </c>
      <c r="AG77" s="53">
        <f t="shared" si="32"/>
        <v>1008.7525207372724</v>
      </c>
      <c r="AH77" s="53">
        <f t="shared" si="33"/>
        <v>1298.1978502306624</v>
      </c>
      <c r="AI77" s="53">
        <f t="shared" si="34"/>
        <v>1263.5629729575187</v>
      </c>
      <c r="AJ77" s="53">
        <f t="shared" si="35"/>
        <v>979.82368408973059</v>
      </c>
      <c r="AK77" s="53">
        <f t="shared" si="36"/>
        <v>620.992060875216</v>
      </c>
      <c r="AL77" s="53">
        <f t="shared" si="37"/>
        <v>421.92115347148967</v>
      </c>
      <c r="AM77" s="53">
        <f t="shared" si="38"/>
        <v>214.29660987403278</v>
      </c>
      <c r="AN77" s="55">
        <f t="shared" si="39"/>
        <v>0.75854304752765089</v>
      </c>
      <c r="AO77" s="55">
        <f t="shared" si="40"/>
        <v>0.7313575274923545</v>
      </c>
      <c r="AP77" s="55">
        <f t="shared" si="41"/>
        <v>0.67744046278126102</v>
      </c>
      <c r="AQ77" s="55">
        <f t="shared" si="42"/>
        <v>0.62394127585609804</v>
      </c>
      <c r="AR77" s="55">
        <f t="shared" si="43"/>
        <v>0.6401658205596642</v>
      </c>
      <c r="AS77" s="55">
        <f t="shared" si="44"/>
        <v>0.71077672605693376</v>
      </c>
      <c r="AT77" s="55">
        <f t="shared" si="45"/>
        <v>0.75269213321867745</v>
      </c>
      <c r="AU77" s="55">
        <f t="shared" si="46"/>
        <v>0.75656894805426933</v>
      </c>
      <c r="AV77" s="55">
        <f t="shared" si="47"/>
        <v>0.76127454992044585</v>
      </c>
      <c r="AW77" s="55">
        <f t="shared" si="48"/>
        <v>0.76377286859487026</v>
      </c>
      <c r="AX77" s="55">
        <f t="shared" si="49"/>
        <v>0.77016395308743113</v>
      </c>
      <c r="AY77" s="55">
        <f t="shared" si="50"/>
        <v>0.78393719327855105</v>
      </c>
    </row>
    <row r="78" spans="1:51" ht="14.4" thickBot="1" x14ac:dyDescent="0.3">
      <c r="A78" s="41" t="s">
        <v>1331</v>
      </c>
      <c r="B78" s="41" t="s">
        <v>1338</v>
      </c>
      <c r="C78" s="27" t="s">
        <v>137</v>
      </c>
      <c r="D78" s="50">
        <v>-11.11</v>
      </c>
      <c r="E78" s="50">
        <v>-9.3000000000000007</v>
      </c>
      <c r="F78" s="50">
        <v>-4.3899999999999997</v>
      </c>
      <c r="G78" s="50">
        <v>2.2999999999999998</v>
      </c>
      <c r="H78" s="50">
        <v>7.89</v>
      </c>
      <c r="I78" s="50">
        <v>13.1</v>
      </c>
      <c r="J78" s="50">
        <v>16</v>
      </c>
      <c r="K78" s="50">
        <v>15.4</v>
      </c>
      <c r="L78" s="50">
        <v>11.78</v>
      </c>
      <c r="M78" s="50">
        <v>6.1</v>
      </c>
      <c r="N78" s="50">
        <v>1.22</v>
      </c>
      <c r="O78" s="50">
        <v>-6.39</v>
      </c>
      <c r="P78" s="51">
        <v>-15.111111111111111</v>
      </c>
      <c r="Q78" s="51">
        <v>-13.4</v>
      </c>
      <c r="R78" s="51">
        <v>-8.6111111111111107</v>
      </c>
      <c r="S78" s="51">
        <v>-2.5999999999999996</v>
      </c>
      <c r="T78" s="51">
        <v>2.9999999999999991</v>
      </c>
      <c r="U78" s="51">
        <v>8.4999999999999982</v>
      </c>
      <c r="V78" s="51">
        <v>12.2</v>
      </c>
      <c r="W78" s="51">
        <v>11.600000000000001</v>
      </c>
      <c r="X78" s="51">
        <v>7.9999999999999991</v>
      </c>
      <c r="Y78" s="51">
        <v>2.5999999999999996</v>
      </c>
      <c r="Z78" s="51">
        <v>-2.6111111111111107</v>
      </c>
      <c r="AA78" s="51">
        <v>-10</v>
      </c>
      <c r="AB78" s="53">
        <f t="shared" si="27"/>
        <v>137.3754333636148</v>
      </c>
      <c r="AC78" s="53">
        <f t="shared" si="28"/>
        <v>157.55411920265226</v>
      </c>
      <c r="AD78" s="53">
        <f t="shared" si="29"/>
        <v>231.55679275642527</v>
      </c>
      <c r="AE78" s="53">
        <f t="shared" si="30"/>
        <v>353.90134072954623</v>
      </c>
      <c r="AF78" s="53">
        <f t="shared" si="31"/>
        <v>539.71917690184546</v>
      </c>
      <c r="AG78" s="53">
        <f t="shared" si="32"/>
        <v>816.62119985671768</v>
      </c>
      <c r="AH78" s="53">
        <f t="shared" si="33"/>
        <v>1109.5103737851059</v>
      </c>
      <c r="AI78" s="53">
        <f t="shared" si="34"/>
        <v>1065.2628828185732</v>
      </c>
      <c r="AJ78" s="53">
        <f t="shared" si="35"/>
        <v>832.11460339589985</v>
      </c>
      <c r="AK78" s="53">
        <f t="shared" si="36"/>
        <v>576.51234032771617</v>
      </c>
      <c r="AL78" s="53">
        <f t="shared" si="37"/>
        <v>381.67528799948752</v>
      </c>
      <c r="AM78" s="53">
        <f t="shared" si="38"/>
        <v>216.74399110951418</v>
      </c>
      <c r="AN78" s="55">
        <f t="shared" si="39"/>
        <v>0.72309579195582685</v>
      </c>
      <c r="AO78" s="55">
        <f t="shared" si="40"/>
        <v>0.72094124295660444</v>
      </c>
      <c r="AP78" s="55">
        <f t="shared" si="41"/>
        <v>0.72383459737503597</v>
      </c>
      <c r="AQ78" s="55">
        <f t="shared" si="42"/>
        <v>0.700600136376617</v>
      </c>
      <c r="AR78" s="55">
        <f t="shared" si="43"/>
        <v>0.71228343994621468</v>
      </c>
      <c r="AS78" s="55">
        <f t="shared" si="44"/>
        <v>0.73651172901527506</v>
      </c>
      <c r="AT78" s="55">
        <f t="shared" si="45"/>
        <v>0.78177167818009885</v>
      </c>
      <c r="AU78" s="55">
        <f t="shared" si="46"/>
        <v>0.78087080834513767</v>
      </c>
      <c r="AV78" s="55">
        <f t="shared" si="47"/>
        <v>0.77637661961960858</v>
      </c>
      <c r="AW78" s="55">
        <f t="shared" si="48"/>
        <v>0.78271942097013336</v>
      </c>
      <c r="AX78" s="55">
        <f t="shared" si="49"/>
        <v>0.75620512578374288</v>
      </c>
      <c r="AY78" s="55">
        <f t="shared" si="50"/>
        <v>0.75548193015529086</v>
      </c>
    </row>
    <row r="79" spans="1:51" ht="14.4" thickBot="1" x14ac:dyDescent="0.3">
      <c r="A79" s="41" t="s">
        <v>1331</v>
      </c>
      <c r="B79" s="41" t="s">
        <v>1338</v>
      </c>
      <c r="C79" s="26" t="s">
        <v>138</v>
      </c>
      <c r="D79" s="50">
        <v>-11.5</v>
      </c>
      <c r="E79" s="50">
        <v>-10</v>
      </c>
      <c r="F79" s="50">
        <v>-3.78</v>
      </c>
      <c r="G79" s="50">
        <v>4.0999999999999996</v>
      </c>
      <c r="H79" s="50">
        <v>11.28</v>
      </c>
      <c r="I79" s="50">
        <v>16.8</v>
      </c>
      <c r="J79" s="50">
        <v>19.2</v>
      </c>
      <c r="K79" s="50">
        <v>18.600000000000001</v>
      </c>
      <c r="L79" s="50">
        <v>14.22</v>
      </c>
      <c r="M79" s="50">
        <v>7.1</v>
      </c>
      <c r="N79" s="50">
        <v>1</v>
      </c>
      <c r="O79" s="50">
        <v>-7.11</v>
      </c>
      <c r="P79" s="51">
        <v>-15</v>
      </c>
      <c r="Q79" s="51">
        <v>-14.1</v>
      </c>
      <c r="R79" s="51">
        <v>-8.7777777777777786</v>
      </c>
      <c r="S79" s="51">
        <v>-2.5999999999999996</v>
      </c>
      <c r="T79" s="51">
        <v>4.0000000000000018</v>
      </c>
      <c r="U79" s="51">
        <v>10.899999999999999</v>
      </c>
      <c r="V79" s="51">
        <v>14.3</v>
      </c>
      <c r="W79" s="51">
        <v>13.599999999999998</v>
      </c>
      <c r="X79" s="51">
        <v>9.7777777777777786</v>
      </c>
      <c r="Y79" s="51">
        <v>3.2999999999999985</v>
      </c>
      <c r="Z79" s="51">
        <v>-2.2222222222222223</v>
      </c>
      <c r="AA79" s="51">
        <v>-9.8888888888888893</v>
      </c>
      <c r="AB79" s="53">
        <f t="shared" si="27"/>
        <v>144.33554705929839</v>
      </c>
      <c r="AC79" s="53">
        <f t="shared" si="28"/>
        <v>148.52428852797439</v>
      </c>
      <c r="AD79" s="53">
        <f t="shared" si="29"/>
        <v>215.52204807411783</v>
      </c>
      <c r="AE79" s="53">
        <f t="shared" si="30"/>
        <v>311.6413670413778</v>
      </c>
      <c r="AF79" s="53">
        <f t="shared" si="31"/>
        <v>494.94682534116538</v>
      </c>
      <c r="AG79" s="53">
        <f t="shared" si="32"/>
        <v>887.96389985216206</v>
      </c>
      <c r="AH79" s="53">
        <f t="shared" si="33"/>
        <v>1192.4832507447893</v>
      </c>
      <c r="AI79" s="53">
        <f t="shared" si="34"/>
        <v>1130.537471174069</v>
      </c>
      <c r="AJ79" s="53">
        <f t="shared" si="35"/>
        <v>901.90239168438995</v>
      </c>
      <c r="AK79" s="53">
        <f t="shared" si="36"/>
        <v>594.29010371655397</v>
      </c>
      <c r="AL79" s="53">
        <f t="shared" si="37"/>
        <v>410.72420094351941</v>
      </c>
      <c r="AM79" s="53">
        <f t="shared" si="38"/>
        <v>233.10198869437639</v>
      </c>
      <c r="AN79" s="55">
        <f t="shared" si="39"/>
        <v>0.75280625659041533</v>
      </c>
      <c r="AO79" s="55">
        <f t="shared" si="40"/>
        <v>0.71951068515999905</v>
      </c>
      <c r="AP79" s="55">
        <f t="shared" si="41"/>
        <v>0.68252620606182357</v>
      </c>
      <c r="AQ79" s="55">
        <f t="shared" si="42"/>
        <v>0.61694025741665237</v>
      </c>
      <c r="AR79" s="55">
        <f t="shared" si="43"/>
        <v>0.60874684301110249</v>
      </c>
      <c r="AS79" s="55">
        <f t="shared" si="44"/>
        <v>0.68179907130633643</v>
      </c>
      <c r="AT79" s="55">
        <f t="shared" si="45"/>
        <v>0.73269480757110306</v>
      </c>
      <c r="AU79" s="55">
        <f t="shared" si="46"/>
        <v>0.72689812411203714</v>
      </c>
      <c r="AV79" s="55">
        <f t="shared" si="47"/>
        <v>0.74634425823459327</v>
      </c>
      <c r="AW79" s="55">
        <f t="shared" si="48"/>
        <v>0.76784817955195861</v>
      </c>
      <c r="AX79" s="55">
        <f t="shared" si="49"/>
        <v>0.79067993242591561</v>
      </c>
      <c r="AY79" s="55">
        <f t="shared" si="50"/>
        <v>0.80541301166142387</v>
      </c>
    </row>
    <row r="80" spans="1:51" ht="14.4" thickBot="1" x14ac:dyDescent="0.3">
      <c r="A80" s="41" t="s">
        <v>1331</v>
      </c>
      <c r="B80" s="41" t="s">
        <v>1338</v>
      </c>
      <c r="C80" s="26" t="s">
        <v>139</v>
      </c>
      <c r="D80" s="50">
        <v>-10.61</v>
      </c>
      <c r="E80" s="50">
        <v>-9</v>
      </c>
      <c r="F80" s="50">
        <v>-3.22</v>
      </c>
      <c r="G80" s="50">
        <v>4.8</v>
      </c>
      <c r="H80" s="50">
        <v>11.28</v>
      </c>
      <c r="I80" s="50">
        <v>16.600000000000001</v>
      </c>
      <c r="J80" s="50">
        <v>18.5</v>
      </c>
      <c r="K80" s="50">
        <v>17.899999999999999</v>
      </c>
      <c r="L80" s="50">
        <v>13.72</v>
      </c>
      <c r="M80" s="50">
        <v>6.8</v>
      </c>
      <c r="N80" s="50">
        <v>1.72</v>
      </c>
      <c r="O80" s="50">
        <v>-6.11</v>
      </c>
      <c r="P80" s="51">
        <v>-14.5</v>
      </c>
      <c r="Q80" s="51">
        <v>-14</v>
      </c>
      <c r="R80" s="51">
        <v>-9.2222222222222232</v>
      </c>
      <c r="S80" s="51">
        <v>-2.0000000000000009</v>
      </c>
      <c r="T80" s="51">
        <v>4.7222222222222223</v>
      </c>
      <c r="U80" s="51">
        <v>11.700000000000001</v>
      </c>
      <c r="V80" s="51">
        <v>14.3</v>
      </c>
      <c r="W80" s="51">
        <v>13.900000000000002</v>
      </c>
      <c r="X80" s="51">
        <v>9.8888888888888875</v>
      </c>
      <c r="Y80" s="51">
        <v>2.9999999999999991</v>
      </c>
      <c r="Z80" s="51">
        <v>-1.888888888888888</v>
      </c>
      <c r="AA80" s="51">
        <v>-9.2222222222222232</v>
      </c>
      <c r="AB80" s="53">
        <f t="shared" si="27"/>
        <v>145.98348929010953</v>
      </c>
      <c r="AC80" s="53">
        <f t="shared" si="28"/>
        <v>139.56738323169463</v>
      </c>
      <c r="AD80" s="53">
        <f t="shared" si="29"/>
        <v>192.81723511764258</v>
      </c>
      <c r="AE80" s="53">
        <f t="shared" si="30"/>
        <v>324.2751567979916</v>
      </c>
      <c r="AF80" s="53">
        <f t="shared" si="31"/>
        <v>547.59703162615256</v>
      </c>
      <c r="AG80" s="53">
        <f t="shared" si="32"/>
        <v>999.82395080210222</v>
      </c>
      <c r="AH80" s="53">
        <f t="shared" si="33"/>
        <v>1245.7735487990731</v>
      </c>
      <c r="AI80" s="53">
        <f t="shared" si="34"/>
        <v>1228.2487389043142</v>
      </c>
      <c r="AJ80" s="53">
        <f t="shared" si="35"/>
        <v>945.59792327641776</v>
      </c>
      <c r="AK80" s="53">
        <f t="shared" si="36"/>
        <v>581.45023426616842</v>
      </c>
      <c r="AL80" s="53">
        <f t="shared" si="37"/>
        <v>409.71506207348546</v>
      </c>
      <c r="AM80" s="53">
        <f t="shared" si="38"/>
        <v>239.75407110258391</v>
      </c>
      <c r="AN80" s="55">
        <f t="shared" si="39"/>
        <v>0.730744783089192</v>
      </c>
      <c r="AO80" s="55">
        <f t="shared" si="40"/>
        <v>0.67061908825759475</v>
      </c>
      <c r="AP80" s="55">
        <f t="shared" si="41"/>
        <v>0.63222014447927899</v>
      </c>
      <c r="AQ80" s="55">
        <f t="shared" si="42"/>
        <v>0.61410426942729102</v>
      </c>
      <c r="AR80" s="55">
        <f t="shared" si="43"/>
        <v>0.64030662174050867</v>
      </c>
      <c r="AS80" s="55">
        <f t="shared" si="44"/>
        <v>0.72807816387777569</v>
      </c>
      <c r="AT80" s="55">
        <f t="shared" si="45"/>
        <v>0.76543784580992402</v>
      </c>
      <c r="AU80" s="55">
        <f t="shared" si="46"/>
        <v>0.77448192962630213</v>
      </c>
      <c r="AV80" s="55">
        <f t="shared" si="47"/>
        <v>0.7767005928490176</v>
      </c>
      <c r="AW80" s="55">
        <f t="shared" si="48"/>
        <v>0.76735715673107974</v>
      </c>
      <c r="AX80" s="55">
        <f t="shared" si="49"/>
        <v>0.76958093213600576</v>
      </c>
      <c r="AY80" s="55">
        <f t="shared" si="50"/>
        <v>0.78611931853233885</v>
      </c>
    </row>
    <row r="81" spans="1:51" ht="14.4" thickBot="1" x14ac:dyDescent="0.3">
      <c r="A81" s="41" t="s">
        <v>1331</v>
      </c>
      <c r="B81" s="41" t="s">
        <v>1338</v>
      </c>
      <c r="C81" s="26" t="s">
        <v>140</v>
      </c>
      <c r="D81" s="50">
        <v>-10.11</v>
      </c>
      <c r="E81" s="50">
        <v>-8.4</v>
      </c>
      <c r="F81" s="50">
        <v>-2</v>
      </c>
      <c r="G81" s="50">
        <v>6.3</v>
      </c>
      <c r="H81" s="50">
        <v>12.89</v>
      </c>
      <c r="I81" s="50">
        <v>18.399999999999999</v>
      </c>
      <c r="J81" s="50">
        <v>20.2</v>
      </c>
      <c r="K81" s="50">
        <v>19.7</v>
      </c>
      <c r="L81" s="50">
        <v>15.5</v>
      </c>
      <c r="M81" s="50">
        <v>8.3000000000000007</v>
      </c>
      <c r="N81" s="50">
        <v>2.72</v>
      </c>
      <c r="O81" s="50">
        <v>-6.28</v>
      </c>
      <c r="P81" s="51">
        <v>-13.611111111111111</v>
      </c>
      <c r="Q81" s="51">
        <v>-12.5</v>
      </c>
      <c r="R81" s="51">
        <v>-6.8888888888888875</v>
      </c>
      <c r="S81" s="51">
        <v>-0.19999999999999968</v>
      </c>
      <c r="T81" s="51">
        <v>5.9999999999999982</v>
      </c>
      <c r="U81" s="51">
        <v>12.999999999999998</v>
      </c>
      <c r="V81" s="51">
        <v>15.799999999999999</v>
      </c>
      <c r="W81" s="51">
        <v>15.499999999999998</v>
      </c>
      <c r="X81" s="51">
        <v>11.500000000000002</v>
      </c>
      <c r="Y81" s="51">
        <v>4.7</v>
      </c>
      <c r="Z81" s="51">
        <v>-0.49999999999999922</v>
      </c>
      <c r="AA81" s="51">
        <v>-9.1111111111111107</v>
      </c>
      <c r="AB81" s="53">
        <f t="shared" si="27"/>
        <v>162.25500008159176</v>
      </c>
      <c r="AC81" s="53">
        <f t="shared" si="28"/>
        <v>169.88424498241116</v>
      </c>
      <c r="AD81" s="53">
        <f t="shared" si="29"/>
        <v>252.9948525516584</v>
      </c>
      <c r="AE81" s="53">
        <f t="shared" si="30"/>
        <v>380.34058098582636</v>
      </c>
      <c r="AF81" s="53">
        <f t="shared" si="31"/>
        <v>588.15844988430058</v>
      </c>
      <c r="AG81" s="53">
        <f t="shared" si="32"/>
        <v>1058.6460654739894</v>
      </c>
      <c r="AH81" s="53">
        <f t="shared" si="33"/>
        <v>1359.2203670395506</v>
      </c>
      <c r="AI81" s="53">
        <f t="shared" si="34"/>
        <v>1349.1466207308492</v>
      </c>
      <c r="AJ81" s="53">
        <f t="shared" si="35"/>
        <v>1044.5571880885811</v>
      </c>
      <c r="AK81" s="53">
        <f t="shared" si="36"/>
        <v>666.56614653166946</v>
      </c>
      <c r="AL81" s="53">
        <f t="shared" si="37"/>
        <v>467.63470798750689</v>
      </c>
      <c r="AM81" s="53">
        <f t="shared" si="38"/>
        <v>247.15078730086714</v>
      </c>
      <c r="AN81" s="55">
        <f t="shared" si="39"/>
        <v>0.75530523359044999</v>
      </c>
      <c r="AO81" s="55">
        <f t="shared" si="40"/>
        <v>0.72276569782618383</v>
      </c>
      <c r="AP81" s="55">
        <f t="shared" si="41"/>
        <v>0.69218161829767066</v>
      </c>
      <c r="AQ81" s="55">
        <f t="shared" si="42"/>
        <v>0.63138378118039773</v>
      </c>
      <c r="AR81" s="55">
        <f t="shared" si="43"/>
        <v>0.62935585496428936</v>
      </c>
      <c r="AS81" s="55">
        <f t="shared" si="44"/>
        <v>0.70782536862047296</v>
      </c>
      <c r="AT81" s="55">
        <f t="shared" si="45"/>
        <v>0.75834613452028843</v>
      </c>
      <c r="AU81" s="55">
        <f t="shared" si="46"/>
        <v>0.76731998416484526</v>
      </c>
      <c r="AV81" s="55">
        <f t="shared" si="47"/>
        <v>0.7707699786611264</v>
      </c>
      <c r="AW81" s="55">
        <f t="shared" si="48"/>
        <v>0.78062719362063804</v>
      </c>
      <c r="AX81" s="55">
        <f t="shared" si="49"/>
        <v>0.7934199928319039</v>
      </c>
      <c r="AY81" s="55">
        <f t="shared" si="50"/>
        <v>0.80335108825625101</v>
      </c>
    </row>
    <row r="82" spans="1:51" ht="14.4" thickBot="1" x14ac:dyDescent="0.3">
      <c r="A82" s="41" t="s">
        <v>1331</v>
      </c>
      <c r="B82" s="41" t="s">
        <v>1338</v>
      </c>
      <c r="C82" s="26" t="s">
        <v>141</v>
      </c>
      <c r="D82" s="50">
        <v>-10.72</v>
      </c>
      <c r="E82" s="50">
        <v>-8.5</v>
      </c>
      <c r="F82" s="50">
        <v>-2.2200000000000002</v>
      </c>
      <c r="G82" s="50">
        <v>6.3</v>
      </c>
      <c r="H82" s="50">
        <v>13</v>
      </c>
      <c r="I82" s="50">
        <v>18.7</v>
      </c>
      <c r="J82" s="50">
        <v>20.6</v>
      </c>
      <c r="K82" s="50">
        <v>20.2</v>
      </c>
      <c r="L82" s="50">
        <v>16</v>
      </c>
      <c r="M82" s="50">
        <v>8.6</v>
      </c>
      <c r="N82" s="50">
        <v>2.61</v>
      </c>
      <c r="O82" s="50">
        <v>-6.78</v>
      </c>
      <c r="P82" s="51">
        <v>-14.222222222222223</v>
      </c>
      <c r="Q82" s="51">
        <v>-12.7</v>
      </c>
      <c r="R82" s="51">
        <v>-7.6111111111111107</v>
      </c>
      <c r="S82" s="51">
        <v>-0.90000000000000058</v>
      </c>
      <c r="T82" s="51">
        <v>5.8888888888888893</v>
      </c>
      <c r="U82" s="51">
        <v>12.899999999999999</v>
      </c>
      <c r="V82" s="51">
        <v>15.299999999999999</v>
      </c>
      <c r="W82" s="51">
        <v>14.9</v>
      </c>
      <c r="X82" s="51">
        <v>11.277777777777777</v>
      </c>
      <c r="Y82" s="51">
        <v>4.5000000000000009</v>
      </c>
      <c r="Z82" s="51">
        <v>-0.88888888888888962</v>
      </c>
      <c r="AA82" s="51">
        <v>-9.7222222222222214</v>
      </c>
      <c r="AB82" s="53">
        <f t="shared" si="27"/>
        <v>154.11931555946018</v>
      </c>
      <c r="AC82" s="53">
        <f t="shared" si="28"/>
        <v>165.77551821368013</v>
      </c>
      <c r="AD82" s="53">
        <f t="shared" si="29"/>
        <v>230.05387204749999</v>
      </c>
      <c r="AE82" s="53">
        <f t="shared" si="30"/>
        <v>343.46298004019656</v>
      </c>
      <c r="AF82" s="53">
        <f t="shared" si="31"/>
        <v>575.04637487134505</v>
      </c>
      <c r="AG82" s="53">
        <f t="shared" si="32"/>
        <v>1025.4563559444045</v>
      </c>
      <c r="AH82" s="53">
        <f t="shared" si="33"/>
        <v>1243.7894432539154</v>
      </c>
      <c r="AI82" s="53">
        <f t="shared" si="34"/>
        <v>1210.9743531664419</v>
      </c>
      <c r="AJ82" s="53">
        <f t="shared" si="35"/>
        <v>982.36043146355473</v>
      </c>
      <c r="AK82" s="53">
        <f t="shared" si="36"/>
        <v>635.16269012778764</v>
      </c>
      <c r="AL82" s="53">
        <f t="shared" si="37"/>
        <v>445.30750637139477</v>
      </c>
      <c r="AM82" s="53">
        <f t="shared" si="38"/>
        <v>233.30915730242793</v>
      </c>
      <c r="AN82" s="55">
        <f t="shared" si="39"/>
        <v>0.75411441169480542</v>
      </c>
      <c r="AO82" s="55">
        <f t="shared" si="40"/>
        <v>0.7167560936968389</v>
      </c>
      <c r="AP82" s="55">
        <f t="shared" si="41"/>
        <v>0.66543301263664001</v>
      </c>
      <c r="AQ82" s="55">
        <f t="shared" si="42"/>
        <v>0.59999420492309785</v>
      </c>
      <c r="AR82" s="55">
        <f t="shared" si="43"/>
        <v>0.62006769133725392</v>
      </c>
      <c r="AS82" s="55">
        <f t="shared" si="44"/>
        <v>0.69013076071655333</v>
      </c>
      <c r="AT82" s="55">
        <f t="shared" si="45"/>
        <v>0.71653073405615164</v>
      </c>
      <c r="AU82" s="55">
        <f t="shared" si="46"/>
        <v>0.71579722990741268</v>
      </c>
      <c r="AV82" s="55">
        <f t="shared" si="47"/>
        <v>0.73561348145097072</v>
      </c>
      <c r="AW82" s="55">
        <f t="shared" si="48"/>
        <v>0.75431454461612413</v>
      </c>
      <c r="AX82" s="55">
        <f t="shared" si="49"/>
        <v>0.77727483681592835</v>
      </c>
      <c r="AY82" s="55">
        <f t="shared" si="50"/>
        <v>0.79561820766842783</v>
      </c>
    </row>
    <row r="83" spans="1:51" ht="14.4" thickBot="1" x14ac:dyDescent="0.3">
      <c r="A83" s="41" t="s">
        <v>1331</v>
      </c>
      <c r="B83" s="41" t="s">
        <v>1338</v>
      </c>
      <c r="C83" s="26" t="s">
        <v>142</v>
      </c>
      <c r="D83" s="50">
        <v>-11.61</v>
      </c>
      <c r="E83" s="50">
        <v>-9.6999999999999993</v>
      </c>
      <c r="F83" s="50">
        <v>-3.89</v>
      </c>
      <c r="G83" s="50">
        <v>4</v>
      </c>
      <c r="H83" s="50">
        <v>11.28</v>
      </c>
      <c r="I83" s="50">
        <v>16.899999999999999</v>
      </c>
      <c r="J83" s="50">
        <v>19.3</v>
      </c>
      <c r="K83" s="50">
        <v>18.8</v>
      </c>
      <c r="L83" s="50">
        <v>14.39</v>
      </c>
      <c r="M83" s="50">
        <v>7.2</v>
      </c>
      <c r="N83" s="50">
        <v>1.22</v>
      </c>
      <c r="O83" s="50">
        <v>-6.89</v>
      </c>
      <c r="P83" s="51">
        <v>-15.222222222222221</v>
      </c>
      <c r="Q83" s="51">
        <v>-13.799999999999999</v>
      </c>
      <c r="R83" s="51">
        <v>-8.6111111111111107</v>
      </c>
      <c r="S83" s="51">
        <v>-2.6999999999999997</v>
      </c>
      <c r="T83" s="51">
        <v>3.6111111111111112</v>
      </c>
      <c r="U83" s="51">
        <v>10.399999999999999</v>
      </c>
      <c r="V83" s="51">
        <v>14.200000000000001</v>
      </c>
      <c r="W83" s="51">
        <v>13.599999999999998</v>
      </c>
      <c r="X83" s="51">
        <v>9.8888888888888875</v>
      </c>
      <c r="Y83" s="51">
        <v>3.1999999999999988</v>
      </c>
      <c r="Z83" s="51">
        <v>-2.2222222222222223</v>
      </c>
      <c r="AA83" s="51">
        <v>-9.8888888888888893</v>
      </c>
      <c r="AB83" s="53">
        <f t="shared" si="27"/>
        <v>140.37089779683708</v>
      </c>
      <c r="AC83" s="53">
        <f t="shared" si="28"/>
        <v>152.33588727152622</v>
      </c>
      <c r="AD83" s="53">
        <f t="shared" si="29"/>
        <v>223.02816490374042</v>
      </c>
      <c r="AE83" s="53">
        <f t="shared" si="30"/>
        <v>309.21717259476367</v>
      </c>
      <c r="AF83" s="53">
        <f t="shared" si="31"/>
        <v>468.61072076454934</v>
      </c>
      <c r="AG83" s="53">
        <f t="shared" si="32"/>
        <v>825.53446583122934</v>
      </c>
      <c r="AH83" s="53">
        <f t="shared" si="33"/>
        <v>1169.8431893284708</v>
      </c>
      <c r="AI83" s="53">
        <f t="shared" si="34"/>
        <v>1116.4877071977526</v>
      </c>
      <c r="AJ83" s="53">
        <f t="shared" si="35"/>
        <v>905.41818184383601</v>
      </c>
      <c r="AK83" s="53">
        <f t="shared" si="36"/>
        <v>581.95942867013378</v>
      </c>
      <c r="AL83" s="53">
        <f t="shared" si="37"/>
        <v>404.28194409144351</v>
      </c>
      <c r="AM83" s="53">
        <f t="shared" si="38"/>
        <v>229.19234958631972</v>
      </c>
      <c r="AN83" s="55">
        <f t="shared" si="39"/>
        <v>0.74566637064111618</v>
      </c>
      <c r="AO83" s="55">
        <f t="shared" si="40"/>
        <v>0.72012502395743549</v>
      </c>
      <c r="AP83" s="55">
        <f t="shared" si="41"/>
        <v>0.6971745463593727</v>
      </c>
      <c r="AQ83" s="55">
        <f t="shared" si="42"/>
        <v>0.61669565970245788</v>
      </c>
      <c r="AR83" s="55">
        <f t="shared" si="43"/>
        <v>0.59232977004691278</v>
      </c>
      <c r="AS83" s="55">
        <f t="shared" si="44"/>
        <v>0.65531363233039241</v>
      </c>
      <c r="AT83" s="55">
        <f t="shared" si="45"/>
        <v>0.72345034796915186</v>
      </c>
      <c r="AU83" s="55">
        <f t="shared" si="46"/>
        <v>0.71786459153217919</v>
      </c>
      <c r="AV83" s="55">
        <f t="shared" si="47"/>
        <v>0.74369752862582783</v>
      </c>
      <c r="AW83" s="55">
        <f t="shared" si="48"/>
        <v>0.75724507185369672</v>
      </c>
      <c r="AX83" s="55">
        <f t="shared" si="49"/>
        <v>0.778278025743114</v>
      </c>
      <c r="AY83" s="55">
        <f t="shared" si="50"/>
        <v>0.7919044430466029</v>
      </c>
    </row>
    <row r="84" spans="1:51" ht="14.4" thickBot="1" x14ac:dyDescent="0.3">
      <c r="A84" s="41" t="s">
        <v>1331</v>
      </c>
      <c r="B84" s="41" t="s">
        <v>1338</v>
      </c>
      <c r="C84" s="26" t="s">
        <v>143</v>
      </c>
      <c r="D84" s="50">
        <v>-11.39</v>
      </c>
      <c r="E84" s="50">
        <v>-9</v>
      </c>
      <c r="F84" s="50">
        <v>-3</v>
      </c>
      <c r="G84" s="50">
        <v>4.5999999999999996</v>
      </c>
      <c r="H84" s="50">
        <v>11.72</v>
      </c>
      <c r="I84" s="50">
        <v>17.7</v>
      </c>
      <c r="J84" s="50">
        <v>20.2</v>
      </c>
      <c r="K84" s="50">
        <v>19.899999999999999</v>
      </c>
      <c r="L84" s="50">
        <v>15.72</v>
      </c>
      <c r="M84" s="50">
        <v>8.6</v>
      </c>
      <c r="N84" s="50">
        <v>2.5</v>
      </c>
      <c r="O84" s="50">
        <v>-7.22</v>
      </c>
      <c r="P84" s="51">
        <v>-14.777777777777779</v>
      </c>
      <c r="Q84" s="51">
        <v>-12.999999999999998</v>
      </c>
      <c r="R84" s="51">
        <v>-7.8888888888888884</v>
      </c>
      <c r="S84" s="51">
        <v>-1.5999999999999994</v>
      </c>
      <c r="T84" s="51">
        <v>5.4999999999999991</v>
      </c>
      <c r="U84" s="51">
        <v>12.3</v>
      </c>
      <c r="V84" s="51">
        <v>15.599999999999998</v>
      </c>
      <c r="W84" s="51">
        <v>14.9</v>
      </c>
      <c r="X84" s="51">
        <v>11.222222222222223</v>
      </c>
      <c r="Y84" s="51">
        <v>4.4000000000000012</v>
      </c>
      <c r="Z84" s="51">
        <v>-1.0000000000000004</v>
      </c>
      <c r="AA84" s="51">
        <v>-10.222222222222221</v>
      </c>
      <c r="AB84" s="53">
        <f t="shared" si="27"/>
        <v>148.40282438257461</v>
      </c>
      <c r="AC84" s="53">
        <f t="shared" si="28"/>
        <v>164.21033450641451</v>
      </c>
      <c r="AD84" s="53">
        <f t="shared" si="29"/>
        <v>233.48716717192855</v>
      </c>
      <c r="AE84" s="53">
        <f t="shared" si="30"/>
        <v>348.77787608143819</v>
      </c>
      <c r="AF84" s="53">
        <f t="shared" si="31"/>
        <v>592.68188929071289</v>
      </c>
      <c r="AG84" s="53">
        <f t="shared" si="32"/>
        <v>1009.2914493232433</v>
      </c>
      <c r="AH84" s="53">
        <f t="shared" si="33"/>
        <v>1324.8737608491253</v>
      </c>
      <c r="AI84" s="53">
        <f t="shared" si="34"/>
        <v>1233.6673758069599</v>
      </c>
      <c r="AJ84" s="53">
        <f t="shared" si="35"/>
        <v>992.76257532251907</v>
      </c>
      <c r="AK84" s="53">
        <f t="shared" si="36"/>
        <v>626.34057164326566</v>
      </c>
      <c r="AL84" s="53">
        <f t="shared" si="37"/>
        <v>441.56963879086879</v>
      </c>
      <c r="AM84" s="53">
        <f t="shared" si="38"/>
        <v>223.0366064440243</v>
      </c>
      <c r="AN84" s="55">
        <f t="shared" si="39"/>
        <v>0.7599937409805172</v>
      </c>
      <c r="AO84" s="55">
        <f t="shared" si="40"/>
        <v>0.72741823834704178</v>
      </c>
      <c r="AP84" s="55">
        <f t="shared" si="41"/>
        <v>0.69003658108448374</v>
      </c>
      <c r="AQ84" s="55">
        <f t="shared" si="42"/>
        <v>0.64134370037882371</v>
      </c>
      <c r="AR84" s="55">
        <f t="shared" si="43"/>
        <v>0.65652520831106809</v>
      </c>
      <c r="AS84" s="55">
        <f t="shared" si="44"/>
        <v>0.7064976180775161</v>
      </c>
      <c r="AT84" s="55">
        <f t="shared" si="45"/>
        <v>0.74870337375240648</v>
      </c>
      <c r="AU84" s="55">
        <f t="shared" si="46"/>
        <v>0.72921089362525715</v>
      </c>
      <c r="AV84" s="55">
        <f t="shared" si="47"/>
        <v>0.74614377902097295</v>
      </c>
      <c r="AW84" s="55">
        <f t="shared" si="48"/>
        <v>0.74905768539619277</v>
      </c>
      <c r="AX84" s="55">
        <f t="shared" si="49"/>
        <v>0.77703494481696378</v>
      </c>
      <c r="AY84" s="55">
        <f t="shared" si="50"/>
        <v>0.79117537537706917</v>
      </c>
    </row>
    <row r="85" spans="1:51" ht="14.4" thickBot="1" x14ac:dyDescent="0.3">
      <c r="A85" s="41" t="s">
        <v>1331</v>
      </c>
      <c r="B85" s="41" t="s">
        <v>1338</v>
      </c>
      <c r="C85" s="26" t="s">
        <v>144</v>
      </c>
      <c r="D85" s="50">
        <v>-11</v>
      </c>
      <c r="E85" s="50">
        <v>-9</v>
      </c>
      <c r="F85" s="50">
        <v>-2.61</v>
      </c>
      <c r="G85" s="50">
        <v>5.9</v>
      </c>
      <c r="H85" s="50">
        <v>12.89</v>
      </c>
      <c r="I85" s="50">
        <v>18.600000000000001</v>
      </c>
      <c r="J85" s="50">
        <v>20.3</v>
      </c>
      <c r="K85" s="50">
        <v>19.600000000000001</v>
      </c>
      <c r="L85" s="50">
        <v>15.39</v>
      </c>
      <c r="M85" s="50">
        <v>8.1999999999999993</v>
      </c>
      <c r="N85" s="50">
        <v>2.39</v>
      </c>
      <c r="O85" s="50">
        <v>-7.11</v>
      </c>
      <c r="P85" s="51">
        <v>-14.611111111111111</v>
      </c>
      <c r="Q85" s="51">
        <v>-13.099999999999998</v>
      </c>
      <c r="R85" s="51">
        <v>-7.2777777777777786</v>
      </c>
      <c r="S85" s="51">
        <v>-0.80000000000000071</v>
      </c>
      <c r="T85" s="51">
        <v>5.2777777777777777</v>
      </c>
      <c r="U85" s="51">
        <v>12.2</v>
      </c>
      <c r="V85" s="51">
        <v>15.299999999999999</v>
      </c>
      <c r="W85" s="51">
        <v>14.6</v>
      </c>
      <c r="X85" s="51">
        <v>10.888888888888889</v>
      </c>
      <c r="Y85" s="51">
        <v>4.2000000000000011</v>
      </c>
      <c r="Z85" s="51">
        <v>-0.77777777777777701</v>
      </c>
      <c r="AA85" s="51">
        <v>-10</v>
      </c>
      <c r="AB85" s="53">
        <f t="shared" si="27"/>
        <v>147.8554237052775</v>
      </c>
      <c r="AC85" s="53">
        <f t="shared" si="28"/>
        <v>161.57213753788753</v>
      </c>
      <c r="AD85" s="53">
        <f t="shared" si="29"/>
        <v>249.28978632723206</v>
      </c>
      <c r="AE85" s="53">
        <f t="shared" si="30"/>
        <v>358.27097947635514</v>
      </c>
      <c r="AF85" s="53">
        <f t="shared" si="31"/>
        <v>532.15948348606526</v>
      </c>
      <c r="AG85" s="53">
        <f t="shared" si="32"/>
        <v>941.38007818127619</v>
      </c>
      <c r="AH85" s="53">
        <f t="shared" si="33"/>
        <v>1267.0260337756167</v>
      </c>
      <c r="AI85" s="53">
        <f t="shared" si="34"/>
        <v>1209.1591236983406</v>
      </c>
      <c r="AJ85" s="53">
        <f t="shared" si="35"/>
        <v>970.10069521336743</v>
      </c>
      <c r="AK85" s="53">
        <f t="shared" si="36"/>
        <v>625.77340572573564</v>
      </c>
      <c r="AL85" s="53">
        <f t="shared" si="37"/>
        <v>459.72220825085441</v>
      </c>
      <c r="AM85" s="53">
        <f t="shared" si="38"/>
        <v>229.05368030975501</v>
      </c>
      <c r="AN85" s="55">
        <f t="shared" si="39"/>
        <v>0.74689353278014603</v>
      </c>
      <c r="AO85" s="55">
        <f t="shared" si="40"/>
        <v>0.72155124136319537</v>
      </c>
      <c r="AP85" s="55">
        <f t="shared" si="41"/>
        <v>0.70276018920878836</v>
      </c>
      <c r="AQ85" s="55">
        <f t="shared" si="42"/>
        <v>0.62130829265128817</v>
      </c>
      <c r="AR85" s="55">
        <f t="shared" si="43"/>
        <v>0.59864589586825478</v>
      </c>
      <c r="AS85" s="55">
        <f t="shared" si="44"/>
        <v>0.66330545519318351</v>
      </c>
      <c r="AT85" s="55">
        <f t="shared" si="45"/>
        <v>0.72991702813814596</v>
      </c>
      <c r="AU85" s="55">
        <f t="shared" si="46"/>
        <v>0.72867960441446411</v>
      </c>
      <c r="AV85" s="55">
        <f t="shared" si="47"/>
        <v>0.74541558453449563</v>
      </c>
      <c r="AW85" s="55">
        <f t="shared" si="48"/>
        <v>0.75893333358921888</v>
      </c>
      <c r="AX85" s="55">
        <f t="shared" si="49"/>
        <v>0.79595141338797726</v>
      </c>
      <c r="AY85" s="55">
        <f t="shared" si="50"/>
        <v>0.79838853028295387</v>
      </c>
    </row>
    <row r="86" spans="1:51" ht="14.4" thickBot="1" x14ac:dyDescent="0.3">
      <c r="A86" s="41" t="s">
        <v>1331</v>
      </c>
      <c r="B86" s="41" t="s">
        <v>1339</v>
      </c>
      <c r="C86" s="26" t="s">
        <v>145</v>
      </c>
      <c r="D86" s="50">
        <v>-14.28</v>
      </c>
      <c r="E86" s="50">
        <v>-13.4</v>
      </c>
      <c r="F86" s="50">
        <v>-5.72</v>
      </c>
      <c r="G86" s="50">
        <v>4.4000000000000004</v>
      </c>
      <c r="H86" s="50">
        <v>10.72</v>
      </c>
      <c r="I86" s="50">
        <v>15</v>
      </c>
      <c r="J86" s="50">
        <v>18.600000000000001</v>
      </c>
      <c r="K86" s="50">
        <v>17.600000000000001</v>
      </c>
      <c r="L86" s="50">
        <v>12.5</v>
      </c>
      <c r="M86" s="50">
        <v>3.8</v>
      </c>
      <c r="N86" s="50">
        <v>-4.1100000000000003</v>
      </c>
      <c r="O86" s="50">
        <v>-13.22</v>
      </c>
      <c r="P86" s="51">
        <v>-16.611111111111111</v>
      </c>
      <c r="Q86" s="51">
        <v>-15.7</v>
      </c>
      <c r="R86" s="51">
        <v>-8.7222222222222214</v>
      </c>
      <c r="S86" s="51">
        <v>-2.5</v>
      </c>
      <c r="T86" s="51">
        <v>1.3888888888888888</v>
      </c>
      <c r="U86" s="51">
        <v>8.2999999999999989</v>
      </c>
      <c r="V86" s="51">
        <v>12.4</v>
      </c>
      <c r="W86" s="51">
        <v>10.6</v>
      </c>
      <c r="X86" s="51">
        <v>5.6111111111111116</v>
      </c>
      <c r="Y86" s="51">
        <v>-1.3999999999999997</v>
      </c>
      <c r="Z86" s="51">
        <v>-7.5</v>
      </c>
      <c r="AA86" s="51">
        <v>-15.499999999999998</v>
      </c>
      <c r="AB86" s="53">
        <f t="shared" si="27"/>
        <v>138.33158992708644</v>
      </c>
      <c r="AC86" s="53">
        <f t="shared" si="28"/>
        <v>149.83465574228291</v>
      </c>
      <c r="AD86" s="53">
        <f t="shared" si="29"/>
        <v>251.66222900559856</v>
      </c>
      <c r="AE86" s="53">
        <f t="shared" si="30"/>
        <v>309.71475962745262</v>
      </c>
      <c r="AF86" s="53">
        <f t="shared" si="31"/>
        <v>354.65989366978431</v>
      </c>
      <c r="AG86" s="53">
        <f t="shared" si="32"/>
        <v>702.70306192152975</v>
      </c>
      <c r="AH86" s="53">
        <f t="shared" si="33"/>
        <v>966.44771612205977</v>
      </c>
      <c r="AI86" s="53">
        <f t="shared" si="34"/>
        <v>811.12958921896575</v>
      </c>
      <c r="AJ86" s="53">
        <f t="shared" si="35"/>
        <v>571.77066515586671</v>
      </c>
      <c r="AK86" s="53">
        <f t="shared" si="36"/>
        <v>379.8837175397091</v>
      </c>
      <c r="AL86" s="53">
        <f t="shared" si="37"/>
        <v>269.39621637057979</v>
      </c>
      <c r="AM86" s="53">
        <f t="shared" si="38"/>
        <v>152.63445408507863</v>
      </c>
      <c r="AN86" s="55">
        <f t="shared" si="39"/>
        <v>0.82466485997908912</v>
      </c>
      <c r="AO86" s="55">
        <f t="shared" si="40"/>
        <v>0.82802069537288847</v>
      </c>
      <c r="AP86" s="55">
        <f t="shared" si="41"/>
        <v>0.79352905707372212</v>
      </c>
      <c r="AQ86" s="55">
        <f t="shared" si="42"/>
        <v>0.60860191024731547</v>
      </c>
      <c r="AR86" s="55">
        <f t="shared" si="43"/>
        <v>0.52497041406906886</v>
      </c>
      <c r="AS86" s="55">
        <f t="shared" si="44"/>
        <v>0.64241540272316688</v>
      </c>
      <c r="AT86" s="55">
        <f t="shared" si="45"/>
        <v>0.67207888225751222</v>
      </c>
      <c r="AU86" s="55">
        <f t="shared" si="46"/>
        <v>0.63535469046658499</v>
      </c>
      <c r="AV86" s="55">
        <f t="shared" si="47"/>
        <v>0.62850231612270879</v>
      </c>
      <c r="AW86" s="55">
        <f t="shared" si="48"/>
        <v>0.68835931147249996</v>
      </c>
      <c r="AX86" s="55">
        <f t="shared" si="49"/>
        <v>0.77257158448312868</v>
      </c>
      <c r="AY86" s="55">
        <f t="shared" si="50"/>
        <v>0.82963844204379211</v>
      </c>
    </row>
    <row r="87" spans="1:51" ht="14.4" thickBot="1" x14ac:dyDescent="0.3">
      <c r="A87" s="41" t="s">
        <v>1331</v>
      </c>
      <c r="B87" s="41" t="s">
        <v>1339</v>
      </c>
      <c r="C87" s="26" t="s">
        <v>146</v>
      </c>
      <c r="D87" s="50">
        <v>-15.89</v>
      </c>
      <c r="E87" s="50">
        <v>-14.4</v>
      </c>
      <c r="F87" s="50">
        <v>-7.72</v>
      </c>
      <c r="G87" s="50">
        <v>3.2</v>
      </c>
      <c r="H87" s="50">
        <v>10</v>
      </c>
      <c r="I87" s="50">
        <v>15.3</v>
      </c>
      <c r="J87" s="50">
        <v>18.7</v>
      </c>
      <c r="K87" s="50">
        <v>16.7</v>
      </c>
      <c r="L87" s="50">
        <v>11.28</v>
      </c>
      <c r="M87" s="50">
        <v>3</v>
      </c>
      <c r="N87" s="50">
        <v>-5.1100000000000003</v>
      </c>
      <c r="O87" s="50">
        <v>-14.61</v>
      </c>
      <c r="P87" s="51">
        <v>-19.277777777777779</v>
      </c>
      <c r="Q87" s="51">
        <v>-18.299999999999997</v>
      </c>
      <c r="R87" s="51">
        <v>-12.277777777777779</v>
      </c>
      <c r="S87" s="51">
        <v>-3.9999999999999996</v>
      </c>
      <c r="T87" s="51">
        <v>0.49999999999999922</v>
      </c>
      <c r="U87" s="51">
        <v>7.8999999999999995</v>
      </c>
      <c r="V87" s="51">
        <v>12.4</v>
      </c>
      <c r="W87" s="51">
        <v>10.7</v>
      </c>
      <c r="X87" s="51">
        <v>5.7777777777777768</v>
      </c>
      <c r="Y87" s="51">
        <v>-1.6999999999999993</v>
      </c>
      <c r="Z87" s="51">
        <v>-8.2222222222222232</v>
      </c>
      <c r="AA87" s="51">
        <v>-17.611111111111111</v>
      </c>
      <c r="AB87" s="53">
        <f t="shared" si="27"/>
        <v>100.63173682932531</v>
      </c>
      <c r="AC87" s="53">
        <f t="shared" si="28"/>
        <v>105.12492603684694</v>
      </c>
      <c r="AD87" s="53">
        <f t="shared" si="29"/>
        <v>167.02598007945906</v>
      </c>
      <c r="AE87" s="53">
        <f t="shared" si="30"/>
        <v>269.48694989820399</v>
      </c>
      <c r="AF87" s="53">
        <f t="shared" si="31"/>
        <v>327.4266586293005</v>
      </c>
      <c r="AG87" s="53">
        <f t="shared" si="32"/>
        <v>652.83457181256279</v>
      </c>
      <c r="AH87" s="53">
        <f t="shared" si="33"/>
        <v>960.42137872242199</v>
      </c>
      <c r="AI87" s="53">
        <f t="shared" si="34"/>
        <v>870.16795987432567</v>
      </c>
      <c r="AJ87" s="53">
        <f t="shared" si="35"/>
        <v>634.11479359038549</v>
      </c>
      <c r="AK87" s="53">
        <f t="shared" si="36"/>
        <v>384.60583525640862</v>
      </c>
      <c r="AL87" s="53">
        <f t="shared" si="37"/>
        <v>259.73562036712684</v>
      </c>
      <c r="AM87" s="53">
        <f t="shared" si="38"/>
        <v>120.16489134119176</v>
      </c>
      <c r="AN87" s="55">
        <f t="shared" si="39"/>
        <v>0.75163034775602322</v>
      </c>
      <c r="AO87" s="55">
        <f t="shared" si="40"/>
        <v>0.72244324344655586</v>
      </c>
      <c r="AP87" s="55">
        <f t="shared" si="41"/>
        <v>0.69800353567604811</v>
      </c>
      <c r="AQ87" s="55">
        <f t="shared" si="42"/>
        <v>0.59216228406074245</v>
      </c>
      <c r="AR87" s="55">
        <f t="shared" si="43"/>
        <v>0.51667296271367513</v>
      </c>
      <c r="AS87" s="55">
        <f t="shared" si="44"/>
        <v>0.61326128823914361</v>
      </c>
      <c r="AT87" s="55">
        <f t="shared" si="45"/>
        <v>0.66788809776281977</v>
      </c>
      <c r="AU87" s="55">
        <f t="shared" si="46"/>
        <v>0.67707769576930543</v>
      </c>
      <c r="AV87" s="55">
        <f t="shared" si="47"/>
        <v>0.68903517501948164</v>
      </c>
      <c r="AW87" s="55">
        <f t="shared" si="48"/>
        <v>0.71244350829354219</v>
      </c>
      <c r="AX87" s="55">
        <f t="shared" si="49"/>
        <v>0.78771828499864982</v>
      </c>
      <c r="AY87" s="55">
        <f t="shared" si="50"/>
        <v>0.77907579521243364</v>
      </c>
    </row>
    <row r="88" spans="1:51" ht="14.4" thickBot="1" x14ac:dyDescent="0.3">
      <c r="A88" s="41" t="s">
        <v>1331</v>
      </c>
      <c r="B88" s="41" t="s">
        <v>1339</v>
      </c>
      <c r="C88" s="26" t="s">
        <v>147</v>
      </c>
      <c r="D88" s="50">
        <v>-14.89</v>
      </c>
      <c r="E88" s="50">
        <v>-13.7</v>
      </c>
      <c r="F88" s="50">
        <v>-5.78</v>
      </c>
      <c r="G88" s="50">
        <v>4.3</v>
      </c>
      <c r="H88" s="50">
        <v>10.78</v>
      </c>
      <c r="I88" s="50">
        <v>14.2</v>
      </c>
      <c r="J88" s="50">
        <v>17.7</v>
      </c>
      <c r="K88" s="50">
        <v>17.399999999999999</v>
      </c>
      <c r="L88" s="50">
        <v>12.39</v>
      </c>
      <c r="M88" s="50">
        <v>3.7</v>
      </c>
      <c r="N88" s="50">
        <v>-4.22</v>
      </c>
      <c r="O88" s="50">
        <v>-14</v>
      </c>
      <c r="P88" s="51">
        <v>-16.777777777777779</v>
      </c>
      <c r="Q88" s="51">
        <v>-15.7</v>
      </c>
      <c r="R88" s="51">
        <v>-8.3888888888888893</v>
      </c>
      <c r="S88" s="51">
        <v>-2.3000000000000003</v>
      </c>
      <c r="T88" s="51">
        <v>1.3888888888888888</v>
      </c>
      <c r="U88" s="51">
        <v>7.6999999999999993</v>
      </c>
      <c r="V88" s="51">
        <v>11.700000000000001</v>
      </c>
      <c r="W88" s="51">
        <v>10.6</v>
      </c>
      <c r="X88" s="51">
        <v>5.7222222222222205</v>
      </c>
      <c r="Y88" s="51">
        <v>-1.2</v>
      </c>
      <c r="Z88" s="51">
        <v>-7.1111111111111116</v>
      </c>
      <c r="AA88" s="51">
        <v>-15.777777777777777</v>
      </c>
      <c r="AB88" s="53">
        <f t="shared" si="27"/>
        <v>141.43617358622697</v>
      </c>
      <c r="AC88" s="53">
        <f t="shared" si="28"/>
        <v>153.53568369522057</v>
      </c>
      <c r="AD88" s="53">
        <f t="shared" si="29"/>
        <v>266.29126621092934</v>
      </c>
      <c r="AE88" s="53">
        <f t="shared" si="30"/>
        <v>321.25651627380307</v>
      </c>
      <c r="AF88" s="53">
        <f t="shared" si="31"/>
        <v>353.24750246315199</v>
      </c>
      <c r="AG88" s="53">
        <f t="shared" si="32"/>
        <v>681.97699983456766</v>
      </c>
      <c r="AH88" s="53">
        <f t="shared" si="33"/>
        <v>932.60098523622526</v>
      </c>
      <c r="AI88" s="53">
        <f t="shared" si="34"/>
        <v>821.43159598135185</v>
      </c>
      <c r="AJ88" s="53">
        <f t="shared" si="35"/>
        <v>584.84459493891131</v>
      </c>
      <c r="AK88" s="53">
        <f t="shared" si="36"/>
        <v>393.94794516587194</v>
      </c>
      <c r="AL88" s="53">
        <f t="shared" si="37"/>
        <v>288.4133484294241</v>
      </c>
      <c r="AM88" s="53">
        <f t="shared" si="38"/>
        <v>155.32202241509151</v>
      </c>
      <c r="AN88" s="55">
        <f t="shared" si="39"/>
        <v>0.85500485168146856</v>
      </c>
      <c r="AO88" s="55">
        <f t="shared" si="40"/>
        <v>0.84847342524371994</v>
      </c>
      <c r="AP88" s="55">
        <f t="shared" si="41"/>
        <v>0.81813214831283509</v>
      </c>
      <c r="AQ88" s="55">
        <f t="shared" si="42"/>
        <v>0.62201114950634484</v>
      </c>
      <c r="AR88" s="55">
        <f t="shared" si="43"/>
        <v>0.52287978129720081</v>
      </c>
      <c r="AS88" s="55">
        <f t="shared" si="44"/>
        <v>0.6494196173425717</v>
      </c>
      <c r="AT88" s="55">
        <f t="shared" si="45"/>
        <v>0.67912597254413343</v>
      </c>
      <c r="AU88" s="55">
        <f t="shared" si="46"/>
        <v>0.64342421277806061</v>
      </c>
      <c r="AV88" s="55">
        <f t="shared" si="47"/>
        <v>0.63794574313808483</v>
      </c>
      <c r="AW88" s="55">
        <f t="shared" si="48"/>
        <v>0.70345530219683494</v>
      </c>
      <c r="AX88" s="55">
        <f t="shared" si="49"/>
        <v>0.80268250249613082</v>
      </c>
      <c r="AY88" s="55">
        <f t="shared" si="50"/>
        <v>0.86389807415506414</v>
      </c>
    </row>
    <row r="89" spans="1:51" ht="14.4" thickBot="1" x14ac:dyDescent="0.3">
      <c r="A89" s="41" t="s">
        <v>1331</v>
      </c>
      <c r="B89" s="41" t="s">
        <v>1339</v>
      </c>
      <c r="C89" s="26" t="s">
        <v>148</v>
      </c>
      <c r="D89" s="50">
        <v>-14.39</v>
      </c>
      <c r="E89" s="50">
        <v>-13.4</v>
      </c>
      <c r="F89" s="50">
        <v>-6.5</v>
      </c>
      <c r="G89" s="50">
        <v>4.4000000000000004</v>
      </c>
      <c r="H89" s="50">
        <v>10.89</v>
      </c>
      <c r="I89" s="50">
        <v>15.5</v>
      </c>
      <c r="J89" s="50">
        <v>19</v>
      </c>
      <c r="K89" s="50">
        <v>17.3</v>
      </c>
      <c r="L89" s="50">
        <v>12</v>
      </c>
      <c r="M89" s="50">
        <v>3.5</v>
      </c>
      <c r="N89" s="50">
        <v>-4</v>
      </c>
      <c r="O89" s="50">
        <v>-13.11</v>
      </c>
      <c r="P89" s="51">
        <v>-17.277777777777779</v>
      </c>
      <c r="Q89" s="51">
        <v>-16.399999999999999</v>
      </c>
      <c r="R89" s="51">
        <v>-9.7777777777777786</v>
      </c>
      <c r="S89" s="51">
        <v>-2.5999999999999996</v>
      </c>
      <c r="T89" s="51">
        <v>1.1111111111111112</v>
      </c>
      <c r="U89" s="51">
        <v>8.6999999999999975</v>
      </c>
      <c r="V89" s="51">
        <v>12.799999999999999</v>
      </c>
      <c r="W89" s="51">
        <v>10.6</v>
      </c>
      <c r="X89" s="51">
        <v>6.1111111111111107</v>
      </c>
      <c r="Y89" s="51">
        <v>-1.4999999999999996</v>
      </c>
      <c r="Z89" s="51">
        <v>-7.5</v>
      </c>
      <c r="AA89" s="51">
        <v>-15.777777777777777</v>
      </c>
      <c r="AB89" s="53">
        <f t="shared" si="27"/>
        <v>124.82764125821826</v>
      </c>
      <c r="AC89" s="53">
        <f t="shared" si="28"/>
        <v>133.37177907782464</v>
      </c>
      <c r="AD89" s="53">
        <f t="shared" si="29"/>
        <v>226.36691144898091</v>
      </c>
      <c r="AE89" s="53">
        <f t="shared" si="30"/>
        <v>305.16076908755696</v>
      </c>
      <c r="AF89" s="53">
        <f t="shared" si="31"/>
        <v>336.96571123432739</v>
      </c>
      <c r="AG89" s="53">
        <f t="shared" si="32"/>
        <v>718.37429983510822</v>
      </c>
      <c r="AH89" s="53">
        <f t="shared" si="33"/>
        <v>993.33974125658096</v>
      </c>
      <c r="AI89" s="53">
        <f t="shared" si="34"/>
        <v>826.63757351903382</v>
      </c>
      <c r="AJ89" s="53">
        <f t="shared" si="35"/>
        <v>633.17384997248462</v>
      </c>
      <c r="AK89" s="53">
        <f t="shared" si="36"/>
        <v>382.33739406011932</v>
      </c>
      <c r="AL89" s="53">
        <f t="shared" si="37"/>
        <v>267.18281820901046</v>
      </c>
      <c r="AM89" s="53">
        <f t="shared" si="38"/>
        <v>144.47531115108345</v>
      </c>
      <c r="AN89" s="55">
        <f t="shared" si="39"/>
        <v>0.78691593325730047</v>
      </c>
      <c r="AO89" s="55">
        <f t="shared" si="40"/>
        <v>0.78120861975134426</v>
      </c>
      <c r="AP89" s="55">
        <f t="shared" si="41"/>
        <v>0.77532695015630504</v>
      </c>
      <c r="AQ89" s="55">
        <f t="shared" si="42"/>
        <v>0.60411095363133938</v>
      </c>
      <c r="AR89" s="55">
        <f t="shared" si="43"/>
        <v>0.50882407646209304</v>
      </c>
      <c r="AS89" s="55">
        <f t="shared" si="44"/>
        <v>0.63919603605353681</v>
      </c>
      <c r="AT89" s="55">
        <f t="shared" si="45"/>
        <v>0.67290398827125542</v>
      </c>
      <c r="AU89" s="55">
        <f t="shared" si="46"/>
        <v>0.64750203497933778</v>
      </c>
      <c r="AV89" s="55">
        <f t="shared" si="47"/>
        <v>0.67234717318092552</v>
      </c>
      <c r="AW89" s="55">
        <f t="shared" si="48"/>
        <v>0.69790878319255933</v>
      </c>
      <c r="AX89" s="55">
        <f t="shared" si="49"/>
        <v>0.76622402493751363</v>
      </c>
      <c r="AY89" s="55">
        <f t="shared" si="50"/>
        <v>0.80356887661956933</v>
      </c>
    </row>
    <row r="90" spans="1:51" ht="14.4" thickBot="1" x14ac:dyDescent="0.3">
      <c r="A90" s="41" t="s">
        <v>1331</v>
      </c>
      <c r="B90" s="41" t="s">
        <v>1340</v>
      </c>
      <c r="C90" s="26" t="s">
        <v>149</v>
      </c>
      <c r="D90" s="50">
        <v>2.72</v>
      </c>
      <c r="E90" s="50">
        <v>4.5</v>
      </c>
      <c r="F90" s="50">
        <v>7.11</v>
      </c>
      <c r="G90" s="50">
        <v>9.6</v>
      </c>
      <c r="H90" s="50">
        <v>12.72</v>
      </c>
      <c r="I90" s="50">
        <v>15.5</v>
      </c>
      <c r="J90" s="50">
        <v>17.8</v>
      </c>
      <c r="K90" s="50">
        <v>17.3</v>
      </c>
      <c r="L90" s="50">
        <v>14.61</v>
      </c>
      <c r="M90" s="50">
        <v>10.8</v>
      </c>
      <c r="N90" s="50">
        <v>7.22</v>
      </c>
      <c r="O90" s="50">
        <v>2.61</v>
      </c>
      <c r="P90" s="51">
        <v>0.61111111111111194</v>
      </c>
      <c r="Q90" s="51">
        <v>1.5000000000000016</v>
      </c>
      <c r="R90" s="51">
        <v>3.8888888888888888</v>
      </c>
      <c r="S90" s="51">
        <v>5.5999999999999988</v>
      </c>
      <c r="T90" s="51">
        <v>8.8888888888888893</v>
      </c>
      <c r="U90" s="51">
        <v>11.400000000000002</v>
      </c>
      <c r="V90" s="51">
        <v>13.399999999999999</v>
      </c>
      <c r="W90" s="51">
        <v>13.699999999999998</v>
      </c>
      <c r="X90" s="51">
        <v>11.777777777777779</v>
      </c>
      <c r="Y90" s="51">
        <v>8.1999999999999993</v>
      </c>
      <c r="Z90" s="51">
        <v>4.8888888888888875</v>
      </c>
      <c r="AA90" s="51">
        <v>0.22222222222222143</v>
      </c>
      <c r="AB90" s="53">
        <f t="shared" si="27"/>
        <v>549.3676092860984</v>
      </c>
      <c r="AC90" s="53">
        <f t="shared" si="28"/>
        <v>550.72950361495703</v>
      </c>
      <c r="AD90" s="53">
        <f t="shared" si="29"/>
        <v>645.24035514544494</v>
      </c>
      <c r="AE90" s="53">
        <f t="shared" si="30"/>
        <v>692.02043188494565</v>
      </c>
      <c r="AF90" s="53">
        <f t="shared" si="31"/>
        <v>882.35765771893068</v>
      </c>
      <c r="AG90" s="53">
        <f t="shared" si="32"/>
        <v>1030.8307325564024</v>
      </c>
      <c r="AH90" s="53">
        <f t="shared" si="33"/>
        <v>1158.2051020837005</v>
      </c>
      <c r="AI90" s="53">
        <f t="shared" si="34"/>
        <v>1242.9016716460942</v>
      </c>
      <c r="AJ90" s="53">
        <f t="shared" si="35"/>
        <v>1147.419075669475</v>
      </c>
      <c r="AK90" s="53">
        <f t="shared" si="36"/>
        <v>912.36120932430924</v>
      </c>
      <c r="AL90" s="53">
        <f t="shared" si="37"/>
        <v>736.59251386771177</v>
      </c>
      <c r="AM90" s="53">
        <f t="shared" si="38"/>
        <v>523.40840383552802</v>
      </c>
      <c r="AN90" s="55">
        <f t="shared" si="39"/>
        <v>0.8599660296568804</v>
      </c>
      <c r="AO90" s="55">
        <f t="shared" si="40"/>
        <v>0.80872882513000999</v>
      </c>
      <c r="AP90" s="55">
        <f t="shared" si="41"/>
        <v>0.79981255334368262</v>
      </c>
      <c r="AQ90" s="55">
        <f t="shared" si="42"/>
        <v>0.76126921698888872</v>
      </c>
      <c r="AR90" s="55">
        <f t="shared" si="43"/>
        <v>0.77515260346095982</v>
      </c>
      <c r="AS90" s="55">
        <f t="shared" si="44"/>
        <v>0.76568891283051477</v>
      </c>
      <c r="AT90" s="55">
        <f t="shared" si="45"/>
        <v>0.75444481491922488</v>
      </c>
      <c r="AU90" s="55">
        <f t="shared" si="46"/>
        <v>0.79396608757592513</v>
      </c>
      <c r="AV90" s="55">
        <f t="shared" si="47"/>
        <v>0.83128029417788785</v>
      </c>
      <c r="AW90" s="55">
        <f t="shared" si="48"/>
        <v>0.83976344548267834</v>
      </c>
      <c r="AX90" s="55">
        <f t="shared" si="49"/>
        <v>0.85134716146526224</v>
      </c>
      <c r="AY90" s="55">
        <f t="shared" si="50"/>
        <v>0.84268438402875701</v>
      </c>
    </row>
    <row r="91" spans="1:51" ht="14.4" thickBot="1" x14ac:dyDescent="0.3">
      <c r="A91" s="41" t="s">
        <v>1331</v>
      </c>
      <c r="B91" s="41" t="s">
        <v>1333</v>
      </c>
      <c r="C91" s="26" t="s">
        <v>150</v>
      </c>
      <c r="D91" s="50">
        <v>3.61</v>
      </c>
      <c r="E91" s="50">
        <v>4.8</v>
      </c>
      <c r="F91" s="50">
        <v>6.5</v>
      </c>
      <c r="G91" s="50">
        <v>9.5</v>
      </c>
      <c r="H91" s="50">
        <v>13</v>
      </c>
      <c r="I91" s="50">
        <v>16</v>
      </c>
      <c r="J91" s="50">
        <v>18.600000000000001</v>
      </c>
      <c r="K91" s="50">
        <v>18.100000000000001</v>
      </c>
      <c r="L91" s="50">
        <v>15</v>
      </c>
      <c r="M91" s="50">
        <v>10.5</v>
      </c>
      <c r="N91" s="50">
        <v>6.22</v>
      </c>
      <c r="O91" s="50">
        <v>3.28</v>
      </c>
      <c r="P91" s="51">
        <v>0.22222222222222143</v>
      </c>
      <c r="Q91" s="51">
        <v>9.9999999999999839E-2</v>
      </c>
      <c r="R91" s="51">
        <v>1.888888888888888</v>
      </c>
      <c r="S91" s="51">
        <v>3.5999999999999983</v>
      </c>
      <c r="T91" s="51">
        <v>6.7777777777777795</v>
      </c>
      <c r="U91" s="51">
        <v>9.5</v>
      </c>
      <c r="V91" s="51">
        <v>11.700000000000001</v>
      </c>
      <c r="W91" s="51">
        <v>11.700000000000001</v>
      </c>
      <c r="X91" s="51">
        <v>9.8888888888888875</v>
      </c>
      <c r="Y91" s="51">
        <v>6.4000000000000012</v>
      </c>
      <c r="Z91" s="51">
        <v>2.9999999999999991</v>
      </c>
      <c r="AA91" s="51">
        <v>-0.27777777777777779</v>
      </c>
      <c r="AB91" s="53">
        <f t="shared" si="27"/>
        <v>487.68209186363129</v>
      </c>
      <c r="AC91" s="53">
        <f t="shared" si="28"/>
        <v>440.7918640593216</v>
      </c>
      <c r="AD91" s="53">
        <f t="shared" si="29"/>
        <v>506.83074655883576</v>
      </c>
      <c r="AE91" s="53">
        <f t="shared" si="30"/>
        <v>526.85509072492675</v>
      </c>
      <c r="AF91" s="53">
        <f t="shared" si="31"/>
        <v>649.95834819330901</v>
      </c>
      <c r="AG91" s="53">
        <f t="shared" si="32"/>
        <v>774.96420252099108</v>
      </c>
      <c r="AH91" s="53">
        <f t="shared" si="33"/>
        <v>881.35971227949733</v>
      </c>
      <c r="AI91" s="53">
        <f t="shared" si="34"/>
        <v>909.42550346675569</v>
      </c>
      <c r="AJ91" s="53">
        <f t="shared" si="35"/>
        <v>870.49401714441774</v>
      </c>
      <c r="AK91" s="53">
        <f t="shared" si="36"/>
        <v>727.73410418283424</v>
      </c>
      <c r="AL91" s="53">
        <f t="shared" si="37"/>
        <v>605.11623047803801</v>
      </c>
      <c r="AM91" s="53">
        <f t="shared" si="38"/>
        <v>464.23697305438986</v>
      </c>
      <c r="AN91" s="55">
        <f t="shared" si="39"/>
        <v>0.7851652365006685</v>
      </c>
      <c r="AO91" s="55">
        <f t="shared" si="40"/>
        <v>0.71598193163067747</v>
      </c>
      <c r="AP91" s="55">
        <f t="shared" si="41"/>
        <v>0.72385011698861368</v>
      </c>
      <c r="AQ91" s="55">
        <f t="shared" si="42"/>
        <v>0.66647260789541274</v>
      </c>
      <c r="AR91" s="55">
        <f t="shared" si="43"/>
        <v>0.65922008539149879</v>
      </c>
      <c r="AS91" s="55">
        <f t="shared" si="44"/>
        <v>0.65336380261566285</v>
      </c>
      <c r="AT91" s="55">
        <f t="shared" si="45"/>
        <v>0.64181175147634983</v>
      </c>
      <c r="AU91" s="55">
        <f t="shared" si="46"/>
        <v>0.6622494392302819</v>
      </c>
      <c r="AV91" s="55">
        <f t="shared" si="47"/>
        <v>0.71501131986935462</v>
      </c>
      <c r="AW91" s="55">
        <f t="shared" si="48"/>
        <v>0.75752294251906449</v>
      </c>
      <c r="AX91" s="55">
        <f t="shared" si="49"/>
        <v>0.79858987536136516</v>
      </c>
      <c r="AY91" s="55">
        <f t="shared" si="50"/>
        <v>0.77502351966000749</v>
      </c>
    </row>
    <row r="92" spans="1:51" ht="14.4" thickBot="1" x14ac:dyDescent="0.3">
      <c r="A92" s="41" t="s">
        <v>1341</v>
      </c>
      <c r="B92" s="41" t="s">
        <v>1342</v>
      </c>
      <c r="C92" s="28" t="s">
        <v>151</v>
      </c>
      <c r="D92" s="50" t="e">
        <v>#VALUE!</v>
      </c>
      <c r="E92" s="50" t="e">
        <v>#VALUE!</v>
      </c>
      <c r="F92" s="50" t="e">
        <v>#VALUE!</v>
      </c>
      <c r="G92" s="50" t="e">
        <v>#VALUE!</v>
      </c>
      <c r="H92" s="50" t="e">
        <v>#VALUE!</v>
      </c>
      <c r="I92" s="50" t="e">
        <v>#VALUE!</v>
      </c>
      <c r="J92" s="50" t="e">
        <v>#VALUE!</v>
      </c>
      <c r="K92" s="50" t="e">
        <v>#VALUE!</v>
      </c>
      <c r="L92" s="50" t="e">
        <v>#VALUE!</v>
      </c>
      <c r="M92" s="50" t="e">
        <v>#VALUE!</v>
      </c>
      <c r="N92" s="50" t="e">
        <v>#VALUE!</v>
      </c>
      <c r="O92" s="50" t="e">
        <v>#VALUE!</v>
      </c>
      <c r="P92" s="51" t="e">
        <v>#VALUE!</v>
      </c>
      <c r="Q92" s="51" t="e">
        <v>#VALUE!</v>
      </c>
      <c r="R92" s="51" t="e">
        <v>#VALUE!</v>
      </c>
      <c r="S92" s="51" t="e">
        <v>#VALUE!</v>
      </c>
      <c r="T92" s="51" t="e">
        <v>#VALUE!</v>
      </c>
      <c r="U92" s="51" t="e">
        <v>#VALUE!</v>
      </c>
      <c r="V92" s="51" t="e">
        <v>#VALUE!</v>
      </c>
      <c r="W92" s="51" t="e">
        <v>#VALUE!</v>
      </c>
      <c r="X92" s="51" t="e">
        <v>#VALUE!</v>
      </c>
      <c r="Y92" s="51" t="e">
        <v>#VALUE!</v>
      </c>
      <c r="Z92" s="51" t="e">
        <v>#VALUE!</v>
      </c>
      <c r="AA92" s="51" t="e">
        <v>#VALUE!</v>
      </c>
      <c r="AB92" s="53" t="e">
        <f t="shared" si="27"/>
        <v>#VALUE!</v>
      </c>
      <c r="AC92" s="53" t="e">
        <f t="shared" si="28"/>
        <v>#VALUE!</v>
      </c>
      <c r="AD92" s="53" t="e">
        <f t="shared" si="29"/>
        <v>#VALUE!</v>
      </c>
      <c r="AE92" s="53" t="e">
        <f t="shared" si="30"/>
        <v>#VALUE!</v>
      </c>
      <c r="AF92" s="53" t="e">
        <f t="shared" si="31"/>
        <v>#VALUE!</v>
      </c>
      <c r="AG92" s="53" t="e">
        <f t="shared" si="32"/>
        <v>#VALUE!</v>
      </c>
      <c r="AH92" s="53" t="e">
        <f t="shared" si="33"/>
        <v>#VALUE!</v>
      </c>
      <c r="AI92" s="53" t="e">
        <f t="shared" si="34"/>
        <v>#VALUE!</v>
      </c>
      <c r="AJ92" s="53" t="e">
        <f t="shared" si="35"/>
        <v>#VALUE!</v>
      </c>
      <c r="AK92" s="53" t="e">
        <f t="shared" si="36"/>
        <v>#VALUE!</v>
      </c>
      <c r="AL92" s="53" t="e">
        <f t="shared" si="37"/>
        <v>#VALUE!</v>
      </c>
      <c r="AM92" s="53" t="e">
        <f t="shared" si="38"/>
        <v>#VALUE!</v>
      </c>
      <c r="AN92" s="55" t="e">
        <f t="shared" si="39"/>
        <v>#VALUE!</v>
      </c>
      <c r="AO92" s="55" t="e">
        <f t="shared" si="40"/>
        <v>#VALUE!</v>
      </c>
      <c r="AP92" s="55" t="e">
        <f t="shared" si="41"/>
        <v>#VALUE!</v>
      </c>
      <c r="AQ92" s="55" t="e">
        <f t="shared" si="42"/>
        <v>#VALUE!</v>
      </c>
      <c r="AR92" s="55" t="e">
        <f t="shared" si="43"/>
        <v>#VALUE!</v>
      </c>
      <c r="AS92" s="55" t="e">
        <f t="shared" si="44"/>
        <v>#VALUE!</v>
      </c>
      <c r="AT92" s="55" t="e">
        <f t="shared" si="45"/>
        <v>#VALUE!</v>
      </c>
      <c r="AU92" s="55" t="e">
        <f t="shared" si="46"/>
        <v>#VALUE!</v>
      </c>
      <c r="AV92" s="55" t="e">
        <f t="shared" si="47"/>
        <v>#VALUE!</v>
      </c>
      <c r="AW92" s="55" t="e">
        <f t="shared" si="48"/>
        <v>#VALUE!</v>
      </c>
      <c r="AX92" s="55" t="e">
        <f t="shared" si="49"/>
        <v>#VALUE!</v>
      </c>
      <c r="AY92" s="55" t="e">
        <f t="shared" si="50"/>
        <v>#VALUE!</v>
      </c>
    </row>
    <row r="93" spans="1:51" ht="14.4" thickBot="1" x14ac:dyDescent="0.3">
      <c r="A93" s="41" t="s">
        <v>1341</v>
      </c>
      <c r="B93" s="41" t="s">
        <v>1342</v>
      </c>
      <c r="C93" s="28" t="s">
        <v>152</v>
      </c>
      <c r="D93" s="50" t="e">
        <v>#VALUE!</v>
      </c>
      <c r="E93" s="50" t="e">
        <v>#VALUE!</v>
      </c>
      <c r="F93" s="50" t="e">
        <v>#VALUE!</v>
      </c>
      <c r="G93" s="50" t="e">
        <v>#VALUE!</v>
      </c>
      <c r="H93" s="50" t="e">
        <v>#VALUE!</v>
      </c>
      <c r="I93" s="50" t="e">
        <v>#VALUE!</v>
      </c>
      <c r="J93" s="50" t="e">
        <v>#VALUE!</v>
      </c>
      <c r="K93" s="50" t="e">
        <v>#VALUE!</v>
      </c>
      <c r="L93" s="50" t="e">
        <v>#VALUE!</v>
      </c>
      <c r="M93" s="50" t="e">
        <v>#VALUE!</v>
      </c>
      <c r="N93" s="50" t="e">
        <v>#VALUE!</v>
      </c>
      <c r="O93" s="50" t="e">
        <v>#VALUE!</v>
      </c>
      <c r="P93" s="51" t="e">
        <v>#VALUE!</v>
      </c>
      <c r="Q93" s="51" t="e">
        <v>#VALUE!</v>
      </c>
      <c r="R93" s="51" t="e">
        <v>#VALUE!</v>
      </c>
      <c r="S93" s="51" t="e">
        <v>#VALUE!</v>
      </c>
      <c r="T93" s="51" t="e">
        <v>#VALUE!</v>
      </c>
      <c r="U93" s="51" t="e">
        <v>#VALUE!</v>
      </c>
      <c r="V93" s="51" t="e">
        <v>#VALUE!</v>
      </c>
      <c r="W93" s="51" t="e">
        <v>#VALUE!</v>
      </c>
      <c r="X93" s="51" t="e">
        <v>#VALUE!</v>
      </c>
      <c r="Y93" s="51" t="e">
        <v>#VALUE!</v>
      </c>
      <c r="Z93" s="51" t="e">
        <v>#VALUE!</v>
      </c>
      <c r="AA93" s="51" t="e">
        <v>#VALUE!</v>
      </c>
      <c r="AB93" s="53" t="e">
        <f t="shared" si="27"/>
        <v>#VALUE!</v>
      </c>
      <c r="AC93" s="53" t="e">
        <f t="shared" si="28"/>
        <v>#VALUE!</v>
      </c>
      <c r="AD93" s="53" t="e">
        <f t="shared" si="29"/>
        <v>#VALUE!</v>
      </c>
      <c r="AE93" s="53" t="e">
        <f t="shared" si="30"/>
        <v>#VALUE!</v>
      </c>
      <c r="AF93" s="53" t="e">
        <f t="shared" si="31"/>
        <v>#VALUE!</v>
      </c>
      <c r="AG93" s="53" t="e">
        <f t="shared" si="32"/>
        <v>#VALUE!</v>
      </c>
      <c r="AH93" s="53" t="e">
        <f t="shared" si="33"/>
        <v>#VALUE!</v>
      </c>
      <c r="AI93" s="53" t="e">
        <f t="shared" si="34"/>
        <v>#VALUE!</v>
      </c>
      <c r="AJ93" s="53" t="e">
        <f t="shared" si="35"/>
        <v>#VALUE!</v>
      </c>
      <c r="AK93" s="53" t="e">
        <f t="shared" si="36"/>
        <v>#VALUE!</v>
      </c>
      <c r="AL93" s="53" t="e">
        <f t="shared" si="37"/>
        <v>#VALUE!</v>
      </c>
      <c r="AM93" s="53" t="e">
        <f t="shared" si="38"/>
        <v>#VALUE!</v>
      </c>
      <c r="AN93" s="55" t="e">
        <f t="shared" si="39"/>
        <v>#VALUE!</v>
      </c>
      <c r="AO93" s="55" t="e">
        <f t="shared" si="40"/>
        <v>#VALUE!</v>
      </c>
      <c r="AP93" s="55" t="e">
        <f t="shared" si="41"/>
        <v>#VALUE!</v>
      </c>
      <c r="AQ93" s="55" t="e">
        <f t="shared" si="42"/>
        <v>#VALUE!</v>
      </c>
      <c r="AR93" s="55" t="e">
        <f t="shared" si="43"/>
        <v>#VALUE!</v>
      </c>
      <c r="AS93" s="55" t="e">
        <f t="shared" si="44"/>
        <v>#VALUE!</v>
      </c>
      <c r="AT93" s="55" t="e">
        <f t="shared" si="45"/>
        <v>#VALUE!</v>
      </c>
      <c r="AU93" s="55" t="e">
        <f t="shared" si="46"/>
        <v>#VALUE!</v>
      </c>
      <c r="AV93" s="55" t="e">
        <f t="shared" si="47"/>
        <v>#VALUE!</v>
      </c>
      <c r="AW93" s="55" t="e">
        <f t="shared" si="48"/>
        <v>#VALUE!</v>
      </c>
      <c r="AX93" s="55" t="e">
        <f t="shared" si="49"/>
        <v>#VALUE!</v>
      </c>
      <c r="AY93" s="55" t="e">
        <f t="shared" si="50"/>
        <v>#VALUE!</v>
      </c>
    </row>
    <row r="94" spans="1:51" ht="14.4" thickBot="1" x14ac:dyDescent="0.3">
      <c r="A94" s="41" t="s">
        <v>1341</v>
      </c>
      <c r="B94" s="41" t="s">
        <v>1342</v>
      </c>
      <c r="C94" s="26" t="s">
        <v>153</v>
      </c>
      <c r="D94" s="50" t="e">
        <v>#VALUE!</v>
      </c>
      <c r="E94" s="50" t="e">
        <v>#VALUE!</v>
      </c>
      <c r="F94" s="50" t="e">
        <v>#VALUE!</v>
      </c>
      <c r="G94" s="50" t="e">
        <v>#VALUE!</v>
      </c>
      <c r="H94" s="50" t="e">
        <v>#VALUE!</v>
      </c>
      <c r="I94" s="50" t="e">
        <v>#VALUE!</v>
      </c>
      <c r="J94" s="50" t="e">
        <v>#VALUE!</v>
      </c>
      <c r="K94" s="50" t="e">
        <v>#VALUE!</v>
      </c>
      <c r="L94" s="50" t="e">
        <v>#VALUE!</v>
      </c>
      <c r="M94" s="50" t="e">
        <v>#VALUE!</v>
      </c>
      <c r="N94" s="50" t="e">
        <v>#VALUE!</v>
      </c>
      <c r="O94" s="50" t="e">
        <v>#VALUE!</v>
      </c>
      <c r="P94" s="51" t="e">
        <v>#VALUE!</v>
      </c>
      <c r="Q94" s="51" t="e">
        <v>#VALUE!</v>
      </c>
      <c r="R94" s="51" t="e">
        <v>#VALUE!</v>
      </c>
      <c r="S94" s="51" t="e">
        <v>#VALUE!</v>
      </c>
      <c r="T94" s="51" t="e">
        <v>#VALUE!</v>
      </c>
      <c r="U94" s="51" t="e">
        <v>#VALUE!</v>
      </c>
      <c r="V94" s="51" t="e">
        <v>#VALUE!</v>
      </c>
      <c r="W94" s="51" t="e">
        <v>#VALUE!</v>
      </c>
      <c r="X94" s="51" t="e">
        <v>#VALUE!</v>
      </c>
      <c r="Y94" s="51" t="e">
        <v>#VALUE!</v>
      </c>
      <c r="Z94" s="51" t="e">
        <v>#VALUE!</v>
      </c>
      <c r="AA94" s="51" t="e">
        <v>#VALUE!</v>
      </c>
      <c r="AB94" s="53" t="e">
        <f t="shared" si="27"/>
        <v>#VALUE!</v>
      </c>
      <c r="AC94" s="53" t="e">
        <f t="shared" si="28"/>
        <v>#VALUE!</v>
      </c>
      <c r="AD94" s="53" t="e">
        <f t="shared" si="29"/>
        <v>#VALUE!</v>
      </c>
      <c r="AE94" s="53" t="e">
        <f t="shared" si="30"/>
        <v>#VALUE!</v>
      </c>
      <c r="AF94" s="53" t="e">
        <f t="shared" si="31"/>
        <v>#VALUE!</v>
      </c>
      <c r="AG94" s="53" t="e">
        <f t="shared" si="32"/>
        <v>#VALUE!</v>
      </c>
      <c r="AH94" s="53" t="e">
        <f t="shared" si="33"/>
        <v>#VALUE!</v>
      </c>
      <c r="AI94" s="53" t="e">
        <f t="shared" si="34"/>
        <v>#VALUE!</v>
      </c>
      <c r="AJ94" s="53" t="e">
        <f t="shared" si="35"/>
        <v>#VALUE!</v>
      </c>
      <c r="AK94" s="53" t="e">
        <f t="shared" si="36"/>
        <v>#VALUE!</v>
      </c>
      <c r="AL94" s="53" t="e">
        <f t="shared" si="37"/>
        <v>#VALUE!</v>
      </c>
      <c r="AM94" s="53" t="e">
        <f t="shared" si="38"/>
        <v>#VALUE!</v>
      </c>
      <c r="AN94" s="55" t="e">
        <f t="shared" si="39"/>
        <v>#VALUE!</v>
      </c>
      <c r="AO94" s="55" t="e">
        <f t="shared" si="40"/>
        <v>#VALUE!</v>
      </c>
      <c r="AP94" s="55" t="e">
        <f t="shared" si="41"/>
        <v>#VALUE!</v>
      </c>
      <c r="AQ94" s="55" t="e">
        <f t="shared" si="42"/>
        <v>#VALUE!</v>
      </c>
      <c r="AR94" s="55" t="e">
        <f t="shared" si="43"/>
        <v>#VALUE!</v>
      </c>
      <c r="AS94" s="55" t="e">
        <f t="shared" si="44"/>
        <v>#VALUE!</v>
      </c>
      <c r="AT94" s="55" t="e">
        <f t="shared" si="45"/>
        <v>#VALUE!</v>
      </c>
      <c r="AU94" s="55" t="e">
        <f t="shared" si="46"/>
        <v>#VALUE!</v>
      </c>
      <c r="AV94" s="55" t="e">
        <f t="shared" si="47"/>
        <v>#VALUE!</v>
      </c>
      <c r="AW94" s="55" t="e">
        <f t="shared" si="48"/>
        <v>#VALUE!</v>
      </c>
      <c r="AX94" s="55" t="e">
        <f t="shared" si="49"/>
        <v>#VALUE!</v>
      </c>
      <c r="AY94" s="55" t="e">
        <f t="shared" si="50"/>
        <v>#VALUE!</v>
      </c>
    </row>
    <row r="95" spans="1:51" ht="14.4" thickBot="1" x14ac:dyDescent="0.3">
      <c r="A95" s="41" t="s">
        <v>1343</v>
      </c>
      <c r="B95" s="41" t="s">
        <v>1344</v>
      </c>
      <c r="C95" s="28" t="s">
        <v>154</v>
      </c>
      <c r="D95" s="50" t="e">
        <v>#VALUE!</v>
      </c>
      <c r="E95" s="50" t="e">
        <v>#VALUE!</v>
      </c>
      <c r="F95" s="50" t="e">
        <v>#VALUE!</v>
      </c>
      <c r="G95" s="50" t="e">
        <v>#VALUE!</v>
      </c>
      <c r="H95" s="50" t="e">
        <v>#VALUE!</v>
      </c>
      <c r="I95" s="50" t="e">
        <v>#VALUE!</v>
      </c>
      <c r="J95" s="50" t="e">
        <v>#VALUE!</v>
      </c>
      <c r="K95" s="50" t="e">
        <v>#VALUE!</v>
      </c>
      <c r="L95" s="50" t="e">
        <v>#VALUE!</v>
      </c>
      <c r="M95" s="50" t="e">
        <v>#VALUE!</v>
      </c>
      <c r="N95" s="50" t="e">
        <v>#VALUE!</v>
      </c>
      <c r="O95" s="50" t="e">
        <v>#VALUE!</v>
      </c>
      <c r="P95" s="51" t="e">
        <v>#VALUE!</v>
      </c>
      <c r="Q95" s="51" t="e">
        <v>#VALUE!</v>
      </c>
      <c r="R95" s="51" t="e">
        <v>#VALUE!</v>
      </c>
      <c r="S95" s="51" t="e">
        <v>#VALUE!</v>
      </c>
      <c r="T95" s="51" t="e">
        <v>#VALUE!</v>
      </c>
      <c r="U95" s="51" t="e">
        <v>#VALUE!</v>
      </c>
      <c r="V95" s="51" t="e">
        <v>#VALUE!</v>
      </c>
      <c r="W95" s="51" t="e">
        <v>#VALUE!</v>
      </c>
      <c r="X95" s="51" t="e">
        <v>#VALUE!</v>
      </c>
      <c r="Y95" s="51" t="e">
        <v>#VALUE!</v>
      </c>
      <c r="Z95" s="51" t="e">
        <v>#VALUE!</v>
      </c>
      <c r="AA95" s="51" t="e">
        <v>#VALUE!</v>
      </c>
      <c r="AB95" s="53" t="e">
        <f t="shared" si="27"/>
        <v>#VALUE!</v>
      </c>
      <c r="AC95" s="53" t="e">
        <f t="shared" si="28"/>
        <v>#VALUE!</v>
      </c>
      <c r="AD95" s="53" t="e">
        <f t="shared" si="29"/>
        <v>#VALUE!</v>
      </c>
      <c r="AE95" s="53" t="e">
        <f t="shared" si="30"/>
        <v>#VALUE!</v>
      </c>
      <c r="AF95" s="53" t="e">
        <f t="shared" si="31"/>
        <v>#VALUE!</v>
      </c>
      <c r="AG95" s="53" t="e">
        <f t="shared" si="32"/>
        <v>#VALUE!</v>
      </c>
      <c r="AH95" s="53" t="e">
        <f t="shared" si="33"/>
        <v>#VALUE!</v>
      </c>
      <c r="AI95" s="53" t="e">
        <f t="shared" si="34"/>
        <v>#VALUE!</v>
      </c>
      <c r="AJ95" s="53" t="e">
        <f t="shared" si="35"/>
        <v>#VALUE!</v>
      </c>
      <c r="AK95" s="53" t="e">
        <f t="shared" si="36"/>
        <v>#VALUE!</v>
      </c>
      <c r="AL95" s="53" t="e">
        <f t="shared" si="37"/>
        <v>#VALUE!</v>
      </c>
      <c r="AM95" s="53" t="e">
        <f t="shared" si="38"/>
        <v>#VALUE!</v>
      </c>
      <c r="AN95" s="55" t="e">
        <f t="shared" si="39"/>
        <v>#VALUE!</v>
      </c>
      <c r="AO95" s="55" t="e">
        <f t="shared" si="40"/>
        <v>#VALUE!</v>
      </c>
      <c r="AP95" s="55" t="e">
        <f t="shared" si="41"/>
        <v>#VALUE!</v>
      </c>
      <c r="AQ95" s="55" t="e">
        <f t="shared" si="42"/>
        <v>#VALUE!</v>
      </c>
      <c r="AR95" s="55" t="e">
        <f t="shared" si="43"/>
        <v>#VALUE!</v>
      </c>
      <c r="AS95" s="55" t="e">
        <f t="shared" si="44"/>
        <v>#VALUE!</v>
      </c>
      <c r="AT95" s="55" t="e">
        <f t="shared" si="45"/>
        <v>#VALUE!</v>
      </c>
      <c r="AU95" s="55" t="e">
        <f t="shared" si="46"/>
        <v>#VALUE!</v>
      </c>
      <c r="AV95" s="55" t="e">
        <f t="shared" si="47"/>
        <v>#VALUE!</v>
      </c>
      <c r="AW95" s="55" t="e">
        <f t="shared" si="48"/>
        <v>#VALUE!</v>
      </c>
      <c r="AX95" s="55" t="e">
        <f t="shared" si="49"/>
        <v>#VALUE!</v>
      </c>
      <c r="AY95" s="55" t="e">
        <f t="shared" si="50"/>
        <v>#VALUE!</v>
      </c>
    </row>
    <row r="96" spans="1:51" ht="14.4" thickBot="1" x14ac:dyDescent="0.3">
      <c r="A96" s="41" t="s">
        <v>1343</v>
      </c>
      <c r="B96" s="41" t="s">
        <v>1345</v>
      </c>
      <c r="C96" s="28" t="s">
        <v>155</v>
      </c>
      <c r="D96" s="50" t="e">
        <v>#VALUE!</v>
      </c>
      <c r="E96" s="50" t="e">
        <v>#VALUE!</v>
      </c>
      <c r="F96" s="50" t="e">
        <v>#VALUE!</v>
      </c>
      <c r="G96" s="50" t="e">
        <v>#VALUE!</v>
      </c>
      <c r="H96" s="50" t="e">
        <v>#VALUE!</v>
      </c>
      <c r="I96" s="50" t="e">
        <v>#VALUE!</v>
      </c>
      <c r="J96" s="50" t="e">
        <v>#VALUE!</v>
      </c>
      <c r="K96" s="50" t="e">
        <v>#VALUE!</v>
      </c>
      <c r="L96" s="50" t="e">
        <v>#VALUE!</v>
      </c>
      <c r="M96" s="50" t="e">
        <v>#VALUE!</v>
      </c>
      <c r="N96" s="50" t="e">
        <v>#VALUE!</v>
      </c>
      <c r="O96" s="50" t="e">
        <v>#VALUE!</v>
      </c>
      <c r="P96" s="51" t="e">
        <v>#VALUE!</v>
      </c>
      <c r="Q96" s="51" t="e">
        <v>#VALUE!</v>
      </c>
      <c r="R96" s="51" t="e">
        <v>#VALUE!</v>
      </c>
      <c r="S96" s="51" t="e">
        <v>#VALUE!</v>
      </c>
      <c r="T96" s="51" t="e">
        <v>#VALUE!</v>
      </c>
      <c r="U96" s="51" t="e">
        <v>#VALUE!</v>
      </c>
      <c r="V96" s="51" t="e">
        <v>#VALUE!</v>
      </c>
      <c r="W96" s="51" t="e">
        <v>#VALUE!</v>
      </c>
      <c r="X96" s="51" t="e">
        <v>#VALUE!</v>
      </c>
      <c r="Y96" s="51" t="e">
        <v>#VALUE!</v>
      </c>
      <c r="Z96" s="51" t="e">
        <v>#VALUE!</v>
      </c>
      <c r="AA96" s="51" t="e">
        <v>#VALUE!</v>
      </c>
      <c r="AB96" s="53" t="e">
        <f t="shared" si="27"/>
        <v>#VALUE!</v>
      </c>
      <c r="AC96" s="53" t="e">
        <f t="shared" si="28"/>
        <v>#VALUE!</v>
      </c>
      <c r="AD96" s="53" t="e">
        <f t="shared" si="29"/>
        <v>#VALUE!</v>
      </c>
      <c r="AE96" s="53" t="e">
        <f t="shared" si="30"/>
        <v>#VALUE!</v>
      </c>
      <c r="AF96" s="53" t="e">
        <f t="shared" si="31"/>
        <v>#VALUE!</v>
      </c>
      <c r="AG96" s="53" t="e">
        <f t="shared" si="32"/>
        <v>#VALUE!</v>
      </c>
      <c r="AH96" s="53" t="e">
        <f t="shared" si="33"/>
        <v>#VALUE!</v>
      </c>
      <c r="AI96" s="53" t="e">
        <f t="shared" si="34"/>
        <v>#VALUE!</v>
      </c>
      <c r="AJ96" s="53" t="e">
        <f t="shared" si="35"/>
        <v>#VALUE!</v>
      </c>
      <c r="AK96" s="53" t="e">
        <f t="shared" si="36"/>
        <v>#VALUE!</v>
      </c>
      <c r="AL96" s="53" t="e">
        <f t="shared" si="37"/>
        <v>#VALUE!</v>
      </c>
      <c r="AM96" s="53" t="e">
        <f t="shared" si="38"/>
        <v>#VALUE!</v>
      </c>
      <c r="AN96" s="55" t="e">
        <f t="shared" si="39"/>
        <v>#VALUE!</v>
      </c>
      <c r="AO96" s="55" t="e">
        <f t="shared" si="40"/>
        <v>#VALUE!</v>
      </c>
      <c r="AP96" s="55" t="e">
        <f t="shared" si="41"/>
        <v>#VALUE!</v>
      </c>
      <c r="AQ96" s="55" t="e">
        <f t="shared" si="42"/>
        <v>#VALUE!</v>
      </c>
      <c r="AR96" s="55" t="e">
        <f t="shared" si="43"/>
        <v>#VALUE!</v>
      </c>
      <c r="AS96" s="55" t="e">
        <f t="shared" si="44"/>
        <v>#VALUE!</v>
      </c>
      <c r="AT96" s="55" t="e">
        <f t="shared" si="45"/>
        <v>#VALUE!</v>
      </c>
      <c r="AU96" s="55" t="e">
        <f t="shared" si="46"/>
        <v>#VALUE!</v>
      </c>
      <c r="AV96" s="55" t="e">
        <f t="shared" si="47"/>
        <v>#VALUE!</v>
      </c>
      <c r="AW96" s="55" t="e">
        <f t="shared" si="48"/>
        <v>#VALUE!</v>
      </c>
      <c r="AX96" s="55" t="e">
        <f t="shared" si="49"/>
        <v>#VALUE!</v>
      </c>
      <c r="AY96" s="55" t="e">
        <f t="shared" si="50"/>
        <v>#VALUE!</v>
      </c>
    </row>
    <row r="97" spans="1:51" ht="14.4" thickBot="1" x14ac:dyDescent="0.3">
      <c r="A97" s="41" t="s">
        <v>1343</v>
      </c>
      <c r="B97" s="41" t="s">
        <v>1345</v>
      </c>
      <c r="C97" s="28" t="s">
        <v>156</v>
      </c>
      <c r="D97" s="50" t="e">
        <v>#VALUE!</v>
      </c>
      <c r="E97" s="50" t="e">
        <v>#VALUE!</v>
      </c>
      <c r="F97" s="50" t="e">
        <v>#VALUE!</v>
      </c>
      <c r="G97" s="50" t="e">
        <v>#VALUE!</v>
      </c>
      <c r="H97" s="50" t="e">
        <v>#VALUE!</v>
      </c>
      <c r="I97" s="50" t="e">
        <v>#VALUE!</v>
      </c>
      <c r="J97" s="50" t="e">
        <v>#VALUE!</v>
      </c>
      <c r="K97" s="50" t="e">
        <v>#VALUE!</v>
      </c>
      <c r="L97" s="50" t="e">
        <v>#VALUE!</v>
      </c>
      <c r="M97" s="50" t="e">
        <v>#VALUE!</v>
      </c>
      <c r="N97" s="50" t="e">
        <v>#VALUE!</v>
      </c>
      <c r="O97" s="50" t="e">
        <v>#VALUE!</v>
      </c>
      <c r="P97" s="51" t="e">
        <v>#VALUE!</v>
      </c>
      <c r="Q97" s="51" t="e">
        <v>#VALUE!</v>
      </c>
      <c r="R97" s="51" t="e">
        <v>#VALUE!</v>
      </c>
      <c r="S97" s="51" t="e">
        <v>#VALUE!</v>
      </c>
      <c r="T97" s="51" t="e">
        <v>#VALUE!</v>
      </c>
      <c r="U97" s="51" t="e">
        <v>#VALUE!</v>
      </c>
      <c r="V97" s="51" t="e">
        <v>#VALUE!</v>
      </c>
      <c r="W97" s="51" t="e">
        <v>#VALUE!</v>
      </c>
      <c r="X97" s="51" t="e">
        <v>#VALUE!</v>
      </c>
      <c r="Y97" s="51" t="e">
        <v>#VALUE!</v>
      </c>
      <c r="Z97" s="51" t="e">
        <v>#VALUE!</v>
      </c>
      <c r="AA97" s="51" t="e">
        <v>#VALUE!</v>
      </c>
      <c r="AB97" s="53" t="e">
        <f t="shared" si="27"/>
        <v>#VALUE!</v>
      </c>
      <c r="AC97" s="53" t="e">
        <f t="shared" si="28"/>
        <v>#VALUE!</v>
      </c>
      <c r="AD97" s="53" t="e">
        <f t="shared" si="29"/>
        <v>#VALUE!</v>
      </c>
      <c r="AE97" s="53" t="e">
        <f t="shared" si="30"/>
        <v>#VALUE!</v>
      </c>
      <c r="AF97" s="53" t="e">
        <f t="shared" si="31"/>
        <v>#VALUE!</v>
      </c>
      <c r="AG97" s="53" t="e">
        <f t="shared" si="32"/>
        <v>#VALUE!</v>
      </c>
      <c r="AH97" s="53" t="e">
        <f t="shared" si="33"/>
        <v>#VALUE!</v>
      </c>
      <c r="AI97" s="53" t="e">
        <f t="shared" si="34"/>
        <v>#VALUE!</v>
      </c>
      <c r="AJ97" s="53" t="e">
        <f t="shared" si="35"/>
        <v>#VALUE!</v>
      </c>
      <c r="AK97" s="53" t="e">
        <f t="shared" si="36"/>
        <v>#VALUE!</v>
      </c>
      <c r="AL97" s="53" t="e">
        <f t="shared" si="37"/>
        <v>#VALUE!</v>
      </c>
      <c r="AM97" s="53" t="e">
        <f t="shared" si="38"/>
        <v>#VALUE!</v>
      </c>
      <c r="AN97" s="55" t="e">
        <f t="shared" si="39"/>
        <v>#VALUE!</v>
      </c>
      <c r="AO97" s="55" t="e">
        <f t="shared" si="40"/>
        <v>#VALUE!</v>
      </c>
      <c r="AP97" s="55" t="e">
        <f t="shared" si="41"/>
        <v>#VALUE!</v>
      </c>
      <c r="AQ97" s="55" t="e">
        <f t="shared" si="42"/>
        <v>#VALUE!</v>
      </c>
      <c r="AR97" s="55" t="e">
        <f t="shared" si="43"/>
        <v>#VALUE!</v>
      </c>
      <c r="AS97" s="55" t="e">
        <f t="shared" si="44"/>
        <v>#VALUE!</v>
      </c>
      <c r="AT97" s="55" t="e">
        <f t="shared" si="45"/>
        <v>#VALUE!</v>
      </c>
      <c r="AU97" s="55" t="e">
        <f t="shared" si="46"/>
        <v>#VALUE!</v>
      </c>
      <c r="AV97" s="55" t="e">
        <f t="shared" si="47"/>
        <v>#VALUE!</v>
      </c>
      <c r="AW97" s="55" t="e">
        <f t="shared" si="48"/>
        <v>#VALUE!</v>
      </c>
      <c r="AX97" s="55" t="e">
        <f t="shared" si="49"/>
        <v>#VALUE!</v>
      </c>
      <c r="AY97" s="55" t="e">
        <f t="shared" si="50"/>
        <v>#VALUE!</v>
      </c>
    </row>
    <row r="98" spans="1:51" ht="27" thickBot="1" x14ac:dyDescent="0.3">
      <c r="A98" s="41" t="s">
        <v>1346</v>
      </c>
      <c r="B98" s="41" t="s">
        <v>1347</v>
      </c>
      <c r="C98" s="26" t="s">
        <v>157</v>
      </c>
      <c r="D98" s="50">
        <v>4.6100000000000003</v>
      </c>
      <c r="E98" s="50">
        <v>5.72</v>
      </c>
      <c r="F98" s="50">
        <v>9.11</v>
      </c>
      <c r="G98" s="50">
        <v>14.72</v>
      </c>
      <c r="H98" s="50">
        <v>19.61</v>
      </c>
      <c r="I98" s="50">
        <v>23.22</v>
      </c>
      <c r="J98" s="50">
        <v>27.22</v>
      </c>
      <c r="K98" s="50">
        <v>28.28</v>
      </c>
      <c r="L98" s="50">
        <v>24.61</v>
      </c>
      <c r="M98" s="50">
        <v>18.78</v>
      </c>
      <c r="N98" s="50">
        <v>12.61</v>
      </c>
      <c r="O98" s="50">
        <v>7.11</v>
      </c>
      <c r="P98" s="51">
        <v>-2.5</v>
      </c>
      <c r="Q98" s="51">
        <v>-2.2777777777777786</v>
      </c>
      <c r="R98" s="51">
        <v>0.11111111111111269</v>
      </c>
      <c r="S98" s="51">
        <v>5.6111111111111116</v>
      </c>
      <c r="T98" s="51">
        <v>11.388888888888889</v>
      </c>
      <c r="U98" s="51">
        <v>16.777777777777779</v>
      </c>
      <c r="V98" s="51">
        <v>21.111111111111111</v>
      </c>
      <c r="W98" s="51">
        <v>21.5</v>
      </c>
      <c r="X98" s="51">
        <v>18.111111111111107</v>
      </c>
      <c r="Y98" s="51">
        <v>12</v>
      </c>
      <c r="Z98" s="51">
        <v>5.8888888888888893</v>
      </c>
      <c r="AA98" s="51">
        <v>0.49999999999999922</v>
      </c>
      <c r="AB98" s="53">
        <f t="shared" si="27"/>
        <v>305.20144013723677</v>
      </c>
      <c r="AC98" s="53">
        <f t="shared" si="28"/>
        <v>291.97396131445106</v>
      </c>
      <c r="AD98" s="53">
        <f t="shared" si="29"/>
        <v>328.57117715692243</v>
      </c>
      <c r="AE98" s="53">
        <f t="shared" si="30"/>
        <v>494.90466831291144</v>
      </c>
      <c r="AF98" s="53">
        <f t="shared" si="31"/>
        <v>794.23951375306365</v>
      </c>
      <c r="AG98" s="53">
        <f t="shared" si="32"/>
        <v>1280.0548411296156</v>
      </c>
      <c r="AH98" s="53">
        <f t="shared" si="33"/>
        <v>1732.7640414710081</v>
      </c>
      <c r="AI98" s="53">
        <f t="shared" si="34"/>
        <v>1708.256590574036</v>
      </c>
      <c r="AJ98" s="53">
        <f t="shared" si="35"/>
        <v>1393.3392521433773</v>
      </c>
      <c r="AK98" s="53">
        <f t="shared" si="36"/>
        <v>906.66208495640456</v>
      </c>
      <c r="AL98" s="53">
        <f t="shared" si="37"/>
        <v>589.91170652547692</v>
      </c>
      <c r="AM98" s="53">
        <f t="shared" si="38"/>
        <v>398.15439308691396</v>
      </c>
      <c r="AN98" s="55">
        <f t="shared" si="39"/>
        <v>0.59973305663954468</v>
      </c>
      <c r="AO98" s="55">
        <f t="shared" si="40"/>
        <v>0.56438712194207985</v>
      </c>
      <c r="AP98" s="55">
        <f t="shared" si="41"/>
        <v>0.53327143439938285</v>
      </c>
      <c r="AQ98" s="55">
        <f t="shared" si="42"/>
        <v>0.54400959904057478</v>
      </c>
      <c r="AR98" s="55">
        <f t="shared" si="43"/>
        <v>0.59038564439568686</v>
      </c>
      <c r="AS98" s="55">
        <f t="shared" si="44"/>
        <v>0.67105548878790511</v>
      </c>
      <c r="AT98" s="55">
        <f t="shared" si="45"/>
        <v>0.69312050249245793</v>
      </c>
      <c r="AU98" s="55">
        <f t="shared" si="46"/>
        <v>0.66722031866972997</v>
      </c>
      <c r="AV98" s="55">
        <f t="shared" si="47"/>
        <v>0.67147499237467467</v>
      </c>
      <c r="AW98" s="55">
        <f t="shared" si="48"/>
        <v>0.64730602737866505</v>
      </c>
      <c r="AX98" s="55">
        <f t="shared" si="49"/>
        <v>0.63609685399705218</v>
      </c>
      <c r="AY98" s="55">
        <f t="shared" si="50"/>
        <v>0.62827996582460355</v>
      </c>
    </row>
    <row r="99" spans="1:51" ht="27" thickBot="1" x14ac:dyDescent="0.3">
      <c r="A99" s="41" t="s">
        <v>1346</v>
      </c>
      <c r="B99" s="41" t="s">
        <v>1348</v>
      </c>
      <c r="C99" s="26" t="s">
        <v>158</v>
      </c>
      <c r="D99" s="50">
        <v>0.28000000000000003</v>
      </c>
      <c r="E99" s="50">
        <v>0.72</v>
      </c>
      <c r="F99" s="50">
        <v>4.1100000000000003</v>
      </c>
      <c r="G99" s="50">
        <v>9.7200000000000006</v>
      </c>
      <c r="H99" s="50">
        <v>15.5</v>
      </c>
      <c r="I99" s="50">
        <v>19.78</v>
      </c>
      <c r="J99" s="50">
        <v>23.72</v>
      </c>
      <c r="K99" s="50">
        <v>25.22</v>
      </c>
      <c r="L99" s="50">
        <v>21</v>
      </c>
      <c r="M99" s="50">
        <v>14.5</v>
      </c>
      <c r="N99" s="50">
        <v>8.2200000000000006</v>
      </c>
      <c r="O99" s="50">
        <v>2.72</v>
      </c>
      <c r="P99" s="51">
        <v>-3.9999999999999996</v>
      </c>
      <c r="Q99" s="51">
        <v>-4.1111111111111098</v>
      </c>
      <c r="R99" s="51">
        <v>-1.4999999999999996</v>
      </c>
      <c r="S99" s="51">
        <v>3.2222222222222205</v>
      </c>
      <c r="T99" s="51">
        <v>9.7222222222222214</v>
      </c>
      <c r="U99" s="51">
        <v>14.611111111111109</v>
      </c>
      <c r="V99" s="51">
        <v>19.388888888888893</v>
      </c>
      <c r="W99" s="51">
        <v>20.277777777777779</v>
      </c>
      <c r="X99" s="51">
        <v>15.777777777777777</v>
      </c>
      <c r="Y99" s="51">
        <v>9.2777777777777786</v>
      </c>
      <c r="Z99" s="51">
        <v>3.2222222222222205</v>
      </c>
      <c r="AA99" s="51">
        <v>-1.722222222222223</v>
      </c>
      <c r="AB99" s="53">
        <f t="shared" si="27"/>
        <v>332.0491057433922</v>
      </c>
      <c r="AC99" s="53">
        <f t="shared" si="28"/>
        <v>316.3466120652264</v>
      </c>
      <c r="AD99" s="53">
        <f t="shared" si="29"/>
        <v>366.28806940818833</v>
      </c>
      <c r="AE99" s="53">
        <f t="shared" si="30"/>
        <v>492.19556254088968</v>
      </c>
      <c r="AF99" s="53">
        <f t="shared" si="31"/>
        <v>824.37228449526935</v>
      </c>
      <c r="AG99" s="53">
        <f t="shared" si="32"/>
        <v>1197.4436589433592</v>
      </c>
      <c r="AH99" s="53">
        <f t="shared" si="33"/>
        <v>1724.3152921519675</v>
      </c>
      <c r="AI99" s="53">
        <f t="shared" si="34"/>
        <v>1759.8774052723354</v>
      </c>
      <c r="AJ99" s="53">
        <f t="shared" si="35"/>
        <v>1290.1599761025625</v>
      </c>
      <c r="AK99" s="53">
        <f t="shared" si="36"/>
        <v>828.19826276854963</v>
      </c>
      <c r="AL99" s="53">
        <f t="shared" si="37"/>
        <v>544.59889121734909</v>
      </c>
      <c r="AM99" s="53">
        <f t="shared" si="38"/>
        <v>391.03059135760537</v>
      </c>
      <c r="AN99" s="55">
        <f t="shared" si="39"/>
        <v>0.72963442924270727</v>
      </c>
      <c r="AO99" s="55">
        <f t="shared" si="40"/>
        <v>0.70094729709869519</v>
      </c>
      <c r="AP99" s="55">
        <f t="shared" si="41"/>
        <v>0.66861276137280956</v>
      </c>
      <c r="AQ99" s="55">
        <f t="shared" si="42"/>
        <v>0.6394398457815923</v>
      </c>
      <c r="AR99" s="55">
        <f t="shared" si="43"/>
        <v>0.68473159999320765</v>
      </c>
      <c r="AS99" s="55">
        <f t="shared" si="44"/>
        <v>0.72110225912083359</v>
      </c>
      <c r="AT99" s="55">
        <f t="shared" si="45"/>
        <v>0.7671928496855297</v>
      </c>
      <c r="AU99" s="55">
        <f t="shared" si="46"/>
        <v>0.74103727427877131</v>
      </c>
      <c r="AV99" s="55">
        <f t="shared" si="47"/>
        <v>0.72083898323351669</v>
      </c>
      <c r="AW99" s="55">
        <f t="shared" si="48"/>
        <v>0.7087541116211945</v>
      </c>
      <c r="AX99" s="55">
        <f t="shared" si="49"/>
        <v>0.70752005405151852</v>
      </c>
      <c r="AY99" s="55">
        <f t="shared" si="50"/>
        <v>0.72552960527708266</v>
      </c>
    </row>
    <row r="100" spans="1:51" ht="27" thickBot="1" x14ac:dyDescent="0.3">
      <c r="A100" s="41" t="s">
        <v>1346</v>
      </c>
      <c r="B100" s="41" t="s">
        <v>1349</v>
      </c>
      <c r="C100" s="26" t="s">
        <v>159</v>
      </c>
      <c r="D100" s="50">
        <v>-1</v>
      </c>
      <c r="E100" s="50">
        <v>-0.61</v>
      </c>
      <c r="F100" s="50">
        <v>2.78</v>
      </c>
      <c r="G100" s="50">
        <v>8.7200000000000006</v>
      </c>
      <c r="H100" s="50">
        <v>13.78</v>
      </c>
      <c r="I100" s="50">
        <v>17.78</v>
      </c>
      <c r="J100" s="50">
        <v>21.89</v>
      </c>
      <c r="K100" s="50">
        <v>23.5</v>
      </c>
      <c r="L100" s="50">
        <v>19.89</v>
      </c>
      <c r="M100" s="50">
        <v>13.5</v>
      </c>
      <c r="N100" s="50">
        <v>7.11</v>
      </c>
      <c r="O100" s="50">
        <v>1.22</v>
      </c>
      <c r="P100" s="51">
        <v>-4.5000000000000009</v>
      </c>
      <c r="Q100" s="51">
        <v>-4.7222222222222223</v>
      </c>
      <c r="R100" s="51">
        <v>-2.5</v>
      </c>
      <c r="S100" s="51">
        <v>1.722222222222223</v>
      </c>
      <c r="T100" s="51">
        <v>8.1111111111111125</v>
      </c>
      <c r="U100" s="51">
        <v>13.388888888888889</v>
      </c>
      <c r="V100" s="51">
        <v>18.111111111111107</v>
      </c>
      <c r="W100" s="51">
        <v>19.277777777777779</v>
      </c>
      <c r="X100" s="51">
        <v>15</v>
      </c>
      <c r="Y100" s="51">
        <v>8.2777777777777768</v>
      </c>
      <c r="Z100" s="51">
        <v>2.2777777777777786</v>
      </c>
      <c r="AA100" s="51">
        <v>-2.3888888888888893</v>
      </c>
      <c r="AB100" s="53">
        <f t="shared" si="27"/>
        <v>338.07236430170713</v>
      </c>
      <c r="AC100" s="53">
        <f t="shared" si="28"/>
        <v>317.76112761492556</v>
      </c>
      <c r="AD100" s="53">
        <f t="shared" si="29"/>
        <v>347.14354886258155</v>
      </c>
      <c r="AE100" s="53">
        <f t="shared" si="30"/>
        <v>425.38376021353525</v>
      </c>
      <c r="AF100" s="53">
        <f t="shared" si="31"/>
        <v>741.11629448258861</v>
      </c>
      <c r="AG100" s="53">
        <f t="shared" si="32"/>
        <v>1157.9870344504416</v>
      </c>
      <c r="AH100" s="53">
        <f t="shared" si="33"/>
        <v>1642.1695712902681</v>
      </c>
      <c r="AI100" s="53">
        <f t="shared" si="34"/>
        <v>1723.3260323128245</v>
      </c>
      <c r="AJ100" s="53">
        <f t="shared" si="35"/>
        <v>1250.4237534036524</v>
      </c>
      <c r="AK100" s="53">
        <f t="shared" si="36"/>
        <v>771.99954215229786</v>
      </c>
      <c r="AL100" s="53">
        <f t="shared" si="37"/>
        <v>513.76521360368133</v>
      </c>
      <c r="AM100" s="53">
        <f t="shared" si="38"/>
        <v>394.44286567429958</v>
      </c>
      <c r="AN100" s="55">
        <f t="shared" si="39"/>
        <v>0.77130386605713286</v>
      </c>
      <c r="AO100" s="55">
        <f t="shared" si="40"/>
        <v>0.73720576897996792</v>
      </c>
      <c r="AP100" s="55">
        <f t="shared" si="41"/>
        <v>0.68215098054071754</v>
      </c>
      <c r="AQ100" s="55">
        <f t="shared" si="42"/>
        <v>0.61480666397548123</v>
      </c>
      <c r="AR100" s="55">
        <f t="shared" si="43"/>
        <v>0.68627345475848267</v>
      </c>
      <c r="AS100" s="55">
        <f t="shared" si="44"/>
        <v>0.7548489208072956</v>
      </c>
      <c r="AT100" s="55">
        <f t="shared" si="45"/>
        <v>0.79139075330276287</v>
      </c>
      <c r="AU100" s="55">
        <f t="shared" si="46"/>
        <v>0.7720723456670352</v>
      </c>
      <c r="AV100" s="55">
        <f t="shared" si="47"/>
        <v>0.73437394402435829</v>
      </c>
      <c r="AW100" s="55">
        <f t="shared" si="48"/>
        <v>0.70683104848731104</v>
      </c>
      <c r="AX100" s="55">
        <f t="shared" si="49"/>
        <v>0.71369031481421163</v>
      </c>
      <c r="AY100" s="55">
        <f t="shared" si="50"/>
        <v>0.76874914984507503</v>
      </c>
    </row>
    <row r="101" spans="1:51" ht="27" thickBot="1" x14ac:dyDescent="0.3">
      <c r="A101" s="41" t="s">
        <v>1346</v>
      </c>
      <c r="B101" s="41" t="s">
        <v>1349</v>
      </c>
      <c r="C101" s="26" t="s">
        <v>160</v>
      </c>
      <c r="D101" s="50">
        <v>-0.89</v>
      </c>
      <c r="E101" s="50">
        <v>-0.28000000000000003</v>
      </c>
      <c r="F101" s="50">
        <v>3.28</v>
      </c>
      <c r="G101" s="50">
        <v>8.89</v>
      </c>
      <c r="H101" s="50">
        <v>13.78</v>
      </c>
      <c r="I101" s="50">
        <v>17</v>
      </c>
      <c r="J101" s="50">
        <v>21.11</v>
      </c>
      <c r="K101" s="50">
        <v>22.78</v>
      </c>
      <c r="L101" s="50">
        <v>19.61</v>
      </c>
      <c r="M101" s="50">
        <v>13.39</v>
      </c>
      <c r="N101" s="50">
        <v>7.11</v>
      </c>
      <c r="O101" s="50">
        <v>1.39</v>
      </c>
      <c r="P101" s="51">
        <v>-5.7222222222222223</v>
      </c>
      <c r="Q101" s="51">
        <v>-5.6111111111111116</v>
      </c>
      <c r="R101" s="51">
        <v>-2.8888888888888884</v>
      </c>
      <c r="S101" s="51">
        <v>1.7777777777777792</v>
      </c>
      <c r="T101" s="51">
        <v>8.2777777777777768</v>
      </c>
      <c r="U101" s="51">
        <v>13.388888888888889</v>
      </c>
      <c r="V101" s="51">
        <v>17.888888888888889</v>
      </c>
      <c r="W101" s="51">
        <v>19.388888888888893</v>
      </c>
      <c r="X101" s="51">
        <v>15.72222222222222</v>
      </c>
      <c r="Y101" s="51">
        <v>8.6111111111111107</v>
      </c>
      <c r="Z101" s="51">
        <v>2.1111111111111094</v>
      </c>
      <c r="AA101" s="51">
        <v>-3.2777777777777768</v>
      </c>
      <c r="AB101" s="53">
        <f t="shared" si="27"/>
        <v>278.73260831639413</v>
      </c>
      <c r="AC101" s="53">
        <f t="shared" si="28"/>
        <v>271.15659905185356</v>
      </c>
      <c r="AD101" s="53">
        <f t="shared" si="29"/>
        <v>316.29994722802672</v>
      </c>
      <c r="AE101" s="53">
        <f t="shared" si="30"/>
        <v>423.88124720440283</v>
      </c>
      <c r="AF101" s="53">
        <f t="shared" si="31"/>
        <v>758.07275481205261</v>
      </c>
      <c r="AG101" s="53">
        <f t="shared" si="32"/>
        <v>1216.4613789638727</v>
      </c>
      <c r="AH101" s="53">
        <f t="shared" si="33"/>
        <v>1675.0171658913307</v>
      </c>
      <c r="AI101" s="53">
        <f t="shared" si="34"/>
        <v>1825.0622403785846</v>
      </c>
      <c r="AJ101" s="53">
        <f t="shared" si="35"/>
        <v>1395.8677591738247</v>
      </c>
      <c r="AK101" s="53">
        <f t="shared" si="36"/>
        <v>813.4629332353071</v>
      </c>
      <c r="AL101" s="53">
        <f t="shared" si="37"/>
        <v>501.71091179289084</v>
      </c>
      <c r="AM101" s="53">
        <f t="shared" si="38"/>
        <v>341.48204681552551</v>
      </c>
      <c r="AN101" s="55">
        <f t="shared" si="39"/>
        <v>0.6975395090615446</v>
      </c>
      <c r="AO101" s="55">
        <f t="shared" si="40"/>
        <v>0.67287244184778106</v>
      </c>
      <c r="AP101" s="55">
        <f t="shared" si="41"/>
        <v>0.63972685024265274</v>
      </c>
      <c r="AQ101" s="55">
        <f t="shared" si="42"/>
        <v>0.61020687051190081</v>
      </c>
      <c r="AR101" s="55">
        <f t="shared" si="43"/>
        <v>0.69407989364812406</v>
      </c>
      <c r="AS101" s="55">
        <f t="shared" si="44"/>
        <v>0.79296618338254121</v>
      </c>
      <c r="AT101" s="55">
        <f t="shared" si="45"/>
        <v>0.81857617927167037</v>
      </c>
      <c r="AU101" s="55">
        <f t="shared" si="46"/>
        <v>0.81201779478628167</v>
      </c>
      <c r="AV101" s="55">
        <f t="shared" si="47"/>
        <v>0.7826762979934061</v>
      </c>
      <c r="AW101" s="55">
        <f t="shared" si="48"/>
        <v>0.72816757749458549</v>
      </c>
      <c r="AX101" s="55">
        <f t="shared" si="49"/>
        <v>0.70526808068894131</v>
      </c>
      <c r="AY101" s="55">
        <f t="shared" si="50"/>
        <v>0.71093191965034552</v>
      </c>
    </row>
    <row r="102" spans="1:51" ht="27" thickBot="1" x14ac:dyDescent="0.3">
      <c r="A102" s="41" t="s">
        <v>1346</v>
      </c>
      <c r="B102" s="41" t="s">
        <v>1350</v>
      </c>
      <c r="C102" s="26" t="s">
        <v>161</v>
      </c>
      <c r="D102" s="50">
        <v>6</v>
      </c>
      <c r="E102" s="50">
        <v>6.61</v>
      </c>
      <c r="F102" s="50">
        <v>9.89</v>
      </c>
      <c r="G102" s="50">
        <v>14.61</v>
      </c>
      <c r="H102" s="50">
        <v>19</v>
      </c>
      <c r="I102" s="50">
        <v>22.11</v>
      </c>
      <c r="J102" s="50">
        <v>26.11</v>
      </c>
      <c r="K102" s="50">
        <v>27.28</v>
      </c>
      <c r="L102" s="50">
        <v>24</v>
      </c>
      <c r="M102" s="50">
        <v>18.72</v>
      </c>
      <c r="N102" s="50">
        <v>13.39</v>
      </c>
      <c r="O102" s="50">
        <v>8.5</v>
      </c>
      <c r="P102" s="51">
        <v>-3.8888888888888888</v>
      </c>
      <c r="Q102" s="51">
        <v>-2.3888888888888893</v>
      </c>
      <c r="R102" s="51">
        <v>1.5000000000000016</v>
      </c>
      <c r="S102" s="51">
        <v>7.3888888888888875</v>
      </c>
      <c r="T102" s="51">
        <v>12.999999999999998</v>
      </c>
      <c r="U102" s="51">
        <v>17.611111111111111</v>
      </c>
      <c r="V102" s="51">
        <v>21.5</v>
      </c>
      <c r="W102" s="51">
        <v>22.388888888888886</v>
      </c>
      <c r="X102" s="51">
        <v>19.111111111111114</v>
      </c>
      <c r="Y102" s="51">
        <v>13.22222222222222</v>
      </c>
      <c r="Z102" s="51">
        <v>6.7222222222222232</v>
      </c>
      <c r="AA102" s="51">
        <v>-0.27777777777777779</v>
      </c>
      <c r="AB102" s="53">
        <f t="shared" si="27"/>
        <v>225.33442744546412</v>
      </c>
      <c r="AC102" s="53">
        <f t="shared" si="28"/>
        <v>270.11483333416243</v>
      </c>
      <c r="AD102" s="53">
        <f t="shared" si="29"/>
        <v>380.8777971030816</v>
      </c>
      <c r="AE102" s="53">
        <f t="shared" si="30"/>
        <v>636.54215349233323</v>
      </c>
      <c r="AF102" s="53">
        <f t="shared" si="31"/>
        <v>1019.6654914422035</v>
      </c>
      <c r="AG102" s="53">
        <f t="shared" si="32"/>
        <v>1521.4641283051649</v>
      </c>
      <c r="AH102" s="53">
        <f t="shared" si="33"/>
        <v>1940.143967806609</v>
      </c>
      <c r="AI102" s="53">
        <f t="shared" si="34"/>
        <v>2018.4536577809311</v>
      </c>
      <c r="AJ102" s="53">
        <f t="shared" si="35"/>
        <v>1637.8776470895145</v>
      </c>
      <c r="AK102" s="53">
        <f t="shared" si="36"/>
        <v>1068.2015013462988</v>
      </c>
      <c r="AL102" s="53">
        <f t="shared" si="37"/>
        <v>628.81409979801481</v>
      </c>
      <c r="AM102" s="53">
        <f t="shared" si="38"/>
        <v>323.60014265788743</v>
      </c>
      <c r="AN102" s="55">
        <f t="shared" si="39"/>
        <v>0.49103759386734253</v>
      </c>
      <c r="AO102" s="55">
        <f t="shared" si="40"/>
        <v>0.52644011733157636</v>
      </c>
      <c r="AP102" s="55">
        <f t="shared" si="41"/>
        <v>0.55930697619686409</v>
      </c>
      <c r="AQ102" s="55">
        <f t="shared" si="42"/>
        <v>0.61915593061770058</v>
      </c>
      <c r="AR102" s="55">
        <f t="shared" si="43"/>
        <v>0.68176241889351863</v>
      </c>
      <c r="AS102" s="55">
        <f t="shared" si="44"/>
        <v>0.7566581107335616</v>
      </c>
      <c r="AT102" s="55">
        <f t="shared" si="45"/>
        <v>0.75779217455269998</v>
      </c>
      <c r="AU102" s="55">
        <f t="shared" si="46"/>
        <v>0.74676592925736318</v>
      </c>
      <c r="AV102" s="55">
        <f t="shared" si="47"/>
        <v>0.74144817368594063</v>
      </c>
      <c r="AW102" s="55">
        <f t="shared" si="48"/>
        <v>0.70392737814862893</v>
      </c>
      <c r="AX102" s="55">
        <f t="shared" si="49"/>
        <v>0.64021167390214184</v>
      </c>
      <c r="AY102" s="55">
        <f t="shared" si="50"/>
        <v>0.54023642252167847</v>
      </c>
    </row>
    <row r="103" spans="1:51" ht="27" thickBot="1" x14ac:dyDescent="0.3">
      <c r="A103" s="41" t="s">
        <v>1346</v>
      </c>
      <c r="B103" s="41" t="s">
        <v>1350</v>
      </c>
      <c r="C103" s="26" t="s">
        <v>162</v>
      </c>
      <c r="D103" s="50">
        <v>6.5</v>
      </c>
      <c r="E103" s="50">
        <v>7</v>
      </c>
      <c r="F103" s="50">
        <v>9.7799999999999994</v>
      </c>
      <c r="G103" s="50">
        <v>13.89</v>
      </c>
      <c r="H103" s="50">
        <v>17.5</v>
      </c>
      <c r="I103" s="50">
        <v>20.28</v>
      </c>
      <c r="J103" s="50">
        <v>23.78</v>
      </c>
      <c r="K103" s="50">
        <v>25.61</v>
      </c>
      <c r="L103" s="50">
        <v>23.39</v>
      </c>
      <c r="M103" s="50">
        <v>19.22</v>
      </c>
      <c r="N103" s="50">
        <v>14.28</v>
      </c>
      <c r="O103" s="50">
        <v>9.2200000000000006</v>
      </c>
      <c r="P103" s="51">
        <v>-0.77777777777777701</v>
      </c>
      <c r="Q103" s="51">
        <v>0.38888888888889045</v>
      </c>
      <c r="R103" s="51">
        <v>3.6111111111111112</v>
      </c>
      <c r="S103" s="51">
        <v>9.0000000000000018</v>
      </c>
      <c r="T103" s="51">
        <v>14.111111111111111</v>
      </c>
      <c r="U103" s="51">
        <v>18.000000000000004</v>
      </c>
      <c r="V103" s="51">
        <v>21.777777777777779</v>
      </c>
      <c r="W103" s="51">
        <v>23.222222222222221</v>
      </c>
      <c r="X103" s="51">
        <v>20.277777777777779</v>
      </c>
      <c r="Y103" s="51">
        <v>14.888888888888888</v>
      </c>
      <c r="Z103" s="51">
        <v>9.2222222222222232</v>
      </c>
      <c r="AA103" s="51">
        <v>2.7222222222222214</v>
      </c>
      <c r="AB103" s="53">
        <f t="shared" si="27"/>
        <v>344.86744253740972</v>
      </c>
      <c r="AC103" s="53">
        <f t="shared" si="28"/>
        <v>394.77527844605663</v>
      </c>
      <c r="AD103" s="53">
        <f t="shared" si="29"/>
        <v>517.85991787420505</v>
      </c>
      <c r="AE103" s="53">
        <f t="shared" si="30"/>
        <v>829.9127107649706</v>
      </c>
      <c r="AF103" s="53">
        <f t="shared" si="31"/>
        <v>1294.5532870117477</v>
      </c>
      <c r="AG103" s="53">
        <f t="shared" si="32"/>
        <v>1787.6717862297139</v>
      </c>
      <c r="AH103" s="53">
        <f t="shared" si="33"/>
        <v>2306.4544646218806</v>
      </c>
      <c r="AI103" s="53">
        <f t="shared" si="34"/>
        <v>2464.1687043129759</v>
      </c>
      <c r="AJ103" s="53">
        <f t="shared" si="35"/>
        <v>1963.8797876321935</v>
      </c>
      <c r="AK103" s="53">
        <f t="shared" si="36"/>
        <v>1285.0541513159253</v>
      </c>
      <c r="AL103" s="53">
        <f t="shared" si="37"/>
        <v>833.80146457127285</v>
      </c>
      <c r="AM103" s="53">
        <f t="shared" si="38"/>
        <v>474.22866056678691</v>
      </c>
      <c r="AN103" s="55">
        <f t="shared" si="39"/>
        <v>0.59709477461085469</v>
      </c>
      <c r="AO103" s="55">
        <f t="shared" si="40"/>
        <v>0.62796911013835643</v>
      </c>
      <c r="AP103" s="55">
        <f t="shared" si="41"/>
        <v>0.65458136674824952</v>
      </c>
      <c r="AQ103" s="55">
        <f t="shared" si="42"/>
        <v>0.72363504371872367</v>
      </c>
      <c r="AR103" s="55">
        <f t="shared" si="43"/>
        <v>0.80519458963726054</v>
      </c>
      <c r="AS103" s="55">
        <f t="shared" si="44"/>
        <v>0.86754677658906509</v>
      </c>
      <c r="AT103" s="55">
        <f t="shared" si="45"/>
        <v>0.88569571925812529</v>
      </c>
      <c r="AU103" s="55">
        <f t="shared" si="46"/>
        <v>0.86676310037503546</v>
      </c>
      <c r="AV103" s="55">
        <f t="shared" si="47"/>
        <v>0.8269372176029095</v>
      </c>
      <c r="AW103" s="55">
        <f t="shared" si="48"/>
        <v>0.76012880219582335</v>
      </c>
      <c r="AX103" s="55">
        <f t="shared" si="49"/>
        <v>0.71622203422374942</v>
      </c>
      <c r="AY103" s="55">
        <f t="shared" si="50"/>
        <v>0.63829125332834125</v>
      </c>
    </row>
    <row r="104" spans="1:51" ht="27" thickBot="1" x14ac:dyDescent="0.3">
      <c r="A104" s="41" t="s">
        <v>1346</v>
      </c>
      <c r="B104" s="41" t="s">
        <v>1350</v>
      </c>
      <c r="C104" s="26" t="s">
        <v>163</v>
      </c>
      <c r="D104" s="50">
        <v>6.28</v>
      </c>
      <c r="E104" s="50">
        <v>7.11</v>
      </c>
      <c r="F104" s="50">
        <v>10.28</v>
      </c>
      <c r="G104" s="50">
        <v>14.61</v>
      </c>
      <c r="H104" s="50">
        <v>18.72</v>
      </c>
      <c r="I104" s="50">
        <v>21.61</v>
      </c>
      <c r="J104" s="50">
        <v>25.39</v>
      </c>
      <c r="K104" s="50">
        <v>26.78</v>
      </c>
      <c r="L104" s="50">
        <v>23.78</v>
      </c>
      <c r="M104" s="50">
        <v>18.72</v>
      </c>
      <c r="N104" s="50">
        <v>13.61</v>
      </c>
      <c r="O104" s="50">
        <v>8.89</v>
      </c>
      <c r="P104" s="51">
        <v>-1.2777777777777781</v>
      </c>
      <c r="Q104" s="51">
        <v>0.11111111111111269</v>
      </c>
      <c r="R104" s="51">
        <v>3.7222222222222237</v>
      </c>
      <c r="S104" s="51">
        <v>9.1111111111111107</v>
      </c>
      <c r="T104" s="51">
        <v>14.111111111111111</v>
      </c>
      <c r="U104" s="51">
        <v>18.277777777777782</v>
      </c>
      <c r="V104" s="51">
        <v>22.222222222222221</v>
      </c>
      <c r="W104" s="51">
        <v>23.222222222222221</v>
      </c>
      <c r="X104" s="51">
        <v>20</v>
      </c>
      <c r="Y104" s="51">
        <v>14.277777777777779</v>
      </c>
      <c r="Z104" s="51">
        <v>8.6111111111111107</v>
      </c>
      <c r="AA104" s="51">
        <v>2.3888888888888871</v>
      </c>
      <c r="AB104" s="53">
        <f t="shared" si="27"/>
        <v>325.43770338649068</v>
      </c>
      <c r="AC104" s="53">
        <f t="shared" si="28"/>
        <v>376.37190496609736</v>
      </c>
      <c r="AD104" s="53">
        <f t="shared" si="29"/>
        <v>508.72232658687773</v>
      </c>
      <c r="AE104" s="53">
        <f t="shared" si="30"/>
        <v>804.08798391361256</v>
      </c>
      <c r="AF104" s="53">
        <f t="shared" si="31"/>
        <v>1199.0593966477725</v>
      </c>
      <c r="AG104" s="53">
        <f t="shared" si="32"/>
        <v>1705.8232612740421</v>
      </c>
      <c r="AH104" s="53">
        <f t="shared" si="33"/>
        <v>2211.3983817061385</v>
      </c>
      <c r="AI104" s="53">
        <f t="shared" si="34"/>
        <v>2299.5515626265037</v>
      </c>
      <c r="AJ104" s="53">
        <f t="shared" si="35"/>
        <v>1853.4773572843978</v>
      </c>
      <c r="AK104" s="53">
        <f t="shared" si="36"/>
        <v>1225.2148547845204</v>
      </c>
      <c r="AL104" s="53">
        <f t="shared" si="37"/>
        <v>801.89777548669679</v>
      </c>
      <c r="AM104" s="53">
        <f t="shared" si="38"/>
        <v>462.47268414823981</v>
      </c>
      <c r="AN104" s="55">
        <f t="shared" si="39"/>
        <v>0.58444046494819746</v>
      </c>
      <c r="AO104" s="55">
        <f t="shared" si="40"/>
        <v>0.61085207584426238</v>
      </c>
      <c r="AP104" s="55">
        <f t="shared" si="41"/>
        <v>0.63802249057325511</v>
      </c>
      <c r="AQ104" s="55">
        <f t="shared" si="42"/>
        <v>0.69588622337708617</v>
      </c>
      <c r="AR104" s="55">
        <f t="shared" si="43"/>
        <v>0.74579868478271683</v>
      </c>
      <c r="AS104" s="55">
        <f t="shared" si="44"/>
        <v>0.81351136187772299</v>
      </c>
      <c r="AT104" s="55">
        <f t="shared" si="45"/>
        <v>0.82648768355044888</v>
      </c>
      <c r="AU104" s="55">
        <f t="shared" si="46"/>
        <v>0.8088595713458312</v>
      </c>
      <c r="AV104" s="55">
        <f t="shared" si="47"/>
        <v>0.79397302132397984</v>
      </c>
      <c r="AW104" s="55">
        <f t="shared" si="48"/>
        <v>0.75388897392560927</v>
      </c>
      <c r="AX104" s="55">
        <f t="shared" si="49"/>
        <v>0.71781508009479023</v>
      </c>
      <c r="AY104" s="55">
        <f t="shared" si="50"/>
        <v>0.63737941696839084</v>
      </c>
    </row>
    <row r="105" spans="1:51" ht="27" thickBot="1" x14ac:dyDescent="0.3">
      <c r="A105" s="41" t="s">
        <v>1346</v>
      </c>
      <c r="B105" s="41" t="s">
        <v>1351</v>
      </c>
      <c r="C105" s="26" t="s">
        <v>164</v>
      </c>
      <c r="D105" s="50">
        <v>6</v>
      </c>
      <c r="E105" s="50">
        <v>6.89</v>
      </c>
      <c r="F105" s="50">
        <v>10</v>
      </c>
      <c r="G105" s="50">
        <v>15</v>
      </c>
      <c r="H105" s="50">
        <v>19.61</v>
      </c>
      <c r="I105" s="50">
        <v>23</v>
      </c>
      <c r="J105" s="50">
        <v>27.28</v>
      </c>
      <c r="K105" s="50">
        <v>28.22</v>
      </c>
      <c r="L105" s="50">
        <v>24.72</v>
      </c>
      <c r="M105" s="50">
        <v>19.28</v>
      </c>
      <c r="N105" s="50">
        <v>13.5</v>
      </c>
      <c r="O105" s="50">
        <v>8.2799999999999994</v>
      </c>
      <c r="P105" s="51">
        <v>-0.88888888888888962</v>
      </c>
      <c r="Q105" s="51">
        <v>0</v>
      </c>
      <c r="R105" s="51">
        <v>2.2777777777777786</v>
      </c>
      <c r="S105" s="51">
        <v>7.0000000000000009</v>
      </c>
      <c r="T105" s="51">
        <v>11.722222222222223</v>
      </c>
      <c r="U105" s="51">
        <v>17.277777777777779</v>
      </c>
      <c r="V105" s="51">
        <v>21.5</v>
      </c>
      <c r="W105" s="51">
        <v>21.722222222222218</v>
      </c>
      <c r="X105" s="51">
        <v>18.499999999999996</v>
      </c>
      <c r="Y105" s="51">
        <v>12.722222222222221</v>
      </c>
      <c r="Z105" s="51">
        <v>7.1111111111111089</v>
      </c>
      <c r="AA105" s="51">
        <v>1.722222222222223</v>
      </c>
      <c r="AB105" s="53">
        <f t="shared" si="27"/>
        <v>351.21475377932541</v>
      </c>
      <c r="AC105" s="53">
        <f t="shared" si="28"/>
        <v>375.98272235824879</v>
      </c>
      <c r="AD105" s="53">
        <f t="shared" si="29"/>
        <v>422.50049260036923</v>
      </c>
      <c r="AE105" s="53">
        <f t="shared" si="30"/>
        <v>588.58178312524115</v>
      </c>
      <c r="AF105" s="53">
        <f t="shared" si="31"/>
        <v>830.01352388663872</v>
      </c>
      <c r="AG105" s="53">
        <f t="shared" si="32"/>
        <v>1382.0119250616624</v>
      </c>
      <c r="AH105" s="53">
        <f t="shared" si="33"/>
        <v>1810.9976683211776</v>
      </c>
      <c r="AI105" s="53">
        <f t="shared" si="34"/>
        <v>1761.4673230825624</v>
      </c>
      <c r="AJ105" s="53">
        <f t="shared" si="35"/>
        <v>1453.4024000295567</v>
      </c>
      <c r="AK105" s="53">
        <f t="shared" si="36"/>
        <v>966.26744137080232</v>
      </c>
      <c r="AL105" s="53">
        <f t="shared" si="37"/>
        <v>658.52222576276154</v>
      </c>
      <c r="AM105" s="53">
        <f t="shared" si="38"/>
        <v>438.24583968222595</v>
      </c>
      <c r="AN105" s="55">
        <f t="shared" si="39"/>
        <v>0.61303792665801715</v>
      </c>
      <c r="AO105" s="55">
        <f t="shared" si="40"/>
        <v>0.61515497768038085</v>
      </c>
      <c r="AP105" s="55">
        <f t="shared" si="41"/>
        <v>0.58691110567427562</v>
      </c>
      <c r="AQ105" s="55">
        <f t="shared" si="42"/>
        <v>0.58794057173929204</v>
      </c>
      <c r="AR105" s="55">
        <f t="shared" si="43"/>
        <v>0.60353523304101164</v>
      </c>
      <c r="AS105" s="55">
        <f t="shared" si="44"/>
        <v>0.70192212204239712</v>
      </c>
      <c r="AT105" s="55">
        <f t="shared" si="45"/>
        <v>0.70734949774808131</v>
      </c>
      <c r="AU105" s="55">
        <f t="shared" si="46"/>
        <v>0.6787163526576222</v>
      </c>
      <c r="AV105" s="55">
        <f t="shared" si="47"/>
        <v>0.68354424383102874</v>
      </c>
      <c r="AW105" s="55">
        <f t="shared" si="48"/>
        <v>0.65790609234271979</v>
      </c>
      <c r="AX105" s="55">
        <f t="shared" si="49"/>
        <v>0.65281829299369154</v>
      </c>
      <c r="AY105" s="55">
        <f t="shared" si="50"/>
        <v>0.63339621277716496</v>
      </c>
    </row>
    <row r="106" spans="1:51" ht="27" thickBot="1" x14ac:dyDescent="0.3">
      <c r="A106" s="41" t="s">
        <v>1346</v>
      </c>
      <c r="B106" s="41" t="s">
        <v>1351</v>
      </c>
      <c r="C106" s="26" t="s">
        <v>165</v>
      </c>
      <c r="D106" s="50">
        <v>6.72</v>
      </c>
      <c r="E106" s="50">
        <v>7.72</v>
      </c>
      <c r="F106" s="50">
        <v>10.72</v>
      </c>
      <c r="G106" s="50">
        <v>15.5</v>
      </c>
      <c r="H106" s="50">
        <v>19.61</v>
      </c>
      <c r="I106" s="50">
        <v>22.89</v>
      </c>
      <c r="J106" s="50">
        <v>27</v>
      </c>
      <c r="K106" s="50">
        <v>27.72</v>
      </c>
      <c r="L106" s="50">
        <v>24.61</v>
      </c>
      <c r="M106" s="50">
        <v>19.39</v>
      </c>
      <c r="N106" s="50">
        <v>14</v>
      </c>
      <c r="O106" s="50">
        <v>9</v>
      </c>
      <c r="P106" s="51">
        <v>0.61111111111111194</v>
      </c>
      <c r="Q106" s="51">
        <v>1.6111111111111103</v>
      </c>
      <c r="R106" s="51">
        <v>4.0000000000000018</v>
      </c>
      <c r="S106" s="51">
        <v>8.7777777777777768</v>
      </c>
      <c r="T106" s="51">
        <v>13.722222222222223</v>
      </c>
      <c r="U106" s="51">
        <v>18.722222222222225</v>
      </c>
      <c r="V106" s="51">
        <v>22.611111111111111</v>
      </c>
      <c r="W106" s="51">
        <v>22.777777777777779</v>
      </c>
      <c r="X106" s="51">
        <v>19.888888888888886</v>
      </c>
      <c r="Y106" s="51">
        <v>14.222222222222223</v>
      </c>
      <c r="Z106" s="51">
        <v>8.7222222222222232</v>
      </c>
      <c r="AA106" s="51">
        <v>3.2222222222222205</v>
      </c>
      <c r="AB106" s="53">
        <f t="shared" si="27"/>
        <v>415.55747337618806</v>
      </c>
      <c r="AC106" s="53">
        <f t="shared" si="28"/>
        <v>448.06892049575765</v>
      </c>
      <c r="AD106" s="53">
        <f t="shared" si="29"/>
        <v>513.69012767031904</v>
      </c>
      <c r="AE106" s="53">
        <f t="shared" si="30"/>
        <v>725.96512634387932</v>
      </c>
      <c r="AF106" s="53">
        <f t="shared" si="31"/>
        <v>1078.559171230225</v>
      </c>
      <c r="AG106" s="53">
        <f t="shared" si="32"/>
        <v>1668.300021449857</v>
      </c>
      <c r="AH106" s="53">
        <f t="shared" si="33"/>
        <v>2108.0483095006057</v>
      </c>
      <c r="AI106" s="53">
        <f t="shared" si="34"/>
        <v>2062.2569633638682</v>
      </c>
      <c r="AJ106" s="53">
        <f t="shared" si="35"/>
        <v>1739.3557065823738</v>
      </c>
      <c r="AK106" s="53">
        <f t="shared" si="36"/>
        <v>1166.6620576246901</v>
      </c>
      <c r="AL106" s="53">
        <f t="shared" si="37"/>
        <v>793.68128089836728</v>
      </c>
      <c r="AM106" s="53">
        <f t="shared" si="38"/>
        <v>516.61043195104992</v>
      </c>
      <c r="AN106" s="55">
        <f t="shared" si="39"/>
        <v>0.6505030592137756</v>
      </c>
      <c r="AO106" s="55">
        <f t="shared" si="40"/>
        <v>0.65276126060242279</v>
      </c>
      <c r="AP106" s="55">
        <f t="shared" si="41"/>
        <v>0.63179967522718972</v>
      </c>
      <c r="AQ106" s="55">
        <f t="shared" si="42"/>
        <v>0.6425642495648578</v>
      </c>
      <c r="AR106" s="55">
        <f t="shared" si="43"/>
        <v>0.68798985151075787</v>
      </c>
      <c r="AS106" s="55">
        <f t="shared" si="44"/>
        <v>0.77377795048305953</v>
      </c>
      <c r="AT106" s="55">
        <f t="shared" si="45"/>
        <v>0.76945510583515075</v>
      </c>
      <c r="AU106" s="55">
        <f t="shared" si="46"/>
        <v>0.74516886195789622</v>
      </c>
      <c r="AV106" s="55">
        <f t="shared" si="47"/>
        <v>0.75023204459243054</v>
      </c>
      <c r="AW106" s="55">
        <f t="shared" si="48"/>
        <v>0.72044604791416589</v>
      </c>
      <c r="AX106" s="55">
        <f t="shared" si="49"/>
        <v>0.70514290579898564</v>
      </c>
      <c r="AY106" s="55">
        <f t="shared" si="50"/>
        <v>0.67115862083477773</v>
      </c>
    </row>
    <row r="107" spans="1:51" ht="27" thickBot="1" x14ac:dyDescent="0.3">
      <c r="A107" s="41" t="s">
        <v>1346</v>
      </c>
      <c r="B107" s="41" t="s">
        <v>1352</v>
      </c>
      <c r="C107" s="26" t="s">
        <v>166</v>
      </c>
      <c r="D107" s="50">
        <v>3</v>
      </c>
      <c r="E107" s="50">
        <v>3.72</v>
      </c>
      <c r="F107" s="50">
        <v>7.22</v>
      </c>
      <c r="G107" s="50">
        <v>13</v>
      </c>
      <c r="H107" s="50">
        <v>18.28</v>
      </c>
      <c r="I107" s="50">
        <v>22.28</v>
      </c>
      <c r="J107" s="50">
        <v>26.39</v>
      </c>
      <c r="K107" s="50">
        <v>27.61</v>
      </c>
      <c r="L107" s="50">
        <v>23.28</v>
      </c>
      <c r="M107" s="50">
        <v>17.22</v>
      </c>
      <c r="N107" s="50">
        <v>11.22</v>
      </c>
      <c r="O107" s="50">
        <v>5.78</v>
      </c>
      <c r="P107" s="51">
        <v>-0.22222222222222143</v>
      </c>
      <c r="Q107" s="51">
        <v>-0.27777777777777779</v>
      </c>
      <c r="R107" s="51">
        <v>1.5000000000000016</v>
      </c>
      <c r="S107" s="51">
        <v>6.2222222222222232</v>
      </c>
      <c r="T107" s="51">
        <v>11.277777777777777</v>
      </c>
      <c r="U107" s="51">
        <v>16.722222222222221</v>
      </c>
      <c r="V107" s="51">
        <v>21.111111111111111</v>
      </c>
      <c r="W107" s="51">
        <v>21.777777777777779</v>
      </c>
      <c r="X107" s="51">
        <v>18.222222222222221</v>
      </c>
      <c r="Y107" s="51">
        <v>12.388888888888888</v>
      </c>
      <c r="Z107" s="51">
        <v>7.2222222222222223</v>
      </c>
      <c r="AA107" s="51">
        <v>2.5</v>
      </c>
      <c r="AB107" s="53">
        <f t="shared" si="27"/>
        <v>477.35479821124954</v>
      </c>
      <c r="AC107" s="53">
        <f t="shared" si="28"/>
        <v>450.06243974578075</v>
      </c>
      <c r="AD107" s="53">
        <f t="shared" si="29"/>
        <v>456.30678307165073</v>
      </c>
      <c r="AE107" s="53">
        <f t="shared" si="30"/>
        <v>602.13076323617213</v>
      </c>
      <c r="AF107" s="53">
        <f t="shared" si="31"/>
        <v>850.37682089674627</v>
      </c>
      <c r="AG107" s="53">
        <f t="shared" si="32"/>
        <v>1345.6116927724524</v>
      </c>
      <c r="AH107" s="53">
        <f t="shared" si="33"/>
        <v>1819.4686931665121</v>
      </c>
      <c r="AI107" s="53">
        <f t="shared" si="34"/>
        <v>1837.7218791303892</v>
      </c>
      <c r="AJ107" s="53">
        <f t="shared" si="35"/>
        <v>1530.4789991533812</v>
      </c>
      <c r="AK107" s="53">
        <f t="shared" si="36"/>
        <v>1052.5585532192597</v>
      </c>
      <c r="AL107" s="53">
        <f t="shared" si="37"/>
        <v>776.60631701472016</v>
      </c>
      <c r="AM107" s="53">
        <f t="shared" si="38"/>
        <v>581.08938404905837</v>
      </c>
      <c r="AN107" s="55">
        <f t="shared" si="39"/>
        <v>0.79371236333978823</v>
      </c>
      <c r="AO107" s="55">
        <f t="shared" si="40"/>
        <v>0.75135975022325219</v>
      </c>
      <c r="AP107" s="55">
        <f t="shared" si="41"/>
        <v>0.67007205197852804</v>
      </c>
      <c r="AQ107" s="55">
        <f t="shared" si="42"/>
        <v>0.63450211793482203</v>
      </c>
      <c r="AR107" s="55">
        <f t="shared" si="43"/>
        <v>0.63678119937414412</v>
      </c>
      <c r="AS107" s="55">
        <f t="shared" si="44"/>
        <v>0.70791474230693607</v>
      </c>
      <c r="AT107" s="55">
        <f t="shared" si="45"/>
        <v>0.72780310803672055</v>
      </c>
      <c r="AU107" s="55">
        <f t="shared" si="46"/>
        <v>0.70569890994991835</v>
      </c>
      <c r="AV107" s="55">
        <f t="shared" si="47"/>
        <v>0.73243785370580294</v>
      </c>
      <c r="AW107" s="55">
        <f t="shared" si="48"/>
        <v>0.73249548719684809</v>
      </c>
      <c r="AX107" s="55">
        <f t="shared" si="49"/>
        <v>0.76404861978107297</v>
      </c>
      <c r="AY107" s="55">
        <f t="shared" si="50"/>
        <v>0.79455659595046768</v>
      </c>
    </row>
    <row r="108" spans="1:51" ht="27" thickBot="1" x14ac:dyDescent="0.3">
      <c r="A108" s="41" t="s">
        <v>1346</v>
      </c>
      <c r="B108" s="41" t="s">
        <v>1352</v>
      </c>
      <c r="C108" s="26" t="s">
        <v>167</v>
      </c>
      <c r="D108" s="50">
        <v>4.5</v>
      </c>
      <c r="E108" s="50">
        <v>5.22</v>
      </c>
      <c r="F108" s="50">
        <v>8.2799999999999994</v>
      </c>
      <c r="G108" s="50">
        <v>13.61</v>
      </c>
      <c r="H108" s="50">
        <v>18.39</v>
      </c>
      <c r="I108" s="50">
        <v>22.39</v>
      </c>
      <c r="J108" s="50">
        <v>26.61</v>
      </c>
      <c r="K108" s="50">
        <v>27.89</v>
      </c>
      <c r="L108" s="50">
        <v>23.89</v>
      </c>
      <c r="M108" s="50">
        <v>18.22</v>
      </c>
      <c r="N108" s="50">
        <v>12.72</v>
      </c>
      <c r="O108" s="50">
        <v>7.28</v>
      </c>
      <c r="P108" s="51">
        <v>-0.11111111111111072</v>
      </c>
      <c r="Q108" s="51">
        <v>-0.11111111111111072</v>
      </c>
      <c r="R108" s="51">
        <v>1.888888888888888</v>
      </c>
      <c r="S108" s="51">
        <v>6.6111111111111098</v>
      </c>
      <c r="T108" s="51">
        <v>11.777777777777779</v>
      </c>
      <c r="U108" s="51">
        <v>16.888888888888889</v>
      </c>
      <c r="V108" s="51">
        <v>21.388888888888889</v>
      </c>
      <c r="W108" s="51">
        <v>21.999999999999996</v>
      </c>
      <c r="X108" s="51">
        <v>18.277777777777782</v>
      </c>
      <c r="Y108" s="51">
        <v>12.722222222222221</v>
      </c>
      <c r="Z108" s="51">
        <v>7.1111111111111089</v>
      </c>
      <c r="AA108" s="51">
        <v>2.3888888888888871</v>
      </c>
      <c r="AB108" s="53">
        <f t="shared" si="27"/>
        <v>436.54819725642466</v>
      </c>
      <c r="AC108" s="53">
        <f t="shared" si="28"/>
        <v>415.18003622072428</v>
      </c>
      <c r="AD108" s="53">
        <f t="shared" si="29"/>
        <v>448.80917970485422</v>
      </c>
      <c r="AE108" s="53">
        <f t="shared" si="30"/>
        <v>610.48280611855034</v>
      </c>
      <c r="AF108" s="53">
        <f t="shared" si="31"/>
        <v>902.24151168307787</v>
      </c>
      <c r="AG108" s="53">
        <f t="shared" si="32"/>
        <v>1365.2057967843818</v>
      </c>
      <c r="AH108" s="53">
        <f t="shared" si="33"/>
        <v>1858.265102422522</v>
      </c>
      <c r="AI108" s="53">
        <f t="shared" si="34"/>
        <v>1857.6172067777713</v>
      </c>
      <c r="AJ108" s="53">
        <f t="shared" si="35"/>
        <v>1485.5655182552555</v>
      </c>
      <c r="AK108" s="53">
        <f t="shared" si="36"/>
        <v>1032.4543270918314</v>
      </c>
      <c r="AL108" s="53">
        <f t="shared" si="37"/>
        <v>692.92463959975612</v>
      </c>
      <c r="AM108" s="53">
        <f t="shared" si="38"/>
        <v>515.91766909459409</v>
      </c>
      <c r="AN108" s="55">
        <f t="shared" si="39"/>
        <v>0.72002877164041046</v>
      </c>
      <c r="AO108" s="55">
        <f t="shared" si="40"/>
        <v>0.68478480353002924</v>
      </c>
      <c r="AP108" s="55">
        <f t="shared" si="41"/>
        <v>0.64098435116783048</v>
      </c>
      <c r="AQ108" s="55">
        <f t="shared" si="42"/>
        <v>0.62631064319912777</v>
      </c>
      <c r="AR108" s="55">
        <f t="shared" si="43"/>
        <v>0.65365445385663112</v>
      </c>
      <c r="AS108" s="55">
        <f t="shared" si="44"/>
        <v>0.71066879851116083</v>
      </c>
      <c r="AT108" s="55">
        <f t="shared" si="45"/>
        <v>0.73076673177190887</v>
      </c>
      <c r="AU108" s="55">
        <f t="shared" si="46"/>
        <v>0.70372960315659649</v>
      </c>
      <c r="AV108" s="55">
        <f t="shared" si="47"/>
        <v>0.7084698956513219</v>
      </c>
      <c r="AW108" s="55">
        <f t="shared" si="48"/>
        <v>0.70297100241283583</v>
      </c>
      <c r="AX108" s="55">
        <f t="shared" si="49"/>
        <v>0.68692272287821943</v>
      </c>
      <c r="AY108" s="55">
        <f t="shared" si="50"/>
        <v>0.71103724479822372</v>
      </c>
    </row>
    <row r="109" spans="1:51" ht="27" thickBot="1" x14ac:dyDescent="0.3">
      <c r="A109" s="41" t="s">
        <v>1346</v>
      </c>
      <c r="B109" s="41" t="s">
        <v>1353</v>
      </c>
      <c r="C109" s="26" t="s">
        <v>168</v>
      </c>
      <c r="D109" s="50">
        <v>6.78</v>
      </c>
      <c r="E109" s="50">
        <v>7.89</v>
      </c>
      <c r="F109" s="50">
        <v>11</v>
      </c>
      <c r="G109" s="50">
        <v>15.72</v>
      </c>
      <c r="H109" s="50">
        <v>20.11</v>
      </c>
      <c r="I109" s="50">
        <v>23.5</v>
      </c>
      <c r="J109" s="50">
        <v>27.78</v>
      </c>
      <c r="K109" s="50">
        <v>28.5</v>
      </c>
      <c r="L109" s="50">
        <v>24.78</v>
      </c>
      <c r="M109" s="50">
        <v>19.78</v>
      </c>
      <c r="N109" s="50">
        <v>14.22</v>
      </c>
      <c r="O109" s="50">
        <v>8.89</v>
      </c>
      <c r="P109" s="51">
        <v>-0.22222222222222143</v>
      </c>
      <c r="Q109" s="51">
        <v>0.72222222222222066</v>
      </c>
      <c r="R109" s="51">
        <v>3.3888888888888897</v>
      </c>
      <c r="S109" s="51">
        <v>8.1111111111111125</v>
      </c>
      <c r="T109" s="51">
        <v>12.888888888888889</v>
      </c>
      <c r="U109" s="51">
        <v>18.111111111111107</v>
      </c>
      <c r="V109" s="51">
        <v>22.277777777777775</v>
      </c>
      <c r="W109" s="51">
        <v>22.611111111111111</v>
      </c>
      <c r="X109" s="51">
        <v>19.222222222222218</v>
      </c>
      <c r="Y109" s="51">
        <v>13.111111111111111</v>
      </c>
      <c r="Z109" s="51">
        <v>7.3888888888888875</v>
      </c>
      <c r="AA109" s="51">
        <v>1.888888888888888</v>
      </c>
      <c r="AB109" s="53">
        <f t="shared" si="27"/>
        <v>366.80475583034337</v>
      </c>
      <c r="AC109" s="53">
        <f t="shared" si="28"/>
        <v>389.8180172738742</v>
      </c>
      <c r="AD109" s="53">
        <f t="shared" si="29"/>
        <v>462.67036677125446</v>
      </c>
      <c r="AE109" s="53">
        <f t="shared" si="30"/>
        <v>654.0003346396353</v>
      </c>
      <c r="AF109" s="53">
        <f t="shared" si="31"/>
        <v>937.99937636633683</v>
      </c>
      <c r="AG109" s="53">
        <f t="shared" si="32"/>
        <v>1489.3700062606201</v>
      </c>
      <c r="AH109" s="53">
        <f t="shared" si="33"/>
        <v>1933.9383382896683</v>
      </c>
      <c r="AI109" s="53">
        <f t="shared" si="34"/>
        <v>1931.1890353417753</v>
      </c>
      <c r="AJ109" s="53">
        <f t="shared" si="35"/>
        <v>1584.9121112147284</v>
      </c>
      <c r="AK109" s="53">
        <f t="shared" si="36"/>
        <v>985.57878852333135</v>
      </c>
      <c r="AL109" s="53">
        <f t="shared" si="37"/>
        <v>652.78943537234613</v>
      </c>
      <c r="AM109" s="53">
        <f t="shared" si="38"/>
        <v>430.66402144807324</v>
      </c>
      <c r="AN109" s="55">
        <f t="shared" si="39"/>
        <v>0.60989744048940142</v>
      </c>
      <c r="AO109" s="55">
        <f t="shared" si="40"/>
        <v>0.60534070311798394</v>
      </c>
      <c r="AP109" s="55">
        <f t="shared" si="41"/>
        <v>0.59405207034308205</v>
      </c>
      <c r="AQ109" s="55">
        <f t="shared" si="42"/>
        <v>0.60560410344194737</v>
      </c>
      <c r="AR109" s="55">
        <f t="shared" si="43"/>
        <v>0.63173119134423117</v>
      </c>
      <c r="AS109" s="55">
        <f t="shared" si="44"/>
        <v>0.71775392249841641</v>
      </c>
      <c r="AT109" s="55">
        <f t="shared" si="45"/>
        <v>0.72034991858132769</v>
      </c>
      <c r="AU109" s="55">
        <f t="shared" si="46"/>
        <v>0.70490000484315818</v>
      </c>
      <c r="AV109" s="55">
        <f t="shared" si="47"/>
        <v>0.71252158892666217</v>
      </c>
      <c r="AW109" s="55">
        <f t="shared" si="48"/>
        <v>0.6542066974963755</v>
      </c>
      <c r="AX109" s="55">
        <f t="shared" si="49"/>
        <v>0.63495944162987206</v>
      </c>
      <c r="AY109" s="55">
        <f t="shared" si="50"/>
        <v>0.61506963503009693</v>
      </c>
    </row>
    <row r="110" spans="1:51" ht="27" thickBot="1" x14ac:dyDescent="0.3">
      <c r="A110" s="41" t="s">
        <v>1346</v>
      </c>
      <c r="B110" s="41" t="s">
        <v>1353</v>
      </c>
      <c r="C110" s="26" t="s">
        <v>169</v>
      </c>
      <c r="D110" s="50">
        <v>5</v>
      </c>
      <c r="E110" s="50">
        <v>6.22</v>
      </c>
      <c r="F110" s="50">
        <v>9.5</v>
      </c>
      <c r="G110" s="50">
        <v>14.61</v>
      </c>
      <c r="H110" s="50">
        <v>19.22</v>
      </c>
      <c r="I110" s="50">
        <v>22.72</v>
      </c>
      <c r="J110" s="50">
        <v>26.78</v>
      </c>
      <c r="K110" s="50">
        <v>27.39</v>
      </c>
      <c r="L110" s="50">
        <v>23.5</v>
      </c>
      <c r="M110" s="50">
        <v>17.89</v>
      </c>
      <c r="N110" s="50">
        <v>12.22</v>
      </c>
      <c r="O110" s="50">
        <v>7.11</v>
      </c>
      <c r="P110" s="51">
        <v>0.22222222222222143</v>
      </c>
      <c r="Q110" s="51">
        <v>0.88888888888888962</v>
      </c>
      <c r="R110" s="51">
        <v>3.2777777777777768</v>
      </c>
      <c r="S110" s="51">
        <v>7.7777777777777777</v>
      </c>
      <c r="T110" s="51">
        <v>12.611111111111112</v>
      </c>
      <c r="U110" s="51">
        <v>18.277777777777782</v>
      </c>
      <c r="V110" s="51">
        <v>22.611111111111111</v>
      </c>
      <c r="W110" s="51">
        <v>22.777777777777779</v>
      </c>
      <c r="X110" s="51">
        <v>19.499999999999996</v>
      </c>
      <c r="Y110" s="51">
        <v>13.277777777777777</v>
      </c>
      <c r="Z110" s="51">
        <v>7.7777777777777777</v>
      </c>
      <c r="AA110" s="51">
        <v>2.2777777777777786</v>
      </c>
      <c r="AB110" s="53">
        <f t="shared" si="27"/>
        <v>442.45554283684623</v>
      </c>
      <c r="AC110" s="53">
        <f t="shared" si="28"/>
        <v>447.67392950069393</v>
      </c>
      <c r="AD110" s="53">
        <f t="shared" si="29"/>
        <v>503.45084830863175</v>
      </c>
      <c r="AE110" s="53">
        <f t="shared" si="30"/>
        <v>671.21708943754891</v>
      </c>
      <c r="AF110" s="53">
        <f t="shared" si="31"/>
        <v>955.86649914974873</v>
      </c>
      <c r="AG110" s="53">
        <f t="shared" si="32"/>
        <v>1594.3154754653365</v>
      </c>
      <c r="AH110" s="53">
        <f t="shared" si="33"/>
        <v>2135.4905432156188</v>
      </c>
      <c r="AI110" s="53">
        <f t="shared" si="34"/>
        <v>2102.456691063247</v>
      </c>
      <c r="AJ110" s="53">
        <f t="shared" si="35"/>
        <v>1771.6302727712914</v>
      </c>
      <c r="AK110" s="53">
        <f t="shared" si="36"/>
        <v>1133.46222888995</v>
      </c>
      <c r="AL110" s="53">
        <f t="shared" si="37"/>
        <v>784.27359823023892</v>
      </c>
      <c r="AM110" s="53">
        <f t="shared" si="38"/>
        <v>513.76521360368133</v>
      </c>
      <c r="AN110" s="55">
        <f t="shared" si="39"/>
        <v>0.71235076441901912</v>
      </c>
      <c r="AO110" s="55">
        <f t="shared" si="40"/>
        <v>0.68688700606813269</v>
      </c>
      <c r="AP110" s="55">
        <f t="shared" si="41"/>
        <v>0.65150124903678341</v>
      </c>
      <c r="AQ110" s="55">
        <f t="shared" si="42"/>
        <v>0.63579624008094016</v>
      </c>
      <c r="AR110" s="55">
        <f t="shared" si="43"/>
        <v>0.65557909251681434</v>
      </c>
      <c r="AS110" s="55">
        <f t="shared" si="44"/>
        <v>0.7603330211008138</v>
      </c>
      <c r="AT110" s="55">
        <f t="shared" si="45"/>
        <v>0.77947174860010737</v>
      </c>
      <c r="AU110" s="55">
        <f t="shared" si="46"/>
        <v>0.75969449376466247</v>
      </c>
      <c r="AV110" s="55">
        <f t="shared" si="47"/>
        <v>0.78281802875417184</v>
      </c>
      <c r="AW110" s="55">
        <f t="shared" si="48"/>
        <v>0.74423187446422212</v>
      </c>
      <c r="AX110" s="55">
        <f t="shared" si="49"/>
        <v>0.74288663503393992</v>
      </c>
      <c r="AY110" s="55">
        <f t="shared" si="50"/>
        <v>0.71369031481421163</v>
      </c>
    </row>
    <row r="111" spans="1:51" ht="40.200000000000003" thickBot="1" x14ac:dyDescent="0.3">
      <c r="A111" s="41" t="s">
        <v>1346</v>
      </c>
      <c r="B111" s="41" t="s">
        <v>1354</v>
      </c>
      <c r="C111" s="26" t="s">
        <v>170</v>
      </c>
      <c r="D111" s="50">
        <v>1.72</v>
      </c>
      <c r="E111" s="50">
        <v>2.5</v>
      </c>
      <c r="F111" s="50">
        <v>6</v>
      </c>
      <c r="G111" s="50">
        <v>11.78</v>
      </c>
      <c r="H111" s="50">
        <v>17.39</v>
      </c>
      <c r="I111" s="50">
        <v>21</v>
      </c>
      <c r="J111" s="50">
        <v>24.61</v>
      </c>
      <c r="K111" s="50">
        <v>25.72</v>
      </c>
      <c r="L111" s="50">
        <v>21.72</v>
      </c>
      <c r="M111" s="50">
        <v>15.61</v>
      </c>
      <c r="N111" s="50">
        <v>9.39</v>
      </c>
      <c r="O111" s="50">
        <v>4.22</v>
      </c>
      <c r="P111" s="51">
        <v>-3.9999999999999996</v>
      </c>
      <c r="Q111" s="51">
        <v>-3.7777777777777781</v>
      </c>
      <c r="R111" s="51">
        <v>-1.888888888888888</v>
      </c>
      <c r="S111" s="51">
        <v>2.6111111111111125</v>
      </c>
      <c r="T111" s="51">
        <v>9.2222222222222232</v>
      </c>
      <c r="U111" s="51">
        <v>15</v>
      </c>
      <c r="V111" s="51">
        <v>19.611111111111111</v>
      </c>
      <c r="W111" s="51">
        <v>20.500000000000004</v>
      </c>
      <c r="X111" s="51">
        <v>16.888888888888889</v>
      </c>
      <c r="Y111" s="51">
        <v>10.388888888888891</v>
      </c>
      <c r="Z111" s="51">
        <v>4.1111111111111098</v>
      </c>
      <c r="AA111" s="51">
        <v>-1.0000000000000004</v>
      </c>
      <c r="AB111" s="53">
        <f t="shared" si="27"/>
        <v>299.37853555288996</v>
      </c>
      <c r="AC111" s="53">
        <f t="shared" si="28"/>
        <v>292.77393836381583</v>
      </c>
      <c r="AD111" s="53">
        <f t="shared" si="29"/>
        <v>303.28937669121768</v>
      </c>
      <c r="AE111" s="53">
        <f t="shared" si="30"/>
        <v>393.59707268401456</v>
      </c>
      <c r="AF111" s="53">
        <f t="shared" si="31"/>
        <v>683.48285786909798</v>
      </c>
      <c r="AG111" s="53">
        <f t="shared" si="32"/>
        <v>1167.6505201510963</v>
      </c>
      <c r="AH111" s="53">
        <f t="shared" si="33"/>
        <v>1680.4382754889859</v>
      </c>
      <c r="AI111" s="53">
        <f t="shared" si="34"/>
        <v>1755.8829860370236</v>
      </c>
      <c r="AJ111" s="53">
        <f t="shared" si="35"/>
        <v>1422.1141176560352</v>
      </c>
      <c r="AK111" s="53">
        <f t="shared" si="36"/>
        <v>894.92279497069228</v>
      </c>
      <c r="AL111" s="53">
        <f t="shared" si="37"/>
        <v>570.29303197274203</v>
      </c>
      <c r="AM111" s="53">
        <f t="shared" si="38"/>
        <v>391.10665982960211</v>
      </c>
      <c r="AN111" s="55">
        <f t="shared" si="39"/>
        <v>0.65784512934197925</v>
      </c>
      <c r="AO111" s="55">
        <f t="shared" si="40"/>
        <v>0.63271357927965044</v>
      </c>
      <c r="AP111" s="55">
        <f t="shared" si="41"/>
        <v>0.56967815642353037</v>
      </c>
      <c r="AQ111" s="55">
        <f t="shared" si="42"/>
        <v>0.53395764163817461</v>
      </c>
      <c r="AR111" s="55">
        <f t="shared" si="43"/>
        <v>0.58710077113113879</v>
      </c>
      <c r="AS111" s="55">
        <f t="shared" si="44"/>
        <v>0.68576121925975986</v>
      </c>
      <c r="AT111" s="55">
        <f t="shared" si="45"/>
        <v>0.73741622589666023</v>
      </c>
      <c r="AU111" s="55">
        <f t="shared" si="46"/>
        <v>0.72928263836916729</v>
      </c>
      <c r="AV111" s="55">
        <f t="shared" si="47"/>
        <v>0.74029288018031658</v>
      </c>
      <c r="AW111" s="55">
        <f t="shared" si="48"/>
        <v>0.7109210710209265</v>
      </c>
      <c r="AX111" s="55">
        <f t="shared" si="49"/>
        <v>0.69597040970241075</v>
      </c>
      <c r="AY111" s="55">
        <f t="shared" si="50"/>
        <v>0.68823468631223816</v>
      </c>
    </row>
    <row r="112" spans="1:51" ht="40.200000000000003" thickBot="1" x14ac:dyDescent="0.3">
      <c r="A112" s="41" t="s">
        <v>1346</v>
      </c>
      <c r="B112" s="41" t="s">
        <v>1354</v>
      </c>
      <c r="C112" s="26" t="s">
        <v>171</v>
      </c>
      <c r="D112" s="50">
        <v>3.89</v>
      </c>
      <c r="E112" s="50">
        <v>4.28</v>
      </c>
      <c r="F112" s="50">
        <v>7.11</v>
      </c>
      <c r="G112" s="50">
        <v>11.61</v>
      </c>
      <c r="H112" s="50">
        <v>15.78</v>
      </c>
      <c r="I112" s="50">
        <v>19.28</v>
      </c>
      <c r="J112" s="50">
        <v>22.72</v>
      </c>
      <c r="K112" s="50">
        <v>24.5</v>
      </c>
      <c r="L112" s="50">
        <v>21.89</v>
      </c>
      <c r="M112" s="50">
        <v>16.89</v>
      </c>
      <c r="N112" s="50">
        <v>11.39</v>
      </c>
      <c r="O112" s="50">
        <v>6.39</v>
      </c>
      <c r="P112" s="51">
        <v>-4.2777777777777777</v>
      </c>
      <c r="Q112" s="51">
        <v>-3.5000000000000004</v>
      </c>
      <c r="R112" s="51">
        <v>-0.27777777777777779</v>
      </c>
      <c r="S112" s="51">
        <v>5.4999999999999991</v>
      </c>
      <c r="T112" s="51">
        <v>11.222222222222223</v>
      </c>
      <c r="U112" s="51">
        <v>15.999999999999998</v>
      </c>
      <c r="V112" s="51">
        <v>20</v>
      </c>
      <c r="W112" s="51">
        <v>21.388888888888889</v>
      </c>
      <c r="X112" s="51">
        <v>18.111111111111107</v>
      </c>
      <c r="Y112" s="51">
        <v>11.777777777777779</v>
      </c>
      <c r="Z112" s="51">
        <v>5.4999999999999991</v>
      </c>
      <c r="AA112" s="51">
        <v>-0.77777777777777701</v>
      </c>
      <c r="AB112" s="53">
        <f t="shared" si="27"/>
        <v>246.21714201368951</v>
      </c>
      <c r="AC112" s="53">
        <f t="shared" si="28"/>
        <v>269.17584240407751</v>
      </c>
      <c r="AD112" s="53">
        <f t="shared" si="29"/>
        <v>355.71698131679591</v>
      </c>
      <c r="AE112" s="53">
        <f t="shared" si="30"/>
        <v>597.0022939869383</v>
      </c>
      <c r="AF112" s="53">
        <f t="shared" si="31"/>
        <v>988.96002044996851</v>
      </c>
      <c r="AG112" s="53">
        <f t="shared" si="32"/>
        <v>1476.2961014794394</v>
      </c>
      <c r="AH112" s="53">
        <f t="shared" si="33"/>
        <v>1976.043593363248</v>
      </c>
      <c r="AI112" s="53">
        <f t="shared" si="34"/>
        <v>2106.2911096006701</v>
      </c>
      <c r="AJ112" s="53">
        <f t="shared" si="35"/>
        <v>1642.1695712902681</v>
      </c>
      <c r="AK112" s="53">
        <f t="shared" si="36"/>
        <v>991.71684712289505</v>
      </c>
      <c r="AL112" s="53">
        <f t="shared" si="37"/>
        <v>605.74922753901183</v>
      </c>
      <c r="AM112" s="53">
        <f t="shared" si="38"/>
        <v>347.4880851834838</v>
      </c>
      <c r="AN112" s="55">
        <f t="shared" si="39"/>
        <v>0.55242781853551248</v>
      </c>
      <c r="AO112" s="55">
        <f t="shared" si="40"/>
        <v>0.56976314289041785</v>
      </c>
      <c r="AP112" s="55">
        <f t="shared" si="41"/>
        <v>0.59385409363048869</v>
      </c>
      <c r="AQ112" s="55">
        <f t="shared" si="42"/>
        <v>0.66131100427418077</v>
      </c>
      <c r="AR112" s="55">
        <f t="shared" si="43"/>
        <v>0.74328584225636662</v>
      </c>
      <c r="AS112" s="55">
        <f t="shared" si="44"/>
        <v>0.81320861616236806</v>
      </c>
      <c r="AT112" s="55">
        <f t="shared" si="45"/>
        <v>0.84647664883762364</v>
      </c>
      <c r="AU112" s="55">
        <f t="shared" si="46"/>
        <v>0.8283034903451213</v>
      </c>
      <c r="AV112" s="55">
        <f t="shared" si="47"/>
        <v>0.79139075330276287</v>
      </c>
      <c r="AW112" s="55">
        <f t="shared" si="48"/>
        <v>0.71847739844876202</v>
      </c>
      <c r="AX112" s="55">
        <f t="shared" si="49"/>
        <v>0.67100015198751917</v>
      </c>
      <c r="AY112" s="55">
        <f t="shared" si="50"/>
        <v>0.60163208906008236</v>
      </c>
    </row>
    <row r="113" spans="1:51" ht="27" thickBot="1" x14ac:dyDescent="0.3">
      <c r="A113" s="41" t="s">
        <v>1346</v>
      </c>
      <c r="B113" s="41" t="s">
        <v>1355</v>
      </c>
      <c r="C113" s="26" t="s">
        <v>172</v>
      </c>
      <c r="D113" s="50">
        <v>4.3899999999999997</v>
      </c>
      <c r="E113" s="50">
        <v>5.5</v>
      </c>
      <c r="F113" s="50">
        <v>9</v>
      </c>
      <c r="G113" s="50">
        <v>14.72</v>
      </c>
      <c r="H113" s="50">
        <v>19.72</v>
      </c>
      <c r="I113" s="50">
        <v>23.39</v>
      </c>
      <c r="J113" s="50">
        <v>27.28</v>
      </c>
      <c r="K113" s="50">
        <v>28.39</v>
      </c>
      <c r="L113" s="50">
        <v>24.72</v>
      </c>
      <c r="M113" s="50">
        <v>18.78</v>
      </c>
      <c r="N113" s="50">
        <v>12.5</v>
      </c>
      <c r="O113" s="50">
        <v>6.89</v>
      </c>
      <c r="P113" s="51">
        <v>-2.0000000000000009</v>
      </c>
      <c r="Q113" s="51">
        <v>-2.0000000000000009</v>
      </c>
      <c r="R113" s="51">
        <v>0.11111111111111269</v>
      </c>
      <c r="S113" s="51">
        <v>5.4999999999999991</v>
      </c>
      <c r="T113" s="51">
        <v>11.111111111111111</v>
      </c>
      <c r="U113" s="51">
        <v>16.611111111111111</v>
      </c>
      <c r="V113" s="51">
        <v>21.222222222222225</v>
      </c>
      <c r="W113" s="51">
        <v>21.5</v>
      </c>
      <c r="X113" s="51">
        <v>18.000000000000004</v>
      </c>
      <c r="Y113" s="51">
        <v>11.777777777777779</v>
      </c>
      <c r="Z113" s="51">
        <v>5.8888888888888893</v>
      </c>
      <c r="AA113" s="51">
        <v>0.77777777777777701</v>
      </c>
      <c r="AB113" s="53">
        <f t="shared" si="27"/>
        <v>333.69653665673115</v>
      </c>
      <c r="AC113" s="53">
        <f t="shared" si="28"/>
        <v>308.86796882066579</v>
      </c>
      <c r="AD113" s="53">
        <f t="shared" si="29"/>
        <v>331.01636135621482</v>
      </c>
      <c r="AE113" s="53">
        <f t="shared" si="30"/>
        <v>487.34001939621027</v>
      </c>
      <c r="AF113" s="53">
        <f t="shared" si="31"/>
        <v>760.33199110038811</v>
      </c>
      <c r="AG113" s="53">
        <f t="shared" si="32"/>
        <v>1240.4476624706424</v>
      </c>
      <c r="AH113" s="53">
        <f t="shared" si="33"/>
        <v>1750.3862006260017</v>
      </c>
      <c r="AI113" s="53">
        <f t="shared" si="34"/>
        <v>1697.3616616895547</v>
      </c>
      <c r="AJ113" s="53">
        <f t="shared" si="35"/>
        <v>1365.0141671837707</v>
      </c>
      <c r="AK113" s="53">
        <f t="shared" si="36"/>
        <v>880.48712050763766</v>
      </c>
      <c r="AL113" s="53">
        <f t="shared" si="37"/>
        <v>594.18191465438917</v>
      </c>
      <c r="AM113" s="53">
        <f t="shared" si="38"/>
        <v>420.72968800629002</v>
      </c>
      <c r="AN113" s="55">
        <f t="shared" si="39"/>
        <v>0.63194624552030543</v>
      </c>
      <c r="AO113" s="55">
        <f t="shared" si="40"/>
        <v>0.58492651800725626</v>
      </c>
      <c r="AP113" s="55">
        <f t="shared" si="41"/>
        <v>0.53723997143482893</v>
      </c>
      <c r="AQ113" s="55">
        <f t="shared" si="42"/>
        <v>0.53983597868211497</v>
      </c>
      <c r="AR113" s="55">
        <f t="shared" si="43"/>
        <v>0.57567729241825893</v>
      </c>
      <c r="AS113" s="55">
        <f t="shared" si="44"/>
        <v>0.65721022372541638</v>
      </c>
      <c r="AT113" s="55">
        <f t="shared" si="45"/>
        <v>0.69541178185720376</v>
      </c>
      <c r="AU113" s="55">
        <f t="shared" si="46"/>
        <v>0.66296491701502602</v>
      </c>
      <c r="AV113" s="55">
        <f t="shared" si="47"/>
        <v>0.66243347904273364</v>
      </c>
      <c r="AW113" s="55">
        <f t="shared" si="48"/>
        <v>0.6378938681391334</v>
      </c>
      <c r="AX113" s="55">
        <f t="shared" si="49"/>
        <v>0.64070138366931839</v>
      </c>
      <c r="AY113" s="55">
        <f t="shared" si="50"/>
        <v>0.65073202064146696</v>
      </c>
    </row>
    <row r="114" spans="1:51" ht="27" thickBot="1" x14ac:dyDescent="0.3">
      <c r="A114" s="41" t="s">
        <v>1346</v>
      </c>
      <c r="B114" s="41" t="s">
        <v>1355</v>
      </c>
      <c r="C114" s="26" t="s">
        <v>173</v>
      </c>
      <c r="D114" s="50">
        <v>-1.39</v>
      </c>
      <c r="E114" s="50">
        <v>-0.39</v>
      </c>
      <c r="F114" s="50">
        <v>3.28</v>
      </c>
      <c r="G114" s="50">
        <v>9.7799999999999994</v>
      </c>
      <c r="H114" s="50">
        <v>15.78</v>
      </c>
      <c r="I114" s="50">
        <v>19.89</v>
      </c>
      <c r="J114" s="50">
        <v>23.78</v>
      </c>
      <c r="K114" s="50">
        <v>24.5</v>
      </c>
      <c r="L114" s="50">
        <v>20.22</v>
      </c>
      <c r="M114" s="50">
        <v>13.61</v>
      </c>
      <c r="N114" s="50">
        <v>7.11</v>
      </c>
      <c r="O114" s="50">
        <v>1.61</v>
      </c>
      <c r="P114" s="51">
        <v>-4.2222222222222232</v>
      </c>
      <c r="Q114" s="51">
        <v>-4.2222222222222232</v>
      </c>
      <c r="R114" s="51">
        <v>-1.722222222222223</v>
      </c>
      <c r="S114" s="51">
        <v>2.9999999999999991</v>
      </c>
      <c r="T114" s="51">
        <v>8.7777777777777768</v>
      </c>
      <c r="U114" s="51">
        <v>14.5</v>
      </c>
      <c r="V114" s="51">
        <v>19.111111111111114</v>
      </c>
      <c r="W114" s="51">
        <v>19.611111111111111</v>
      </c>
      <c r="X114" s="51">
        <v>15.999999999999998</v>
      </c>
      <c r="Y114" s="51">
        <v>9.8888888888888875</v>
      </c>
      <c r="Z114" s="51">
        <v>3.8888888888888888</v>
      </c>
      <c r="AA114" s="51">
        <v>-1.1111111111111112</v>
      </c>
      <c r="AB114" s="53">
        <f t="shared" si="27"/>
        <v>362.70745435031694</v>
      </c>
      <c r="AC114" s="53">
        <f t="shared" si="28"/>
        <v>337.15518270969875</v>
      </c>
      <c r="AD114" s="53">
        <f t="shared" si="29"/>
        <v>375.83846961350133</v>
      </c>
      <c r="AE114" s="53">
        <f t="shared" si="30"/>
        <v>475.05619166229008</v>
      </c>
      <c r="AF114" s="53">
        <f t="shared" si="31"/>
        <v>713.06871960136209</v>
      </c>
      <c r="AG114" s="53">
        <f t="shared" si="32"/>
        <v>1172.3669556382747</v>
      </c>
      <c r="AH114" s="53">
        <f t="shared" si="33"/>
        <v>1659.6844258069709</v>
      </c>
      <c r="AI114" s="53">
        <f t="shared" si="34"/>
        <v>1691.5324714433168</v>
      </c>
      <c r="AJ114" s="53">
        <f t="shared" si="35"/>
        <v>1392.6795395628278</v>
      </c>
      <c r="AK114" s="53">
        <f t="shared" si="36"/>
        <v>952.38356707666719</v>
      </c>
      <c r="AL114" s="53">
        <f t="shared" si="37"/>
        <v>645.24035514544494</v>
      </c>
      <c r="AM114" s="53">
        <f t="shared" si="38"/>
        <v>462.91516641297233</v>
      </c>
      <c r="AN114" s="55">
        <f t="shared" si="39"/>
        <v>0.81040329932321176</v>
      </c>
      <c r="AO114" s="55">
        <f t="shared" si="40"/>
        <v>0.75331143370426124</v>
      </c>
      <c r="AP114" s="55">
        <f t="shared" si="41"/>
        <v>0.69734169789609457</v>
      </c>
      <c r="AQ114" s="55">
        <f t="shared" si="42"/>
        <v>0.62694577633379478</v>
      </c>
      <c r="AR114" s="55">
        <f t="shared" si="43"/>
        <v>0.63114941761236065</v>
      </c>
      <c r="AS114" s="55">
        <f t="shared" si="44"/>
        <v>0.71108322985563943</v>
      </c>
      <c r="AT114" s="55">
        <f t="shared" si="45"/>
        <v>0.75131984894981807</v>
      </c>
      <c r="AU114" s="55">
        <f t="shared" si="46"/>
        <v>0.74228462256991501</v>
      </c>
      <c r="AV114" s="55">
        <f t="shared" si="47"/>
        <v>0.76714894795873323</v>
      </c>
      <c r="AW114" s="55">
        <f t="shared" si="48"/>
        <v>0.78227422349348275</v>
      </c>
      <c r="AX114" s="55">
        <f t="shared" si="49"/>
        <v>0.79981255334368262</v>
      </c>
      <c r="AY114" s="55">
        <f t="shared" si="50"/>
        <v>0.82124501809055095</v>
      </c>
    </row>
    <row r="115" spans="1:51" ht="27" thickBot="1" x14ac:dyDescent="0.3">
      <c r="A115" s="41" t="s">
        <v>1346</v>
      </c>
      <c r="B115" s="42" t="s">
        <v>1356</v>
      </c>
      <c r="C115" s="29" t="s">
        <v>174</v>
      </c>
      <c r="D115" s="50">
        <v>3.61</v>
      </c>
      <c r="E115" s="50">
        <v>4.5</v>
      </c>
      <c r="F115" s="50">
        <v>8</v>
      </c>
      <c r="G115" s="50">
        <v>13.61</v>
      </c>
      <c r="H115" s="50">
        <v>18.78</v>
      </c>
      <c r="I115" s="50">
        <v>22.28</v>
      </c>
      <c r="J115" s="50">
        <v>26.11</v>
      </c>
      <c r="K115" s="50">
        <v>26.89</v>
      </c>
      <c r="L115" s="50">
        <v>23</v>
      </c>
      <c r="M115" s="50">
        <v>17.11</v>
      </c>
      <c r="N115" s="50">
        <v>11.22</v>
      </c>
      <c r="O115" s="50">
        <v>6</v>
      </c>
      <c r="P115" s="51">
        <v>-5.8888888888888893</v>
      </c>
      <c r="Q115" s="51">
        <v>-5.2777777777777777</v>
      </c>
      <c r="R115" s="51">
        <v>-2.5</v>
      </c>
      <c r="S115" s="51">
        <v>3.2222222222222205</v>
      </c>
      <c r="T115" s="51">
        <v>9.7222222222222214</v>
      </c>
      <c r="U115" s="51">
        <v>15.388888888888889</v>
      </c>
      <c r="V115" s="51">
        <v>20.222222222222225</v>
      </c>
      <c r="W115" s="51">
        <v>20.777777777777782</v>
      </c>
      <c r="X115" s="51">
        <v>16.888888888888889</v>
      </c>
      <c r="Y115" s="51">
        <v>10.388888888888891</v>
      </c>
      <c r="Z115" s="51">
        <v>3.6111111111111112</v>
      </c>
      <c r="AA115" s="51">
        <v>-2.6111111111111107</v>
      </c>
      <c r="AB115" s="53">
        <f t="shared" si="27"/>
        <v>196.79087407127381</v>
      </c>
      <c r="AC115" s="53">
        <f t="shared" si="28"/>
        <v>202.86729798483537</v>
      </c>
      <c r="AD115" s="53">
        <f t="shared" si="29"/>
        <v>241.62757031451298</v>
      </c>
      <c r="AE115" s="53">
        <f t="shared" si="30"/>
        <v>380.69935806809929</v>
      </c>
      <c r="AF115" s="53">
        <f t="shared" si="31"/>
        <v>669.85356078199118</v>
      </c>
      <c r="AG115" s="53">
        <f t="shared" si="32"/>
        <v>1135.0631341924038</v>
      </c>
      <c r="AH115" s="53">
        <f t="shared" si="33"/>
        <v>1657.9414458790811</v>
      </c>
      <c r="AI115" s="53">
        <f t="shared" si="34"/>
        <v>1695.7347309857503</v>
      </c>
      <c r="AJ115" s="53">
        <f t="shared" si="35"/>
        <v>1315.6119815433808</v>
      </c>
      <c r="AK115" s="53">
        <f t="shared" si="36"/>
        <v>813.41919100716291</v>
      </c>
      <c r="AL115" s="53">
        <f t="shared" si="37"/>
        <v>470.47699373684782</v>
      </c>
      <c r="AM115" s="53">
        <f t="shared" si="38"/>
        <v>272.59054401926295</v>
      </c>
      <c r="AN115" s="55">
        <f t="shared" si="39"/>
        <v>0.4987640422688332</v>
      </c>
      <c r="AO115" s="55">
        <f t="shared" si="40"/>
        <v>0.49083980353669465</v>
      </c>
      <c r="AP115" s="55">
        <f t="shared" si="41"/>
        <v>0.47480785558530875</v>
      </c>
      <c r="AQ115" s="55">
        <f t="shared" si="42"/>
        <v>0.4945886499982271</v>
      </c>
      <c r="AR115" s="55">
        <f t="shared" si="43"/>
        <v>0.5563868522293004</v>
      </c>
      <c r="AS115" s="55">
        <f t="shared" si="44"/>
        <v>0.65017623256739854</v>
      </c>
      <c r="AT115" s="55">
        <f t="shared" si="45"/>
        <v>0.70051547137266201</v>
      </c>
      <c r="AU115" s="55">
        <f t="shared" si="46"/>
        <v>0.69234994950482698</v>
      </c>
      <c r="AV115" s="55">
        <f t="shared" si="47"/>
        <v>0.68485234126059635</v>
      </c>
      <c r="AW115" s="55">
        <f t="shared" si="48"/>
        <v>0.64617511779742498</v>
      </c>
      <c r="AX115" s="55">
        <f t="shared" si="49"/>
        <v>0.5946887622584498</v>
      </c>
      <c r="AY115" s="55">
        <f t="shared" si="50"/>
        <v>0.54007784393896208</v>
      </c>
    </row>
    <row r="116" spans="1:51" ht="27" thickBot="1" x14ac:dyDescent="0.3">
      <c r="A116" s="41" t="s">
        <v>1346</v>
      </c>
      <c r="B116" s="41" t="s">
        <v>1357</v>
      </c>
      <c r="C116" s="26" t="s">
        <v>175</v>
      </c>
      <c r="D116" s="50">
        <v>4.3899999999999997</v>
      </c>
      <c r="E116" s="50">
        <v>5.28</v>
      </c>
      <c r="F116" s="50">
        <v>8.5</v>
      </c>
      <c r="G116" s="50">
        <v>13.89</v>
      </c>
      <c r="H116" s="50">
        <v>18.78</v>
      </c>
      <c r="I116" s="50">
        <v>22.78</v>
      </c>
      <c r="J116" s="50">
        <v>26.78</v>
      </c>
      <c r="K116" s="50">
        <v>28.11</v>
      </c>
      <c r="L116" s="50">
        <v>24.22</v>
      </c>
      <c r="M116" s="50">
        <v>18.11</v>
      </c>
      <c r="N116" s="50">
        <v>12</v>
      </c>
      <c r="O116" s="50">
        <v>6.61</v>
      </c>
      <c r="P116" s="51">
        <v>-1.1111111111111112</v>
      </c>
      <c r="Q116" s="51">
        <v>-0.49999999999999922</v>
      </c>
      <c r="R116" s="51">
        <v>2.0000000000000009</v>
      </c>
      <c r="S116" s="51">
        <v>6.7777777777777795</v>
      </c>
      <c r="T116" s="51">
        <v>12.111111111111109</v>
      </c>
      <c r="U116" s="51">
        <v>17.388888888888886</v>
      </c>
      <c r="V116" s="51">
        <v>21.888888888888893</v>
      </c>
      <c r="W116" s="51">
        <v>22.277777777777775</v>
      </c>
      <c r="X116" s="51">
        <v>18.722222222222225</v>
      </c>
      <c r="Y116" s="51">
        <v>12.722222222222221</v>
      </c>
      <c r="Z116" s="51">
        <v>7.0000000000000009</v>
      </c>
      <c r="AA116" s="51">
        <v>1.6111111111111103</v>
      </c>
      <c r="AB116" s="53">
        <f t="shared" si="27"/>
        <v>380.24709089956582</v>
      </c>
      <c r="AC116" s="53">
        <f t="shared" si="28"/>
        <v>390.72243998159598</v>
      </c>
      <c r="AD116" s="53">
        <f t="shared" si="29"/>
        <v>449.23725126867112</v>
      </c>
      <c r="AE116" s="53">
        <f t="shared" si="30"/>
        <v>613.36212506503432</v>
      </c>
      <c r="AF116" s="53">
        <f t="shared" si="31"/>
        <v>920.02232890551215</v>
      </c>
      <c r="AG116" s="53">
        <f t="shared" si="32"/>
        <v>1420.355672375651</v>
      </c>
      <c r="AH116" s="53">
        <f t="shared" si="33"/>
        <v>1955.763424611338</v>
      </c>
      <c r="AI116" s="53">
        <f t="shared" si="34"/>
        <v>1897.0660809609353</v>
      </c>
      <c r="AJ116" s="53">
        <f t="shared" si="35"/>
        <v>1539.788771861698</v>
      </c>
      <c r="AK116" s="53">
        <f t="shared" si="36"/>
        <v>1039.6092997749986</v>
      </c>
      <c r="AL116" s="53">
        <f t="shared" si="37"/>
        <v>715.50219144682285</v>
      </c>
      <c r="AM116" s="53">
        <f t="shared" si="38"/>
        <v>483.42645974120614</v>
      </c>
      <c r="AN116" s="55">
        <f t="shared" si="39"/>
        <v>0.67458586735114234</v>
      </c>
      <c r="AO116" s="55">
        <f t="shared" si="40"/>
        <v>0.66292554901152445</v>
      </c>
      <c r="AP116" s="55">
        <f t="shared" si="41"/>
        <v>0.63652781943903158</v>
      </c>
      <c r="AQ116" s="55">
        <f t="shared" si="42"/>
        <v>0.62210237561411419</v>
      </c>
      <c r="AR116" s="55">
        <f t="shared" si="43"/>
        <v>0.6520578197546667</v>
      </c>
      <c r="AS116" s="55">
        <f t="shared" si="44"/>
        <v>0.71634999415141565</v>
      </c>
      <c r="AT116" s="55">
        <f t="shared" si="45"/>
        <v>0.74594999063373579</v>
      </c>
      <c r="AU116" s="55">
        <f t="shared" si="46"/>
        <v>0.70661580563739979</v>
      </c>
      <c r="AV116" s="55">
        <f t="shared" si="47"/>
        <v>0.71417286144522341</v>
      </c>
      <c r="AW116" s="55">
        <f t="shared" si="48"/>
        <v>0.70784263516921164</v>
      </c>
      <c r="AX116" s="55">
        <f t="shared" si="49"/>
        <v>0.71472271072726823</v>
      </c>
      <c r="AY116" s="55">
        <f t="shared" si="50"/>
        <v>0.70427126460832912</v>
      </c>
    </row>
    <row r="117" spans="1:51" ht="27" thickBot="1" x14ac:dyDescent="0.3">
      <c r="A117" s="41" t="s">
        <v>1346</v>
      </c>
      <c r="B117" s="41" t="s">
        <v>1357</v>
      </c>
      <c r="C117" s="26" t="s">
        <v>176</v>
      </c>
      <c r="D117" s="50">
        <v>5.22</v>
      </c>
      <c r="E117" s="50">
        <v>6.22</v>
      </c>
      <c r="F117" s="50">
        <v>9.5</v>
      </c>
      <c r="G117" s="50">
        <v>14.89</v>
      </c>
      <c r="H117" s="50">
        <v>19.72</v>
      </c>
      <c r="I117" s="50">
        <v>23.28</v>
      </c>
      <c r="J117" s="50">
        <v>27.28</v>
      </c>
      <c r="K117" s="50">
        <v>28.5</v>
      </c>
      <c r="L117" s="50">
        <v>24.72</v>
      </c>
      <c r="M117" s="50">
        <v>18.89</v>
      </c>
      <c r="N117" s="50">
        <v>12.78</v>
      </c>
      <c r="O117" s="50">
        <v>7.28</v>
      </c>
      <c r="P117" s="51">
        <v>-1.0000000000000004</v>
      </c>
      <c r="Q117" s="51">
        <v>-0.49999999999999922</v>
      </c>
      <c r="R117" s="51">
        <v>1.7777777777777792</v>
      </c>
      <c r="S117" s="51">
        <v>6.2777777777777759</v>
      </c>
      <c r="T117" s="51">
        <v>11.500000000000002</v>
      </c>
      <c r="U117" s="51">
        <v>17.111111111111111</v>
      </c>
      <c r="V117" s="51">
        <v>21.722222222222218</v>
      </c>
      <c r="W117" s="51">
        <v>21.777777777777779</v>
      </c>
      <c r="X117" s="51">
        <v>18.000000000000004</v>
      </c>
      <c r="Y117" s="51">
        <v>11.888888888888888</v>
      </c>
      <c r="Z117" s="51">
        <v>6.3888888888888884</v>
      </c>
      <c r="AA117" s="51">
        <v>1.3888888888888888</v>
      </c>
      <c r="AB117" s="53">
        <f t="shared" si="27"/>
        <v>364.74477102938391</v>
      </c>
      <c r="AC117" s="53">
        <f t="shared" si="28"/>
        <v>366.11371027850691</v>
      </c>
      <c r="AD117" s="53">
        <f t="shared" si="29"/>
        <v>406.82501487194304</v>
      </c>
      <c r="AE117" s="53">
        <f t="shared" si="30"/>
        <v>536.75524597900699</v>
      </c>
      <c r="AF117" s="53">
        <f t="shared" si="31"/>
        <v>800.51559509786125</v>
      </c>
      <c r="AG117" s="53">
        <f t="shared" si="32"/>
        <v>1330.4641554144632</v>
      </c>
      <c r="AH117" s="53">
        <f t="shared" si="33"/>
        <v>1860.8988344387712</v>
      </c>
      <c r="AI117" s="53">
        <f t="shared" si="34"/>
        <v>1744.8211570100177</v>
      </c>
      <c r="AJ117" s="53">
        <f t="shared" si="35"/>
        <v>1365.0141671837707</v>
      </c>
      <c r="AK117" s="53">
        <f t="shared" si="36"/>
        <v>887.36649015179876</v>
      </c>
      <c r="AL117" s="53">
        <f t="shared" si="37"/>
        <v>625.04774818056057</v>
      </c>
      <c r="AM117" s="53">
        <f t="shared" si="38"/>
        <v>447.2587035327789</v>
      </c>
      <c r="AN117" s="55">
        <f t="shared" si="39"/>
        <v>0.64184538095773236</v>
      </c>
      <c r="AO117" s="55">
        <f t="shared" si="40"/>
        <v>0.62117274963387681</v>
      </c>
      <c r="AP117" s="55">
        <f t="shared" si="41"/>
        <v>0.58565322435992717</v>
      </c>
      <c r="AQ117" s="55">
        <f t="shared" si="42"/>
        <v>0.56345014317467734</v>
      </c>
      <c r="AR117" s="55">
        <f t="shared" si="43"/>
        <v>0.5906937362429534</v>
      </c>
      <c r="AS117" s="55">
        <f t="shared" si="44"/>
        <v>0.6829024695655368</v>
      </c>
      <c r="AT117" s="55">
        <f t="shared" si="45"/>
        <v>0.71702861189886724</v>
      </c>
      <c r="AU117" s="55">
        <f t="shared" si="46"/>
        <v>0.67002433966895214</v>
      </c>
      <c r="AV117" s="55">
        <f t="shared" si="47"/>
        <v>0.66243347904273364</v>
      </c>
      <c r="AW117" s="55">
        <f t="shared" si="48"/>
        <v>0.63818478523361055</v>
      </c>
      <c r="AX117" s="55">
        <f t="shared" si="49"/>
        <v>0.65113116910504631</v>
      </c>
      <c r="AY117" s="55">
        <f t="shared" si="50"/>
        <v>0.66203591378790771</v>
      </c>
    </row>
    <row r="118" spans="1:51" ht="27" thickBot="1" x14ac:dyDescent="0.3">
      <c r="A118" s="41" t="s">
        <v>1346</v>
      </c>
      <c r="B118" s="41" t="s">
        <v>1358</v>
      </c>
      <c r="C118" s="26" t="s">
        <v>177</v>
      </c>
      <c r="D118" s="50">
        <v>-7.28</v>
      </c>
      <c r="E118" s="50">
        <v>-6.22</v>
      </c>
      <c r="F118" s="50">
        <v>-1.28</v>
      </c>
      <c r="G118" s="50">
        <v>5.5</v>
      </c>
      <c r="H118" s="50">
        <v>12.5</v>
      </c>
      <c r="I118" s="50">
        <v>17.11</v>
      </c>
      <c r="J118" s="50">
        <v>20.89</v>
      </c>
      <c r="K118" s="50">
        <v>21.28</v>
      </c>
      <c r="L118" s="50">
        <v>16.39</v>
      </c>
      <c r="M118" s="50">
        <v>9.2799999999999994</v>
      </c>
      <c r="N118" s="50">
        <v>2.2200000000000002</v>
      </c>
      <c r="O118" s="50">
        <v>-4.28</v>
      </c>
      <c r="P118" s="51">
        <v>-10</v>
      </c>
      <c r="Q118" s="51">
        <v>-9.7222222222222214</v>
      </c>
      <c r="R118" s="51">
        <v>-5.7777777777777768</v>
      </c>
      <c r="S118" s="51">
        <v>-1.0000000000000004</v>
      </c>
      <c r="T118" s="51">
        <v>5.6111111111111116</v>
      </c>
      <c r="U118" s="51">
        <v>11.722222222222223</v>
      </c>
      <c r="V118" s="51">
        <v>16.277777777777775</v>
      </c>
      <c r="W118" s="51">
        <v>17.111111111111111</v>
      </c>
      <c r="X118" s="51">
        <v>12.388888888888888</v>
      </c>
      <c r="Y118" s="51">
        <v>5.2777777777777777</v>
      </c>
      <c r="Z118" s="51">
        <v>-0.88888888888888962</v>
      </c>
      <c r="AA118" s="51">
        <v>-7.1111111111111116</v>
      </c>
      <c r="AB118" s="53">
        <f t="shared" si="27"/>
        <v>232.07214262112726</v>
      </c>
      <c r="AC118" s="53">
        <f t="shared" si="28"/>
        <v>223.51782990034187</v>
      </c>
      <c r="AD118" s="53">
        <f t="shared" si="29"/>
        <v>284.38719034471592</v>
      </c>
      <c r="AE118" s="53">
        <f t="shared" si="30"/>
        <v>357.72315992073823</v>
      </c>
      <c r="AF118" s="53">
        <f t="shared" si="31"/>
        <v>571.77066515586671</v>
      </c>
      <c r="AG118" s="53">
        <f t="shared" si="32"/>
        <v>970.84774785079958</v>
      </c>
      <c r="AH118" s="53">
        <f t="shared" si="33"/>
        <v>1384.5167661840203</v>
      </c>
      <c r="AI118" s="53">
        <f t="shared" si="34"/>
        <v>1502.6517354076416</v>
      </c>
      <c r="AJ118" s="53">
        <f t="shared" si="35"/>
        <v>1109.4684957446827</v>
      </c>
      <c r="AK118" s="53">
        <f t="shared" si="36"/>
        <v>676.14514536789977</v>
      </c>
      <c r="AL118" s="53">
        <f t="shared" si="37"/>
        <v>457.82804797492622</v>
      </c>
      <c r="AM118" s="53">
        <f t="shared" si="38"/>
        <v>289.71627626258987</v>
      </c>
      <c r="AN118" s="55">
        <f t="shared" si="39"/>
        <v>0.80890966962999256</v>
      </c>
      <c r="AO118" s="55">
        <f t="shared" si="40"/>
        <v>0.76222835512935905</v>
      </c>
      <c r="AP118" s="55">
        <f t="shared" si="41"/>
        <v>0.71470461432165378</v>
      </c>
      <c r="AQ118" s="55">
        <f t="shared" si="42"/>
        <v>0.62948937474482169</v>
      </c>
      <c r="AR118" s="55">
        <f t="shared" si="43"/>
        <v>0.62850231612270879</v>
      </c>
      <c r="AS118" s="55">
        <f t="shared" si="44"/>
        <v>0.70594129479087864</v>
      </c>
      <c r="AT118" s="55">
        <f t="shared" si="45"/>
        <v>0.74926220670459598</v>
      </c>
      <c r="AU118" s="55">
        <f t="shared" si="46"/>
        <v>0.77128314718644153</v>
      </c>
      <c r="AV118" s="55">
        <f t="shared" si="47"/>
        <v>0.77210019702416022</v>
      </c>
      <c r="AW118" s="55">
        <f t="shared" si="48"/>
        <v>0.76062069519867304</v>
      </c>
      <c r="AX118" s="55">
        <f t="shared" si="49"/>
        <v>0.79912917745130796</v>
      </c>
      <c r="AY118" s="55">
        <f t="shared" si="50"/>
        <v>0.80630867784270388</v>
      </c>
    </row>
    <row r="119" spans="1:51" ht="27" thickBot="1" x14ac:dyDescent="0.3">
      <c r="A119" s="41" t="s">
        <v>1346</v>
      </c>
      <c r="B119" s="41" t="s">
        <v>1358</v>
      </c>
      <c r="C119" s="26" t="s">
        <v>178</v>
      </c>
      <c r="D119" s="50">
        <v>-2.5</v>
      </c>
      <c r="E119" s="50">
        <v>-1.89</v>
      </c>
      <c r="F119" s="50">
        <v>2</v>
      </c>
      <c r="G119" s="50">
        <v>7.5</v>
      </c>
      <c r="H119" s="50">
        <v>12.5</v>
      </c>
      <c r="I119" s="50">
        <v>16.5</v>
      </c>
      <c r="J119" s="50">
        <v>20.5</v>
      </c>
      <c r="K119" s="50">
        <v>22.28</v>
      </c>
      <c r="L119" s="50">
        <v>18.89</v>
      </c>
      <c r="M119" s="50">
        <v>12.61</v>
      </c>
      <c r="N119" s="50">
        <v>5.89</v>
      </c>
      <c r="O119" s="50">
        <v>-0.22</v>
      </c>
      <c r="P119" s="51">
        <v>-6.8888888888888875</v>
      </c>
      <c r="Q119" s="51">
        <v>-6.7222222222222232</v>
      </c>
      <c r="R119" s="51">
        <v>-3.7222222222222219</v>
      </c>
      <c r="S119" s="51">
        <v>1.1111111111111112</v>
      </c>
      <c r="T119" s="51">
        <v>7.2777777777777786</v>
      </c>
      <c r="U119" s="51">
        <v>12.388888888888888</v>
      </c>
      <c r="V119" s="51">
        <v>17.111111111111111</v>
      </c>
      <c r="W119" s="51">
        <v>18.499999999999996</v>
      </c>
      <c r="X119" s="51">
        <v>14.111111111111111</v>
      </c>
      <c r="Y119" s="51">
        <v>7.2777777777777786</v>
      </c>
      <c r="Z119" s="51">
        <v>0.88888888888888962</v>
      </c>
      <c r="AA119" s="51">
        <v>-4.6111111111111116</v>
      </c>
      <c r="AB119" s="53">
        <f t="shared" si="27"/>
        <v>262.51532113084033</v>
      </c>
      <c r="AC119" s="53">
        <f t="shared" si="28"/>
        <v>257.45595255939634</v>
      </c>
      <c r="AD119" s="53">
        <f t="shared" si="29"/>
        <v>305.91592364846611</v>
      </c>
      <c r="AE119" s="53">
        <f t="shared" si="30"/>
        <v>423.36456035934765</v>
      </c>
      <c r="AF119" s="53">
        <f t="shared" si="31"/>
        <v>719.20275865419421</v>
      </c>
      <c r="AG119" s="53">
        <f t="shared" si="32"/>
        <v>1101.731518281543</v>
      </c>
      <c r="AH119" s="53">
        <f t="shared" si="33"/>
        <v>1576.4830097222609</v>
      </c>
      <c r="AI119" s="53">
        <f t="shared" si="34"/>
        <v>1683.7617756945428</v>
      </c>
      <c r="AJ119" s="53">
        <f t="shared" si="35"/>
        <v>1186.3915240779779</v>
      </c>
      <c r="AK119" s="53">
        <f t="shared" si="36"/>
        <v>714.0340630231135</v>
      </c>
      <c r="AL119" s="53">
        <f t="shared" si="37"/>
        <v>457.98987945628249</v>
      </c>
      <c r="AM119" s="53">
        <f t="shared" si="38"/>
        <v>314.08799110421131</v>
      </c>
      <c r="AN119" s="55">
        <f t="shared" si="39"/>
        <v>0.71822915753266237</v>
      </c>
      <c r="AO119" s="55">
        <f t="shared" si="40"/>
        <v>0.69543320845291379</v>
      </c>
      <c r="AP119" s="55">
        <f t="shared" si="41"/>
        <v>0.65837276309004911</v>
      </c>
      <c r="AQ119" s="55">
        <f t="shared" si="42"/>
        <v>0.63928783923602972</v>
      </c>
      <c r="AR119" s="55">
        <f t="shared" si="43"/>
        <v>0.70489043870986001</v>
      </c>
      <c r="AS119" s="55">
        <f t="shared" si="44"/>
        <v>0.76671588746821195</v>
      </c>
      <c r="AT119" s="55">
        <f t="shared" si="45"/>
        <v>0.8091793651006457</v>
      </c>
      <c r="AU119" s="55">
        <f t="shared" si="46"/>
        <v>0.79188369974847372</v>
      </c>
      <c r="AV119" s="55">
        <f t="shared" si="47"/>
        <v>0.73791943982791242</v>
      </c>
      <c r="AW119" s="55">
        <f t="shared" si="48"/>
        <v>0.69982460145171621</v>
      </c>
      <c r="AX119" s="55">
        <f t="shared" si="49"/>
        <v>0.70271524960164833</v>
      </c>
      <c r="AY119" s="55">
        <f t="shared" si="50"/>
        <v>0.72260595226624125</v>
      </c>
    </row>
    <row r="120" spans="1:51" ht="27" thickBot="1" x14ac:dyDescent="0.3">
      <c r="A120" s="41" t="s">
        <v>1346</v>
      </c>
      <c r="B120" s="41" t="s">
        <v>1358</v>
      </c>
      <c r="C120" s="26" t="s">
        <v>179</v>
      </c>
      <c r="D120" s="50">
        <v>-5.72</v>
      </c>
      <c r="E120" s="50">
        <v>-5.5</v>
      </c>
      <c r="F120" s="50">
        <v>-1.28</v>
      </c>
      <c r="G120" s="50">
        <v>4.5</v>
      </c>
      <c r="H120" s="50">
        <v>9.11</v>
      </c>
      <c r="I120" s="50">
        <v>12.72</v>
      </c>
      <c r="J120" s="50">
        <v>16.72</v>
      </c>
      <c r="K120" s="50">
        <v>19.28</v>
      </c>
      <c r="L120" s="50">
        <v>16.72</v>
      </c>
      <c r="M120" s="50">
        <v>10.220000000000001</v>
      </c>
      <c r="N120" s="50">
        <v>2.78</v>
      </c>
      <c r="O120" s="50">
        <v>-3.22</v>
      </c>
      <c r="P120" s="51">
        <v>-9.1111111111111107</v>
      </c>
      <c r="Q120" s="51">
        <v>-9.2777777777777768</v>
      </c>
      <c r="R120" s="51">
        <v>-5.7222222222222223</v>
      </c>
      <c r="S120" s="51">
        <v>-1.2222222222222219</v>
      </c>
      <c r="T120" s="51">
        <v>4.3888888888888884</v>
      </c>
      <c r="U120" s="51">
        <v>9.3888888888888875</v>
      </c>
      <c r="V120" s="51">
        <v>14.222222222222223</v>
      </c>
      <c r="W120" s="51">
        <v>16.111111111111111</v>
      </c>
      <c r="X120" s="51">
        <v>12.388888888888888</v>
      </c>
      <c r="Y120" s="51">
        <v>5</v>
      </c>
      <c r="Z120" s="51">
        <v>-1.4999999999999996</v>
      </c>
      <c r="AA120" s="51">
        <v>-6.8888888888888875</v>
      </c>
      <c r="AB120" s="53">
        <f t="shared" si="27"/>
        <v>236.82135043562877</v>
      </c>
      <c r="AC120" s="53">
        <f t="shared" si="28"/>
        <v>226.89283637665275</v>
      </c>
      <c r="AD120" s="53">
        <f t="shared" si="29"/>
        <v>286.80127420494455</v>
      </c>
      <c r="AE120" s="53">
        <f t="shared" si="30"/>
        <v>371.24306751286696</v>
      </c>
      <c r="AF120" s="53">
        <f t="shared" si="31"/>
        <v>604.20247127086498</v>
      </c>
      <c r="AG120" s="53">
        <f t="shared" si="32"/>
        <v>943.83898570385861</v>
      </c>
      <c r="AH120" s="53">
        <f t="shared" si="33"/>
        <v>1379.7795153115685</v>
      </c>
      <c r="AI120" s="53">
        <f t="shared" si="34"/>
        <v>1497.3790189398178</v>
      </c>
      <c r="AJ120" s="53">
        <f t="shared" si="35"/>
        <v>1086.4383679734949</v>
      </c>
      <c r="AK120" s="53">
        <f t="shared" si="36"/>
        <v>610.79392315200721</v>
      </c>
      <c r="AL120" s="53">
        <f t="shared" si="37"/>
        <v>402.29824694821758</v>
      </c>
      <c r="AM120" s="53">
        <f t="shared" si="38"/>
        <v>276.93258186578748</v>
      </c>
      <c r="AN120" s="55">
        <f t="shared" si="39"/>
        <v>0.76977577806854047</v>
      </c>
      <c r="AO120" s="55">
        <f t="shared" si="40"/>
        <v>0.74719534114034447</v>
      </c>
      <c r="AP120" s="55">
        <f t="shared" si="41"/>
        <v>0.71773166840980562</v>
      </c>
      <c r="AQ120" s="55">
        <f t="shared" si="42"/>
        <v>0.66399212319594347</v>
      </c>
      <c r="AR120" s="55">
        <f t="shared" si="43"/>
        <v>0.72314408357880589</v>
      </c>
      <c r="AS120" s="55">
        <f t="shared" si="44"/>
        <v>0.80170360501314242</v>
      </c>
      <c r="AT120" s="55">
        <f t="shared" si="45"/>
        <v>0.85205196509349967</v>
      </c>
      <c r="AU120" s="55">
        <f t="shared" si="46"/>
        <v>0.81899472921440142</v>
      </c>
      <c r="AV120" s="55">
        <f t="shared" si="47"/>
        <v>0.75607309372395293</v>
      </c>
      <c r="AW120" s="55">
        <f t="shared" si="48"/>
        <v>0.70050760874421425</v>
      </c>
      <c r="AX120" s="55">
        <f t="shared" si="49"/>
        <v>0.73434480741368957</v>
      </c>
      <c r="AY120" s="55">
        <f t="shared" si="50"/>
        <v>0.75767408206881492</v>
      </c>
    </row>
    <row r="121" spans="1:51" ht="27" thickBot="1" x14ac:dyDescent="0.3">
      <c r="A121" s="41" t="s">
        <v>1346</v>
      </c>
      <c r="B121" s="41" t="s">
        <v>1358</v>
      </c>
      <c r="C121" s="26" t="s">
        <v>180</v>
      </c>
      <c r="D121" s="50">
        <v>-5.5</v>
      </c>
      <c r="E121" s="50">
        <v>-5</v>
      </c>
      <c r="F121" s="50">
        <v>-0.89</v>
      </c>
      <c r="G121" s="50">
        <v>5</v>
      </c>
      <c r="H121" s="50">
        <v>11.39</v>
      </c>
      <c r="I121" s="50">
        <v>15.89</v>
      </c>
      <c r="J121" s="50">
        <v>19.72</v>
      </c>
      <c r="K121" s="50">
        <v>20.72</v>
      </c>
      <c r="L121" s="50">
        <v>16.39</v>
      </c>
      <c r="M121" s="50">
        <v>9.5</v>
      </c>
      <c r="N121" s="50">
        <v>2.78</v>
      </c>
      <c r="O121" s="50">
        <v>-3.28</v>
      </c>
      <c r="P121" s="51">
        <v>-8.1111111111111125</v>
      </c>
      <c r="Q121" s="51">
        <v>-8.1111111111111125</v>
      </c>
      <c r="R121" s="51">
        <v>-5.1111111111111107</v>
      </c>
      <c r="S121" s="51">
        <v>-0.22222222222222143</v>
      </c>
      <c r="T121" s="51">
        <v>6.1111111111111107</v>
      </c>
      <c r="U121" s="51">
        <v>11.888888888888888</v>
      </c>
      <c r="V121" s="51">
        <v>16.5</v>
      </c>
      <c r="W121" s="51">
        <v>17.388888888888886</v>
      </c>
      <c r="X121" s="51">
        <v>12.777777777777777</v>
      </c>
      <c r="Y121" s="51">
        <v>5.7222222222222205</v>
      </c>
      <c r="Z121" s="51">
        <v>-0.61111111111111194</v>
      </c>
      <c r="AA121" s="51">
        <v>-6.1111111111111107</v>
      </c>
      <c r="AB121" s="53">
        <f t="shared" si="27"/>
        <v>272.18404125926139</v>
      </c>
      <c r="AC121" s="53">
        <f t="shared" si="28"/>
        <v>262.06699698705955</v>
      </c>
      <c r="AD121" s="53">
        <f t="shared" si="29"/>
        <v>305.81313629578295</v>
      </c>
      <c r="AE121" s="53">
        <f t="shared" si="30"/>
        <v>414.83409489595249</v>
      </c>
      <c r="AF121" s="53">
        <f t="shared" si="31"/>
        <v>659.19080687398844</v>
      </c>
      <c r="AG121" s="53">
        <f t="shared" si="32"/>
        <v>1072.4883963339926</v>
      </c>
      <c r="AH121" s="53">
        <f t="shared" si="33"/>
        <v>1530.9768781584141</v>
      </c>
      <c r="AI121" s="53">
        <f t="shared" si="34"/>
        <v>1610.8538082703883</v>
      </c>
      <c r="AJ121" s="53">
        <f t="shared" si="35"/>
        <v>1167.5042236863483</v>
      </c>
      <c r="AK121" s="53">
        <f t="shared" si="36"/>
        <v>708.57675614870539</v>
      </c>
      <c r="AL121" s="53">
        <f t="shared" si="37"/>
        <v>458.17164783242481</v>
      </c>
      <c r="AM121" s="53">
        <f t="shared" si="38"/>
        <v>313.35491666439378</v>
      </c>
      <c r="AN121" s="55">
        <f t="shared" si="39"/>
        <v>0.8183801599879903</v>
      </c>
      <c r="AO121" s="55">
        <f t="shared" si="40"/>
        <v>0.78796107931086989</v>
      </c>
      <c r="AP121" s="55">
        <f t="shared" si="41"/>
        <v>0.73063923561569133</v>
      </c>
      <c r="AQ121" s="55">
        <f t="shared" si="42"/>
        <v>0.68975728554021465</v>
      </c>
      <c r="AR121" s="55">
        <f t="shared" si="43"/>
        <v>0.69997375224488434</v>
      </c>
      <c r="AS121" s="55">
        <f t="shared" si="44"/>
        <v>0.77132254201177086</v>
      </c>
      <c r="AT121" s="55">
        <f t="shared" si="45"/>
        <v>0.81688662053822969</v>
      </c>
      <c r="AU121" s="55">
        <f t="shared" si="46"/>
        <v>0.81242687206876529</v>
      </c>
      <c r="AV121" s="55">
        <f t="shared" si="47"/>
        <v>0.79203688336734734</v>
      </c>
      <c r="AW121" s="55">
        <f t="shared" si="48"/>
        <v>0.77291220468383659</v>
      </c>
      <c r="AX121" s="55">
        <f t="shared" si="49"/>
        <v>0.7836823464534054</v>
      </c>
      <c r="AY121" s="55">
        <f t="shared" si="50"/>
        <v>0.80776360828451343</v>
      </c>
    </row>
    <row r="122" spans="1:51" ht="27" thickBot="1" x14ac:dyDescent="0.3">
      <c r="A122" s="41" t="s">
        <v>1346</v>
      </c>
      <c r="B122" s="41" t="s">
        <v>1358</v>
      </c>
      <c r="C122" s="26" t="s">
        <v>181</v>
      </c>
      <c r="D122" s="50">
        <v>-1.78</v>
      </c>
      <c r="E122" s="50">
        <v>-1.72</v>
      </c>
      <c r="F122" s="50">
        <v>1.5</v>
      </c>
      <c r="G122" s="50">
        <v>6.22</v>
      </c>
      <c r="H122" s="50">
        <v>10.78</v>
      </c>
      <c r="I122" s="50">
        <v>14.72</v>
      </c>
      <c r="J122" s="50">
        <v>18.61</v>
      </c>
      <c r="K122" s="50">
        <v>20.89</v>
      </c>
      <c r="L122" s="50">
        <v>18.5</v>
      </c>
      <c r="M122" s="50">
        <v>12.78</v>
      </c>
      <c r="N122" s="50">
        <v>6.28</v>
      </c>
      <c r="O122" s="50">
        <v>0.39</v>
      </c>
      <c r="P122" s="51">
        <v>-6.4999999999999991</v>
      </c>
      <c r="Q122" s="51">
        <v>-6.2777777777777777</v>
      </c>
      <c r="R122" s="51">
        <v>-2.8888888888888884</v>
      </c>
      <c r="S122" s="51">
        <v>1.6111111111111103</v>
      </c>
      <c r="T122" s="51">
        <v>7.2222222222222223</v>
      </c>
      <c r="U122" s="51">
        <v>12.388888888888888</v>
      </c>
      <c r="V122" s="51">
        <v>16.777777777777779</v>
      </c>
      <c r="W122" s="51">
        <v>18.777777777777775</v>
      </c>
      <c r="X122" s="51">
        <v>15.222222222222221</v>
      </c>
      <c r="Y122" s="51">
        <v>7.9999999999999991</v>
      </c>
      <c r="Z122" s="51">
        <v>1.2777777777777761</v>
      </c>
      <c r="AA122" s="51">
        <v>-4.5000000000000009</v>
      </c>
      <c r="AB122" s="53">
        <f t="shared" si="27"/>
        <v>264.22686258938899</v>
      </c>
      <c r="AC122" s="53">
        <f t="shared" si="28"/>
        <v>272.15941562603263</v>
      </c>
      <c r="AD122" s="53">
        <f t="shared" si="29"/>
        <v>358.98281637174233</v>
      </c>
      <c r="AE122" s="53">
        <f t="shared" si="30"/>
        <v>496.58053814786837</v>
      </c>
      <c r="AF122" s="53">
        <f t="shared" si="31"/>
        <v>799.62146607189277</v>
      </c>
      <c r="AG122" s="53">
        <f t="shared" si="32"/>
        <v>1234.7362483710576</v>
      </c>
      <c r="AH122" s="53">
        <f t="shared" si="33"/>
        <v>1699.5371950973774</v>
      </c>
      <c r="AI122" s="53">
        <f t="shared" si="34"/>
        <v>1898.0214830150189</v>
      </c>
      <c r="AJ122" s="53">
        <f t="shared" si="35"/>
        <v>1403.0317419231687</v>
      </c>
      <c r="AK122" s="53">
        <f t="shared" si="36"/>
        <v>779.19322290477351</v>
      </c>
      <c r="AL122" s="53">
        <f t="shared" si="37"/>
        <v>471.45968493939529</v>
      </c>
      <c r="AM122" s="53">
        <f t="shared" si="38"/>
        <v>305.57778315219264</v>
      </c>
      <c r="AN122" s="55">
        <f t="shared" si="39"/>
        <v>0.7016714127638245</v>
      </c>
      <c r="AO122" s="55">
        <f t="shared" si="40"/>
        <v>0.71055612738813578</v>
      </c>
      <c r="AP122" s="55">
        <f t="shared" si="41"/>
        <v>0.72605433045858692</v>
      </c>
      <c r="AQ122" s="55">
        <f t="shared" si="42"/>
        <v>0.72343455045572869</v>
      </c>
      <c r="AR122" s="55">
        <f t="shared" si="43"/>
        <v>0.78669161467555704</v>
      </c>
      <c r="AS122" s="55">
        <f t="shared" si="44"/>
        <v>0.85927640514053327</v>
      </c>
      <c r="AT122" s="55">
        <f t="shared" si="45"/>
        <v>0.89096476691799242</v>
      </c>
      <c r="AU122" s="55">
        <f t="shared" si="46"/>
        <v>0.87727404242292517</v>
      </c>
      <c r="AV122" s="55">
        <f t="shared" si="47"/>
        <v>0.81231435301503996</v>
      </c>
      <c r="AW122" s="55">
        <f t="shared" si="48"/>
        <v>0.72700010065980902</v>
      </c>
      <c r="AX122" s="55">
        <f t="shared" si="49"/>
        <v>0.70344253493739994</v>
      </c>
      <c r="AY122" s="55">
        <f t="shared" si="50"/>
        <v>0.69716827050706143</v>
      </c>
    </row>
    <row r="123" spans="1:51" ht="27" thickBot="1" x14ac:dyDescent="0.3">
      <c r="A123" s="41" t="s">
        <v>1346</v>
      </c>
      <c r="B123" s="41" t="s">
        <v>1358</v>
      </c>
      <c r="C123" s="26" t="s">
        <v>182</v>
      </c>
      <c r="D123" s="50">
        <v>-3.61</v>
      </c>
      <c r="E123" s="50">
        <v>-4</v>
      </c>
      <c r="F123" s="50">
        <v>-0.72</v>
      </c>
      <c r="G123" s="50">
        <v>3.61</v>
      </c>
      <c r="H123" s="50">
        <v>7.78</v>
      </c>
      <c r="I123" s="50">
        <v>11.22</v>
      </c>
      <c r="J123" s="50">
        <v>14.89</v>
      </c>
      <c r="K123" s="50">
        <v>17.5</v>
      </c>
      <c r="L123" s="50">
        <v>16.39</v>
      </c>
      <c r="M123" s="50">
        <v>11.61</v>
      </c>
      <c r="N123" s="50">
        <v>5.5</v>
      </c>
      <c r="O123" s="50">
        <v>-0.61</v>
      </c>
      <c r="P123" s="51">
        <v>-8.2777777777777768</v>
      </c>
      <c r="Q123" s="51">
        <v>-8.3888888888888893</v>
      </c>
      <c r="R123" s="51">
        <v>-4.7777777777777786</v>
      </c>
      <c r="S123" s="51">
        <v>-0.38888888888888851</v>
      </c>
      <c r="T123" s="51">
        <v>4.6111111111111098</v>
      </c>
      <c r="U123" s="51">
        <v>9.0000000000000018</v>
      </c>
      <c r="V123" s="51">
        <v>13.22222222222222</v>
      </c>
      <c r="W123" s="51">
        <v>15.499999999999998</v>
      </c>
      <c r="X123" s="51">
        <v>13.277777777777777</v>
      </c>
      <c r="Y123" s="51">
        <v>7.0000000000000009</v>
      </c>
      <c r="Z123" s="51">
        <v>0.22222222222222143</v>
      </c>
      <c r="AA123" s="51">
        <v>-5.8888888888888893</v>
      </c>
      <c r="AB123" s="53">
        <f t="shared" si="27"/>
        <v>230.03706861646273</v>
      </c>
      <c r="AC123" s="53">
        <f t="shared" si="28"/>
        <v>232.79300818186834</v>
      </c>
      <c r="AD123" s="53">
        <f t="shared" si="29"/>
        <v>317.64637854517804</v>
      </c>
      <c r="AE123" s="53">
        <f t="shared" si="30"/>
        <v>446.28981268976099</v>
      </c>
      <c r="AF123" s="53">
        <f t="shared" si="31"/>
        <v>682.02116149989331</v>
      </c>
      <c r="AG123" s="53">
        <f t="shared" si="32"/>
        <v>988.70498482735184</v>
      </c>
      <c r="AH123" s="53">
        <f t="shared" si="33"/>
        <v>1362.0258308217592</v>
      </c>
      <c r="AI123" s="53">
        <f t="shared" si="34"/>
        <v>1548.2712372750195</v>
      </c>
      <c r="AJ123" s="53">
        <f t="shared" si="35"/>
        <v>1246.3210325713505</v>
      </c>
      <c r="AK123" s="53">
        <f t="shared" si="36"/>
        <v>734.14571955231861</v>
      </c>
      <c r="AL123" s="53">
        <f t="shared" si="37"/>
        <v>427.34757151579754</v>
      </c>
      <c r="AM123" s="53">
        <f t="shared" si="38"/>
        <v>266.25410947245194</v>
      </c>
      <c r="AN123" s="55">
        <f t="shared" si="39"/>
        <v>0.70066763608075799</v>
      </c>
      <c r="AO123" s="55">
        <f t="shared" si="40"/>
        <v>0.71521475941001977</v>
      </c>
      <c r="AP123" s="55">
        <f t="shared" si="41"/>
        <v>0.74003458217828522</v>
      </c>
      <c r="AQ123" s="55">
        <f t="shared" si="42"/>
        <v>0.75110585160007182</v>
      </c>
      <c r="AR123" s="55">
        <f t="shared" si="43"/>
        <v>0.80369921287496959</v>
      </c>
      <c r="AS123" s="55">
        <f t="shared" si="44"/>
        <v>0.86209256183217786</v>
      </c>
      <c r="AT123" s="55">
        <f t="shared" si="45"/>
        <v>0.89755282205903542</v>
      </c>
      <c r="AU123" s="55">
        <f t="shared" si="46"/>
        <v>0.88057105359326227</v>
      </c>
      <c r="AV123" s="55">
        <f t="shared" si="47"/>
        <v>0.81833502221168319</v>
      </c>
      <c r="AW123" s="55">
        <f t="shared" si="48"/>
        <v>0.73334592824409428</v>
      </c>
      <c r="AX123" s="55">
        <f t="shared" si="49"/>
        <v>0.688027021404372</v>
      </c>
      <c r="AY123" s="55">
        <f t="shared" si="50"/>
        <v>0.67481775533489297</v>
      </c>
    </row>
    <row r="124" spans="1:51" ht="27" thickBot="1" x14ac:dyDescent="0.3">
      <c r="A124" s="41" t="s">
        <v>1346</v>
      </c>
      <c r="B124" s="41" t="s">
        <v>1358</v>
      </c>
      <c r="C124" s="26" t="s">
        <v>183</v>
      </c>
      <c r="D124" s="50">
        <v>-7.22</v>
      </c>
      <c r="E124" s="50">
        <v>-5.72</v>
      </c>
      <c r="F124" s="50">
        <v>-0.11</v>
      </c>
      <c r="G124" s="50">
        <v>6.22</v>
      </c>
      <c r="H124" s="50">
        <v>11.89</v>
      </c>
      <c r="I124" s="50">
        <v>15.61</v>
      </c>
      <c r="J124" s="50">
        <v>19.11</v>
      </c>
      <c r="K124" s="50">
        <v>20.5</v>
      </c>
      <c r="L124" s="50">
        <v>17.11</v>
      </c>
      <c r="M124" s="50">
        <v>10.220000000000001</v>
      </c>
      <c r="N124" s="50">
        <v>3.39</v>
      </c>
      <c r="O124" s="50">
        <v>-4</v>
      </c>
      <c r="P124" s="51">
        <v>-12.388888888888889</v>
      </c>
      <c r="Q124" s="51">
        <v>-11.5</v>
      </c>
      <c r="R124" s="51">
        <v>-6.7222222222222232</v>
      </c>
      <c r="S124" s="51">
        <v>-1.1111111111111112</v>
      </c>
      <c r="T124" s="51">
        <v>5.4999999999999991</v>
      </c>
      <c r="U124" s="51">
        <v>11.222222222222223</v>
      </c>
      <c r="V124" s="51">
        <v>15.611111111111111</v>
      </c>
      <c r="W124" s="51">
        <v>16.888888888888889</v>
      </c>
      <c r="X124" s="51">
        <v>12.777777777777777</v>
      </c>
      <c r="Y124" s="51">
        <v>5</v>
      </c>
      <c r="Z124" s="51">
        <v>-2.5</v>
      </c>
      <c r="AA124" s="51">
        <v>-9.5</v>
      </c>
      <c r="AB124" s="53">
        <f t="shared" si="27"/>
        <v>157.85382001302395</v>
      </c>
      <c r="AC124" s="53">
        <f t="shared" si="28"/>
        <v>162.30105961881398</v>
      </c>
      <c r="AD124" s="53">
        <f t="shared" si="29"/>
        <v>226.03601912844422</v>
      </c>
      <c r="AE124" s="53">
        <f t="shared" si="30"/>
        <v>334.8621962829821</v>
      </c>
      <c r="AF124" s="53">
        <f t="shared" si="31"/>
        <v>586.07354320987554</v>
      </c>
      <c r="AG124" s="53">
        <f t="shared" si="32"/>
        <v>999.77656324032966</v>
      </c>
      <c r="AH124" s="53">
        <f t="shared" si="33"/>
        <v>1419.6353700274406</v>
      </c>
      <c r="AI124" s="53">
        <f t="shared" si="34"/>
        <v>1532.7172827462848</v>
      </c>
      <c r="AJ124" s="53">
        <f t="shared" si="35"/>
        <v>1115.3525262110268</v>
      </c>
      <c r="AK124" s="53">
        <f t="shared" si="36"/>
        <v>610.79392315200721</v>
      </c>
      <c r="AL124" s="53">
        <f t="shared" si="37"/>
        <v>332.48799856762656</v>
      </c>
      <c r="AM124" s="53">
        <f t="shared" si="38"/>
        <v>195.6731017435277</v>
      </c>
      <c r="AN124" s="55">
        <f t="shared" si="39"/>
        <v>0.66559834828438758</v>
      </c>
      <c r="AO124" s="55">
        <f t="shared" si="40"/>
        <v>0.63725682044397758</v>
      </c>
      <c r="AP124" s="55">
        <f t="shared" si="41"/>
        <v>0.61056251543515194</v>
      </c>
      <c r="AQ124" s="55">
        <f t="shared" si="42"/>
        <v>0.59406977864908594</v>
      </c>
      <c r="AR124" s="55">
        <f t="shared" si="43"/>
        <v>0.64920501536151554</v>
      </c>
      <c r="AS124" s="55">
        <f t="shared" si="44"/>
        <v>0.75141537525263236</v>
      </c>
      <c r="AT124" s="55">
        <f t="shared" si="45"/>
        <v>0.80168381618630058</v>
      </c>
      <c r="AU124" s="55">
        <f t="shared" si="46"/>
        <v>0.79786824254059929</v>
      </c>
      <c r="AV124" s="55">
        <f t="shared" si="47"/>
        <v>0.75665708165643952</v>
      </c>
      <c r="AW124" s="55">
        <f t="shared" si="48"/>
        <v>0.70050760874421425</v>
      </c>
      <c r="AX124" s="55">
        <f t="shared" si="49"/>
        <v>0.65335223709056967</v>
      </c>
      <c r="AY124" s="55">
        <f t="shared" si="50"/>
        <v>0.65571794118893445</v>
      </c>
    </row>
    <row r="125" spans="1:51" ht="27" thickBot="1" x14ac:dyDescent="0.3">
      <c r="A125" s="41" t="s">
        <v>1346</v>
      </c>
      <c r="B125" s="41" t="s">
        <v>1358</v>
      </c>
      <c r="C125" s="26" t="s">
        <v>184</v>
      </c>
      <c r="D125" s="50">
        <v>-4.28</v>
      </c>
      <c r="E125" s="50">
        <v>-3.72</v>
      </c>
      <c r="F125" s="50">
        <v>0.11</v>
      </c>
      <c r="G125" s="50">
        <v>5.61</v>
      </c>
      <c r="H125" s="50">
        <v>11.28</v>
      </c>
      <c r="I125" s="50">
        <v>15.5</v>
      </c>
      <c r="J125" s="50">
        <v>19.61</v>
      </c>
      <c r="K125" s="50">
        <v>21</v>
      </c>
      <c r="L125" s="50">
        <v>17.28</v>
      </c>
      <c r="M125" s="50">
        <v>10.89</v>
      </c>
      <c r="N125" s="50">
        <v>4.22</v>
      </c>
      <c r="O125" s="50">
        <v>-1.72</v>
      </c>
      <c r="P125" s="51">
        <v>-7.8888888888888884</v>
      </c>
      <c r="Q125" s="51">
        <v>-7.7777777777777777</v>
      </c>
      <c r="R125" s="51">
        <v>-4.3888888888888884</v>
      </c>
      <c r="S125" s="51">
        <v>0.61111111111111194</v>
      </c>
      <c r="T125" s="51">
        <v>6.7777777777777795</v>
      </c>
      <c r="U125" s="51">
        <v>12.277777777777779</v>
      </c>
      <c r="V125" s="51">
        <v>16.777777777777779</v>
      </c>
      <c r="W125" s="51">
        <v>17.777777777777779</v>
      </c>
      <c r="X125" s="51">
        <v>13.388888888888889</v>
      </c>
      <c r="Y125" s="51">
        <v>6.1111111111111107</v>
      </c>
      <c r="Z125" s="51">
        <v>-0.22222222222222143</v>
      </c>
      <c r="AA125" s="51">
        <v>-5.3888888888888884</v>
      </c>
      <c r="AB125" s="53">
        <f t="shared" si="27"/>
        <v>256.92808261236695</v>
      </c>
      <c r="AC125" s="53">
        <f t="shared" si="28"/>
        <v>250.6410067146405</v>
      </c>
      <c r="AD125" s="53">
        <f t="shared" si="29"/>
        <v>317.09113962616448</v>
      </c>
      <c r="AE125" s="53">
        <f t="shared" si="30"/>
        <v>448.62343105585842</v>
      </c>
      <c r="AF125" s="53">
        <f t="shared" si="31"/>
        <v>727.82185297711158</v>
      </c>
      <c r="AG125" s="53">
        <f t="shared" si="32"/>
        <v>1157.3397823518071</v>
      </c>
      <c r="AH125" s="53">
        <f t="shared" si="33"/>
        <v>1596.8362203062268</v>
      </c>
      <c r="AI125" s="53">
        <f t="shared" si="34"/>
        <v>1662.9479740989577</v>
      </c>
      <c r="AJ125" s="53">
        <f t="shared" si="35"/>
        <v>1195.09781086561</v>
      </c>
      <c r="AK125" s="53">
        <f t="shared" si="36"/>
        <v>681.4097909746788</v>
      </c>
      <c r="AL125" s="53">
        <f t="shared" si="37"/>
        <v>438.06060299134856</v>
      </c>
      <c r="AM125" s="53">
        <f t="shared" si="38"/>
        <v>311.60296470024565</v>
      </c>
      <c r="AN125" s="55">
        <f t="shared" si="39"/>
        <v>0.75931271880086648</v>
      </c>
      <c r="AO125" s="55">
        <f t="shared" si="40"/>
        <v>0.7343867938740497</v>
      </c>
      <c r="AP125" s="55">
        <f t="shared" si="41"/>
        <v>0.71741253883150302</v>
      </c>
      <c r="AQ125" s="55">
        <f t="shared" si="42"/>
        <v>0.70226366515765448</v>
      </c>
      <c r="AR125" s="55">
        <f t="shared" si="43"/>
        <v>0.73819312484108757</v>
      </c>
      <c r="AS125" s="55">
        <f t="shared" si="44"/>
        <v>0.81131428081331447</v>
      </c>
      <c r="AT125" s="55">
        <f t="shared" si="45"/>
        <v>0.83712484489039285</v>
      </c>
      <c r="AU125" s="55">
        <f t="shared" si="46"/>
        <v>0.81838152038928214</v>
      </c>
      <c r="AV125" s="55">
        <f t="shared" si="47"/>
        <v>0.77904006344872001</v>
      </c>
      <c r="AW125" s="55">
        <f t="shared" si="48"/>
        <v>0.72356738478624771</v>
      </c>
      <c r="AX125" s="55">
        <f t="shared" si="49"/>
        <v>0.72837670803603549</v>
      </c>
      <c r="AY125" s="55">
        <f t="shared" si="50"/>
        <v>0.76030438897356534</v>
      </c>
    </row>
    <row r="126" spans="1:51" ht="27" thickBot="1" x14ac:dyDescent="0.3">
      <c r="A126" s="41" t="s">
        <v>1346</v>
      </c>
      <c r="B126" s="41" t="s">
        <v>1358</v>
      </c>
      <c r="C126" s="26" t="s">
        <v>185</v>
      </c>
      <c r="D126" s="50">
        <v>-3.28</v>
      </c>
      <c r="E126" s="50">
        <v>-2.78</v>
      </c>
      <c r="F126" s="50">
        <v>1.28</v>
      </c>
      <c r="G126" s="50">
        <v>7.39</v>
      </c>
      <c r="H126" s="50">
        <v>13.22</v>
      </c>
      <c r="I126" s="50">
        <v>17.28</v>
      </c>
      <c r="J126" s="50">
        <v>21.22</v>
      </c>
      <c r="K126" s="50">
        <v>22.5</v>
      </c>
      <c r="L126" s="50">
        <v>18.72</v>
      </c>
      <c r="M126" s="50">
        <v>12</v>
      </c>
      <c r="N126" s="50">
        <v>5</v>
      </c>
      <c r="O126" s="50">
        <v>-1.1100000000000001</v>
      </c>
      <c r="P126" s="51">
        <v>-8.3888888888888893</v>
      </c>
      <c r="Q126" s="51">
        <v>-8.2222222222222232</v>
      </c>
      <c r="R126" s="51">
        <v>-5</v>
      </c>
      <c r="S126" s="51">
        <v>-0.38888888888888851</v>
      </c>
      <c r="T126" s="51">
        <v>5.9999999999999982</v>
      </c>
      <c r="U126" s="51">
        <v>11.777777777777779</v>
      </c>
      <c r="V126" s="51">
        <v>16.277777777777775</v>
      </c>
      <c r="W126" s="51">
        <v>17.388888888888886</v>
      </c>
      <c r="X126" s="51">
        <v>12.722222222222221</v>
      </c>
      <c r="Y126" s="51">
        <v>5.4999999999999991</v>
      </c>
      <c r="Z126" s="51">
        <v>-1.0000000000000004</v>
      </c>
      <c r="AA126" s="51">
        <v>-6.4999999999999991</v>
      </c>
      <c r="AB126" s="53">
        <f t="shared" si="27"/>
        <v>220.59668490203231</v>
      </c>
      <c r="AC126" s="53">
        <f t="shared" si="28"/>
        <v>218.12518451576793</v>
      </c>
      <c r="AD126" s="53">
        <f t="shared" si="29"/>
        <v>265.77884216151261</v>
      </c>
      <c r="AE126" s="53">
        <f t="shared" si="30"/>
        <v>343.37728693515965</v>
      </c>
      <c r="AF126" s="53">
        <f t="shared" si="31"/>
        <v>575.61718741976551</v>
      </c>
      <c r="AG126" s="53">
        <f t="shared" si="32"/>
        <v>967.5319040252142</v>
      </c>
      <c r="AH126" s="53">
        <f t="shared" si="33"/>
        <v>1356.738492668208</v>
      </c>
      <c r="AI126" s="53">
        <f t="shared" si="34"/>
        <v>1444.6967293843697</v>
      </c>
      <c r="AJ126" s="53">
        <f t="shared" si="35"/>
        <v>1000.6205216229769</v>
      </c>
      <c r="AK126" s="53">
        <f t="shared" si="36"/>
        <v>581.8415040367114</v>
      </c>
      <c r="AL126" s="53">
        <f t="shared" si="37"/>
        <v>370.36970713706569</v>
      </c>
      <c r="AM126" s="53">
        <f t="shared" si="38"/>
        <v>251.54888248011432</v>
      </c>
      <c r="AN126" s="55">
        <f t="shared" si="39"/>
        <v>0.67774374389970871</v>
      </c>
      <c r="AO126" s="55">
        <f t="shared" si="40"/>
        <v>0.66152342146568799</v>
      </c>
      <c r="AP126" s="55">
        <f t="shared" si="41"/>
        <v>0.62967667450274689</v>
      </c>
      <c r="AQ126" s="55">
        <f t="shared" si="42"/>
        <v>0.57790404842344822</v>
      </c>
      <c r="AR126" s="55">
        <f t="shared" si="43"/>
        <v>0.61593614304439492</v>
      </c>
      <c r="AS126" s="55">
        <f t="shared" si="44"/>
        <v>0.70095593045226268</v>
      </c>
      <c r="AT126" s="55">
        <f t="shared" si="45"/>
        <v>0.73422937285147738</v>
      </c>
      <c r="AU126" s="55">
        <f t="shared" si="46"/>
        <v>0.72862629675995216</v>
      </c>
      <c r="AV126" s="55">
        <f t="shared" si="47"/>
        <v>0.68129620135496261</v>
      </c>
      <c r="AW126" s="55">
        <f t="shared" si="48"/>
        <v>0.64451710359983294</v>
      </c>
      <c r="AX126" s="55">
        <f t="shared" si="49"/>
        <v>0.65174364282645991</v>
      </c>
      <c r="AY126" s="55">
        <f t="shared" si="50"/>
        <v>0.668004221899546</v>
      </c>
    </row>
    <row r="127" spans="1:51" ht="27" thickBot="1" x14ac:dyDescent="0.3">
      <c r="A127" s="41" t="s">
        <v>1346</v>
      </c>
      <c r="B127" s="41" t="s">
        <v>1358</v>
      </c>
      <c r="C127" s="26" t="s">
        <v>186</v>
      </c>
      <c r="D127" s="50">
        <v>-2.2799999999999998</v>
      </c>
      <c r="E127" s="50">
        <v>-2.11</v>
      </c>
      <c r="F127" s="50">
        <v>1.28</v>
      </c>
      <c r="G127" s="50">
        <v>6.61</v>
      </c>
      <c r="H127" s="50">
        <v>11.61</v>
      </c>
      <c r="I127" s="50">
        <v>15.61</v>
      </c>
      <c r="J127" s="50">
        <v>19.5</v>
      </c>
      <c r="K127" s="50">
        <v>21.39</v>
      </c>
      <c r="L127" s="50">
        <v>18.11</v>
      </c>
      <c r="M127" s="50">
        <v>12.11</v>
      </c>
      <c r="N127" s="50">
        <v>5.39</v>
      </c>
      <c r="O127" s="50">
        <v>-0.39</v>
      </c>
      <c r="P127" s="51">
        <v>-7.2222222222222223</v>
      </c>
      <c r="Q127" s="51">
        <v>-7.3888888888888893</v>
      </c>
      <c r="R127" s="51">
        <v>-4.5000000000000009</v>
      </c>
      <c r="S127" s="51">
        <v>0.49999999999999922</v>
      </c>
      <c r="T127" s="51">
        <v>6.7222222222222232</v>
      </c>
      <c r="U127" s="51">
        <v>12.222222222222221</v>
      </c>
      <c r="V127" s="51">
        <v>16.777777777777779</v>
      </c>
      <c r="W127" s="51">
        <v>18.277777777777782</v>
      </c>
      <c r="X127" s="51">
        <v>14.000000000000002</v>
      </c>
      <c r="Y127" s="51">
        <v>6.7777777777777795</v>
      </c>
      <c r="Z127" s="51">
        <v>-0.11111111111111072</v>
      </c>
      <c r="AA127" s="51">
        <v>-5.4999999999999991</v>
      </c>
      <c r="AB127" s="53">
        <f t="shared" si="27"/>
        <v>245.36740111464019</v>
      </c>
      <c r="AC127" s="53">
        <f t="shared" si="28"/>
        <v>236.15969791276825</v>
      </c>
      <c r="AD127" s="53">
        <f t="shared" si="29"/>
        <v>286.60458359204506</v>
      </c>
      <c r="AE127" s="53">
        <f t="shared" si="30"/>
        <v>412.04639741102864</v>
      </c>
      <c r="AF127" s="53">
        <f t="shared" si="31"/>
        <v>706.69637487650562</v>
      </c>
      <c r="AG127" s="53">
        <f t="shared" si="32"/>
        <v>1140.851468288399</v>
      </c>
      <c r="AH127" s="53">
        <f t="shared" si="33"/>
        <v>1607.7851513457954</v>
      </c>
      <c r="AI127" s="53">
        <f t="shared" si="34"/>
        <v>1728.9496815755529</v>
      </c>
      <c r="AJ127" s="53">
        <f t="shared" si="35"/>
        <v>1227.967834010238</v>
      </c>
      <c r="AK127" s="53">
        <f t="shared" si="36"/>
        <v>689.01659316030521</v>
      </c>
      <c r="AL127" s="53">
        <f t="shared" si="37"/>
        <v>410.3067703185414</v>
      </c>
      <c r="AM127" s="53">
        <f t="shared" si="38"/>
        <v>277.98683277276677</v>
      </c>
      <c r="AN127" s="55">
        <f t="shared" si="39"/>
        <v>0.68874836002373774</v>
      </c>
      <c r="AO127" s="55">
        <f t="shared" si="40"/>
        <v>0.67147366086551241</v>
      </c>
      <c r="AP127" s="55">
        <f t="shared" si="41"/>
        <v>0.6538813777660879</v>
      </c>
      <c r="AQ127" s="55">
        <f t="shared" si="42"/>
        <v>0.65020128115738385</v>
      </c>
      <c r="AR127" s="55">
        <f t="shared" si="43"/>
        <v>0.7195056046701126</v>
      </c>
      <c r="AS127" s="55">
        <f t="shared" si="44"/>
        <v>0.80268131625691974</v>
      </c>
      <c r="AT127" s="55">
        <f t="shared" si="45"/>
        <v>0.84286470855434248</v>
      </c>
      <c r="AU127" s="55">
        <f t="shared" si="46"/>
        <v>0.82454040931889061</v>
      </c>
      <c r="AV127" s="55">
        <f t="shared" si="47"/>
        <v>0.76929894218613704</v>
      </c>
      <c r="AW127" s="55">
        <f t="shared" si="48"/>
        <v>0.69883490017764172</v>
      </c>
      <c r="AX127" s="55">
        <f t="shared" si="49"/>
        <v>0.67674699308096964</v>
      </c>
      <c r="AY127" s="55">
        <f t="shared" si="50"/>
        <v>0.68402464898586635</v>
      </c>
    </row>
    <row r="128" spans="1:51" ht="27" thickBot="1" x14ac:dyDescent="0.3">
      <c r="A128" s="41" t="s">
        <v>1346</v>
      </c>
      <c r="B128" s="41" t="s">
        <v>1358</v>
      </c>
      <c r="C128" s="26" t="s">
        <v>187</v>
      </c>
      <c r="D128" s="50">
        <v>-2.5</v>
      </c>
      <c r="E128" s="50">
        <v>-2.2200000000000002</v>
      </c>
      <c r="F128" s="50">
        <v>1</v>
      </c>
      <c r="G128" s="50">
        <v>5.28</v>
      </c>
      <c r="H128" s="50">
        <v>10</v>
      </c>
      <c r="I128" s="50">
        <v>13.78</v>
      </c>
      <c r="J128" s="50">
        <v>17.78</v>
      </c>
      <c r="K128" s="50">
        <v>20.11</v>
      </c>
      <c r="L128" s="50">
        <v>17.78</v>
      </c>
      <c r="M128" s="50">
        <v>12.22</v>
      </c>
      <c r="N128" s="50">
        <v>6</v>
      </c>
      <c r="O128" s="50">
        <v>0.11</v>
      </c>
      <c r="P128" s="51">
        <v>-8.2777777777777768</v>
      </c>
      <c r="Q128" s="51">
        <v>-7.7222222222222214</v>
      </c>
      <c r="R128" s="51">
        <v>-3.5000000000000004</v>
      </c>
      <c r="S128" s="51">
        <v>1.5000000000000016</v>
      </c>
      <c r="T128" s="51">
        <v>7.0000000000000009</v>
      </c>
      <c r="U128" s="51">
        <v>12</v>
      </c>
      <c r="V128" s="51">
        <v>16.277777777777775</v>
      </c>
      <c r="W128" s="51">
        <v>18.277777777777782</v>
      </c>
      <c r="X128" s="51">
        <v>14.888888888888888</v>
      </c>
      <c r="Y128" s="51">
        <v>7.5</v>
      </c>
      <c r="Z128" s="51">
        <v>0.61111111111111194</v>
      </c>
      <c r="AA128" s="51">
        <v>-5.8888888888888893</v>
      </c>
      <c r="AB128" s="53">
        <f t="shared" si="27"/>
        <v>211.80828437558606</v>
      </c>
      <c r="AC128" s="53">
        <f t="shared" si="28"/>
        <v>226.13479600935929</v>
      </c>
      <c r="AD128" s="53">
        <f t="shared" si="29"/>
        <v>339.73054625013174</v>
      </c>
      <c r="AE128" s="53">
        <f t="shared" si="30"/>
        <v>521.59329533007485</v>
      </c>
      <c r="AF128" s="53">
        <f t="shared" si="31"/>
        <v>817.07929811036752</v>
      </c>
      <c r="AG128" s="53">
        <f t="shared" si="32"/>
        <v>1246.750774367486</v>
      </c>
      <c r="AH128" s="53">
        <f t="shared" si="33"/>
        <v>1680.1388135409538</v>
      </c>
      <c r="AI128" s="53">
        <f t="shared" si="34"/>
        <v>1870.694675666057</v>
      </c>
      <c r="AJ128" s="53">
        <f t="shared" si="35"/>
        <v>1406.3222904851712</v>
      </c>
      <c r="AK128" s="53">
        <f t="shared" si="36"/>
        <v>755.12826001721862</v>
      </c>
      <c r="AL128" s="53">
        <f t="shared" si="37"/>
        <v>436.68215368054615</v>
      </c>
      <c r="AM128" s="53">
        <f t="shared" si="38"/>
        <v>252.68150581535306</v>
      </c>
      <c r="AN128" s="55">
        <f t="shared" si="39"/>
        <v>0.64514476213918326</v>
      </c>
      <c r="AO128" s="55">
        <f t="shared" si="40"/>
        <v>0.65974068326797619</v>
      </c>
      <c r="AP128" s="55">
        <f t="shared" si="41"/>
        <v>0.71910592733198919</v>
      </c>
      <c r="AQ128" s="55">
        <f t="shared" si="42"/>
        <v>0.765943226500723</v>
      </c>
      <c r="AR128" s="55">
        <f t="shared" si="43"/>
        <v>0.81618915749746956</v>
      </c>
      <c r="AS128" s="55">
        <f t="shared" si="44"/>
        <v>0.89011033358243541</v>
      </c>
      <c r="AT128" s="55">
        <f t="shared" si="45"/>
        <v>0.90924468793064606</v>
      </c>
      <c r="AU128" s="55">
        <f t="shared" si="46"/>
        <v>0.8921389500351149</v>
      </c>
      <c r="AV128" s="55">
        <f t="shared" si="47"/>
        <v>0.83186072514774057</v>
      </c>
      <c r="AW128" s="55">
        <f t="shared" si="48"/>
        <v>0.72895229809030859</v>
      </c>
      <c r="AX128" s="55">
        <f t="shared" si="49"/>
        <v>0.68357109442742248</v>
      </c>
      <c r="AY128" s="55">
        <f t="shared" si="50"/>
        <v>0.64041815882882935</v>
      </c>
    </row>
    <row r="129" spans="1:51" ht="27" thickBot="1" x14ac:dyDescent="0.3">
      <c r="A129" s="41" t="s">
        <v>1346</v>
      </c>
      <c r="B129" s="41" t="s">
        <v>1359</v>
      </c>
      <c r="C129" s="26" t="s">
        <v>188</v>
      </c>
      <c r="D129" s="50">
        <v>4.28</v>
      </c>
      <c r="E129" s="50">
        <v>5.1100000000000003</v>
      </c>
      <c r="F129" s="50">
        <v>8.2799999999999994</v>
      </c>
      <c r="G129" s="50">
        <v>13.78</v>
      </c>
      <c r="H129" s="50">
        <v>18.72</v>
      </c>
      <c r="I129" s="50">
        <v>22.61</v>
      </c>
      <c r="J129" s="50">
        <v>26.61</v>
      </c>
      <c r="K129" s="50">
        <v>27.89</v>
      </c>
      <c r="L129" s="50">
        <v>24</v>
      </c>
      <c r="M129" s="50">
        <v>18</v>
      </c>
      <c r="N129" s="50">
        <v>11.89</v>
      </c>
      <c r="O129" s="50">
        <v>6.5</v>
      </c>
      <c r="P129" s="51">
        <v>-1.1111111111111112</v>
      </c>
      <c r="Q129" s="51">
        <v>-0.61111111111111194</v>
      </c>
      <c r="R129" s="51">
        <v>2.0000000000000009</v>
      </c>
      <c r="S129" s="51">
        <v>6.8888888888888875</v>
      </c>
      <c r="T129" s="51">
        <v>12.277777777777779</v>
      </c>
      <c r="U129" s="51">
        <v>17.388888888888886</v>
      </c>
      <c r="V129" s="51">
        <v>22.222222222222221</v>
      </c>
      <c r="W129" s="51">
        <v>22.277777777777775</v>
      </c>
      <c r="X129" s="51">
        <v>18.388888888888886</v>
      </c>
      <c r="Y129" s="51">
        <v>12.722222222222221</v>
      </c>
      <c r="Z129" s="51">
        <v>6.8888888888888875</v>
      </c>
      <c r="AA129" s="51">
        <v>1.5000000000000016</v>
      </c>
      <c r="AB129" s="53">
        <f t="shared" si="27"/>
        <v>383.18627622440908</v>
      </c>
      <c r="AC129" s="53">
        <f t="shared" si="28"/>
        <v>389.01807363337315</v>
      </c>
      <c r="AD129" s="53">
        <f t="shared" si="29"/>
        <v>455.98427582236093</v>
      </c>
      <c r="AE129" s="53">
        <f t="shared" si="30"/>
        <v>627.24825624360869</v>
      </c>
      <c r="AF129" s="53">
        <f t="shared" si="31"/>
        <v>943.94361241688705</v>
      </c>
      <c r="AG129" s="53">
        <f t="shared" si="32"/>
        <v>1435.0786843711387</v>
      </c>
      <c r="AH129" s="53">
        <f t="shared" si="33"/>
        <v>2057.3636739980379</v>
      </c>
      <c r="AI129" s="53">
        <f t="shared" si="34"/>
        <v>1921.558624229704</v>
      </c>
      <c r="AJ129" s="53">
        <f t="shared" si="35"/>
        <v>1496.484994669031</v>
      </c>
      <c r="AK129" s="53">
        <f t="shared" si="36"/>
        <v>1046.8199497484686</v>
      </c>
      <c r="AL129" s="53">
        <f t="shared" si="37"/>
        <v>709.81151297973213</v>
      </c>
      <c r="AM129" s="53">
        <f t="shared" si="38"/>
        <v>479.40789888094145</v>
      </c>
      <c r="AN129" s="55">
        <f t="shared" si="39"/>
        <v>0.6798001949005642</v>
      </c>
      <c r="AO129" s="55">
        <f t="shared" si="40"/>
        <v>0.66539821527605691</v>
      </c>
      <c r="AP129" s="55">
        <f t="shared" si="41"/>
        <v>0.64608773196795344</v>
      </c>
      <c r="AQ129" s="55">
        <f t="shared" si="42"/>
        <v>0.63135518424316939</v>
      </c>
      <c r="AR129" s="55">
        <f t="shared" si="43"/>
        <v>0.66172004515397442</v>
      </c>
      <c r="AS129" s="55">
        <f t="shared" si="44"/>
        <v>0.72377547902255246</v>
      </c>
      <c r="AT129" s="55">
        <f t="shared" si="45"/>
        <v>0.76891877610564108</v>
      </c>
      <c r="AU129" s="55">
        <f t="shared" si="46"/>
        <v>0.7157387446681811</v>
      </c>
      <c r="AV129" s="55">
        <f t="shared" si="47"/>
        <v>0.70872255617808877</v>
      </c>
      <c r="AW129" s="55">
        <f t="shared" si="48"/>
        <v>0.71275217712849248</v>
      </c>
      <c r="AX129" s="55">
        <f t="shared" si="49"/>
        <v>0.71445902654082982</v>
      </c>
      <c r="AY129" s="55">
        <f t="shared" si="50"/>
        <v>0.70399530854097636</v>
      </c>
    </row>
    <row r="130" spans="1:51" ht="27" thickBot="1" x14ac:dyDescent="0.3">
      <c r="A130" s="41" t="s">
        <v>1346</v>
      </c>
      <c r="B130" s="41" t="s">
        <v>1359</v>
      </c>
      <c r="C130" s="26" t="s">
        <v>189</v>
      </c>
      <c r="D130" s="50">
        <v>6</v>
      </c>
      <c r="E130" s="50">
        <v>6.72</v>
      </c>
      <c r="F130" s="50">
        <v>9.7799999999999994</v>
      </c>
      <c r="G130" s="50">
        <v>15.22</v>
      </c>
      <c r="H130" s="50">
        <v>19.89</v>
      </c>
      <c r="I130" s="50">
        <v>23.5</v>
      </c>
      <c r="J130" s="50">
        <v>27.39</v>
      </c>
      <c r="K130" s="50">
        <v>28.72</v>
      </c>
      <c r="L130" s="50">
        <v>25.39</v>
      </c>
      <c r="M130" s="50">
        <v>19.89</v>
      </c>
      <c r="N130" s="50">
        <v>14.11</v>
      </c>
      <c r="O130" s="50">
        <v>8.61</v>
      </c>
      <c r="P130" s="51">
        <v>-1.1111111111111112</v>
      </c>
      <c r="Q130" s="51">
        <v>-0.49999999999999922</v>
      </c>
      <c r="R130" s="51">
        <v>2.2222222222222223</v>
      </c>
      <c r="S130" s="51">
        <v>7.1111111111111089</v>
      </c>
      <c r="T130" s="51">
        <v>12.388888888888888</v>
      </c>
      <c r="U130" s="51">
        <v>17.722222222222221</v>
      </c>
      <c r="V130" s="51">
        <v>22.222222222222221</v>
      </c>
      <c r="W130" s="51">
        <v>22.5</v>
      </c>
      <c r="X130" s="51">
        <v>18.722222222222225</v>
      </c>
      <c r="Y130" s="51">
        <v>12.611111111111112</v>
      </c>
      <c r="Z130" s="51">
        <v>6.8888888888888875</v>
      </c>
      <c r="AA130" s="51">
        <v>1.5000000000000016</v>
      </c>
      <c r="AB130" s="53">
        <f t="shared" si="27"/>
        <v>339.98461087015056</v>
      </c>
      <c r="AC130" s="53">
        <f t="shared" si="28"/>
        <v>353.7323541277396</v>
      </c>
      <c r="AD130" s="53">
        <f t="shared" si="29"/>
        <v>425.39195370414222</v>
      </c>
      <c r="AE130" s="53">
        <f t="shared" si="30"/>
        <v>589.21643958629272</v>
      </c>
      <c r="AF130" s="53">
        <f t="shared" si="31"/>
        <v>890.55331891155458</v>
      </c>
      <c r="AG130" s="53">
        <f t="shared" si="32"/>
        <v>1418.2571748799564</v>
      </c>
      <c r="AH130" s="53">
        <f t="shared" si="33"/>
        <v>1965.2241921474304</v>
      </c>
      <c r="AI130" s="53">
        <f t="shared" si="34"/>
        <v>1881.1267839620837</v>
      </c>
      <c r="AJ130" s="53">
        <f t="shared" si="35"/>
        <v>1435.8907424326385</v>
      </c>
      <c r="AK130" s="53">
        <f t="shared" si="36"/>
        <v>916.899204866216</v>
      </c>
      <c r="AL130" s="53">
        <f t="shared" si="37"/>
        <v>613.9649779065619</v>
      </c>
      <c r="AM130" s="53">
        <f t="shared" si="38"/>
        <v>415.14236018724677</v>
      </c>
      <c r="AN130" s="55">
        <f t="shared" si="39"/>
        <v>0.60315731296537056</v>
      </c>
      <c r="AO130" s="55">
        <f t="shared" si="40"/>
        <v>0.60016572141163993</v>
      </c>
      <c r="AP130" s="55">
        <f t="shared" si="41"/>
        <v>0.59326964092120504</v>
      </c>
      <c r="AQ130" s="55">
        <f t="shared" si="42"/>
        <v>0.58411281388263758</v>
      </c>
      <c r="AR130" s="55">
        <f t="shared" si="43"/>
        <v>0.61975296786648437</v>
      </c>
      <c r="AS130" s="55">
        <f t="shared" si="44"/>
        <v>0.70040907981930567</v>
      </c>
      <c r="AT130" s="55">
        <f t="shared" si="45"/>
        <v>0.734482580642979</v>
      </c>
      <c r="AU130" s="55">
        <f t="shared" si="46"/>
        <v>0.69127533282393805</v>
      </c>
      <c r="AV130" s="55">
        <f t="shared" si="47"/>
        <v>0.66598368489592452</v>
      </c>
      <c r="AW130" s="55">
        <f t="shared" si="48"/>
        <v>0.62885345306093055</v>
      </c>
      <c r="AX130" s="55">
        <f t="shared" si="49"/>
        <v>0.61798493321678416</v>
      </c>
      <c r="AY130" s="55">
        <f t="shared" si="50"/>
        <v>0.60962340134706627</v>
      </c>
    </row>
    <row r="131" spans="1:51" ht="27" thickBot="1" x14ac:dyDescent="0.3">
      <c r="A131" s="41" t="s">
        <v>1346</v>
      </c>
      <c r="B131" s="41" t="s">
        <v>1359</v>
      </c>
      <c r="C131" s="26" t="s">
        <v>190</v>
      </c>
      <c r="D131" s="50">
        <v>5.1100000000000003</v>
      </c>
      <c r="E131" s="50">
        <v>5.61</v>
      </c>
      <c r="F131" s="50">
        <v>8.7200000000000006</v>
      </c>
      <c r="G131" s="50">
        <v>13.78</v>
      </c>
      <c r="H131" s="50">
        <v>18.28</v>
      </c>
      <c r="I131" s="50">
        <v>21.78</v>
      </c>
      <c r="J131" s="50">
        <v>25.78</v>
      </c>
      <c r="K131" s="50">
        <v>26.89</v>
      </c>
      <c r="L131" s="50">
        <v>23.5</v>
      </c>
      <c r="M131" s="50">
        <v>18.39</v>
      </c>
      <c r="N131" s="50">
        <v>13</v>
      </c>
      <c r="O131" s="50">
        <v>7.78</v>
      </c>
      <c r="P131" s="51">
        <v>-0.27777777777777779</v>
      </c>
      <c r="Q131" s="51">
        <v>0.27777777777777779</v>
      </c>
      <c r="R131" s="51">
        <v>2.8888888888888906</v>
      </c>
      <c r="S131" s="51">
        <v>7.8888888888888902</v>
      </c>
      <c r="T131" s="51">
        <v>12.999999999999998</v>
      </c>
      <c r="U131" s="51">
        <v>18.000000000000004</v>
      </c>
      <c r="V131" s="51">
        <v>22.277777777777775</v>
      </c>
      <c r="W131" s="51">
        <v>22.777777777777779</v>
      </c>
      <c r="X131" s="51">
        <v>19.499999999999996</v>
      </c>
      <c r="Y131" s="51">
        <v>13.777777777777775</v>
      </c>
      <c r="Z131" s="51">
        <v>8.1111111111111125</v>
      </c>
      <c r="AA131" s="51">
        <v>2.6111111111111125</v>
      </c>
      <c r="AB131" s="53">
        <f t="shared" si="27"/>
        <v>408.35997785889447</v>
      </c>
      <c r="AC131" s="53">
        <f t="shared" si="28"/>
        <v>427.52561893091229</v>
      </c>
      <c r="AD131" s="53">
        <f t="shared" si="29"/>
        <v>502.21997915280963</v>
      </c>
      <c r="AE131" s="53">
        <f t="shared" si="30"/>
        <v>719.0625855982554</v>
      </c>
      <c r="AF131" s="53">
        <f t="shared" si="31"/>
        <v>1066.6412603128545</v>
      </c>
      <c r="AG131" s="53">
        <f t="shared" si="32"/>
        <v>1630.3110875080342</v>
      </c>
      <c r="AH131" s="53">
        <f t="shared" si="33"/>
        <v>2175.4516991972268</v>
      </c>
      <c r="AI131" s="53">
        <f t="shared" si="34"/>
        <v>2165.0581937182556</v>
      </c>
      <c r="AJ131" s="53">
        <f t="shared" si="35"/>
        <v>1771.6302727712914</v>
      </c>
      <c r="AK131" s="53">
        <f t="shared" si="36"/>
        <v>1172.2822988107027</v>
      </c>
      <c r="AL131" s="53">
        <f t="shared" si="37"/>
        <v>779.74690342149836</v>
      </c>
      <c r="AM131" s="53">
        <f t="shared" si="38"/>
        <v>514.6113293168786</v>
      </c>
      <c r="AN131" s="55">
        <f t="shared" si="39"/>
        <v>0.68173929630418173</v>
      </c>
      <c r="AO131" s="55">
        <f t="shared" si="40"/>
        <v>0.68555183037635736</v>
      </c>
      <c r="AP131" s="55">
        <f t="shared" si="41"/>
        <v>0.66802867690013101</v>
      </c>
      <c r="AQ131" s="55">
        <f t="shared" si="42"/>
        <v>0.67598547709706236</v>
      </c>
      <c r="AR131" s="55">
        <f t="shared" si="43"/>
        <v>0.7131710662228895</v>
      </c>
      <c r="AS131" s="55">
        <f t="shared" si="44"/>
        <v>0.79118053979471548</v>
      </c>
      <c r="AT131" s="55">
        <f t="shared" si="45"/>
        <v>0.8103083864505366</v>
      </c>
      <c r="AU131" s="55">
        <f t="shared" si="46"/>
        <v>0.78231470614314114</v>
      </c>
      <c r="AV131" s="55">
        <f t="shared" si="47"/>
        <v>0.78281802875417184</v>
      </c>
      <c r="AW131" s="55">
        <f t="shared" si="48"/>
        <v>0.74508003434044845</v>
      </c>
      <c r="AX131" s="55">
        <f t="shared" si="49"/>
        <v>0.72204538644221172</v>
      </c>
      <c r="AY131" s="55">
        <f t="shared" si="50"/>
        <v>0.69812676676821828</v>
      </c>
    </row>
    <row r="132" spans="1:51" ht="27" thickBot="1" x14ac:dyDescent="0.3">
      <c r="A132" s="41" t="s">
        <v>1346</v>
      </c>
      <c r="B132" s="41" t="s">
        <v>1360</v>
      </c>
      <c r="C132" s="26" t="s">
        <v>191</v>
      </c>
      <c r="D132" s="50">
        <v>3</v>
      </c>
      <c r="E132" s="50">
        <v>4</v>
      </c>
      <c r="F132" s="50">
        <v>7.5</v>
      </c>
      <c r="G132" s="50">
        <v>12.61</v>
      </c>
      <c r="H132" s="50">
        <v>17.28</v>
      </c>
      <c r="I132" s="50">
        <v>20.72</v>
      </c>
      <c r="J132" s="50">
        <v>24.61</v>
      </c>
      <c r="K132" s="50">
        <v>25.72</v>
      </c>
      <c r="L132" s="50">
        <v>22.22</v>
      </c>
      <c r="M132" s="50">
        <v>16.5</v>
      </c>
      <c r="N132" s="50">
        <v>10.72</v>
      </c>
      <c r="O132" s="50">
        <v>5.39</v>
      </c>
      <c r="P132" s="51">
        <v>-4.5000000000000009</v>
      </c>
      <c r="Q132" s="51">
        <v>-3.2777777777777768</v>
      </c>
      <c r="R132" s="51">
        <v>0.22222222222222143</v>
      </c>
      <c r="S132" s="51">
        <v>6.2222222222222232</v>
      </c>
      <c r="T132" s="51">
        <v>12.111111111111109</v>
      </c>
      <c r="U132" s="51">
        <v>16.777777777777779</v>
      </c>
      <c r="V132" s="51">
        <v>20.999999999999996</v>
      </c>
      <c r="W132" s="51">
        <v>21.888888888888893</v>
      </c>
      <c r="X132" s="51">
        <v>18.499999999999996</v>
      </c>
      <c r="Y132" s="51">
        <v>12.388888888888888</v>
      </c>
      <c r="Z132" s="51">
        <v>5.9999999999999982</v>
      </c>
      <c r="AA132" s="51">
        <v>-0.88888888888888962</v>
      </c>
      <c r="AB132" s="53">
        <f t="shared" si="27"/>
        <v>253.5439916631193</v>
      </c>
      <c r="AC132" s="53">
        <f t="shared" si="28"/>
        <v>283.76439583458654</v>
      </c>
      <c r="AD132" s="53">
        <f t="shared" si="29"/>
        <v>372.41732521300139</v>
      </c>
      <c r="AE132" s="53">
        <f t="shared" si="30"/>
        <v>617.69624436221829</v>
      </c>
      <c r="AF132" s="53">
        <f t="shared" si="31"/>
        <v>1010.9755553476499</v>
      </c>
      <c r="AG132" s="53">
        <f t="shared" si="32"/>
        <v>1490.9144310599563</v>
      </c>
      <c r="AH132" s="53">
        <f t="shared" si="33"/>
        <v>1994.9723561469962</v>
      </c>
      <c r="AI132" s="53">
        <f t="shared" si="34"/>
        <v>2082.13743743757</v>
      </c>
      <c r="AJ132" s="53">
        <f t="shared" si="35"/>
        <v>1689.9219111428554</v>
      </c>
      <c r="AK132" s="53">
        <f t="shared" si="36"/>
        <v>1101.731518281543</v>
      </c>
      <c r="AL132" s="53">
        <f t="shared" si="37"/>
        <v>678.66226963151701</v>
      </c>
      <c r="AM132" s="53">
        <f t="shared" si="38"/>
        <v>366.36569536493533</v>
      </c>
      <c r="AN132" s="55">
        <f t="shared" si="39"/>
        <v>0.57845444240688526</v>
      </c>
      <c r="AO132" s="55">
        <f t="shared" si="40"/>
        <v>0.59076946662465391</v>
      </c>
      <c r="AP132" s="55">
        <f t="shared" si="41"/>
        <v>0.59958965503612938</v>
      </c>
      <c r="AQ132" s="55">
        <f t="shared" si="42"/>
        <v>0.65090442013255412</v>
      </c>
      <c r="AR132" s="55">
        <f t="shared" si="43"/>
        <v>0.71652012753807237</v>
      </c>
      <c r="AS132" s="55">
        <f t="shared" si="44"/>
        <v>0.78159644425310471</v>
      </c>
      <c r="AT132" s="55">
        <f t="shared" si="45"/>
        <v>0.80347033740777241</v>
      </c>
      <c r="AU132" s="55">
        <f t="shared" si="46"/>
        <v>0.79415044908274735</v>
      </c>
      <c r="AV132" s="55">
        <f t="shared" si="47"/>
        <v>0.79478084999869203</v>
      </c>
      <c r="AW132" s="55">
        <f t="shared" si="48"/>
        <v>0.76671588746821195</v>
      </c>
      <c r="AX132" s="55">
        <f t="shared" si="49"/>
        <v>0.72619899113915531</v>
      </c>
      <c r="AY132" s="55">
        <f t="shared" si="50"/>
        <v>0.63948357484509444</v>
      </c>
    </row>
    <row r="133" spans="1:51" ht="27" thickBot="1" x14ac:dyDescent="0.3">
      <c r="A133" s="41" t="s">
        <v>1346</v>
      </c>
      <c r="B133" s="41" t="s">
        <v>1360</v>
      </c>
      <c r="C133" s="26" t="s">
        <v>192</v>
      </c>
      <c r="D133" s="50">
        <v>3.22</v>
      </c>
      <c r="E133" s="50">
        <v>4.1100000000000003</v>
      </c>
      <c r="F133" s="50">
        <v>7.5</v>
      </c>
      <c r="G133" s="50">
        <v>12.39</v>
      </c>
      <c r="H133" s="50">
        <v>17.22</v>
      </c>
      <c r="I133" s="50">
        <v>20.61</v>
      </c>
      <c r="J133" s="50">
        <v>24.5</v>
      </c>
      <c r="K133" s="50">
        <v>25.78</v>
      </c>
      <c r="L133" s="50">
        <v>22.28</v>
      </c>
      <c r="M133" s="50">
        <v>16.61</v>
      </c>
      <c r="N133" s="50">
        <v>10.78</v>
      </c>
      <c r="O133" s="50">
        <v>5.61</v>
      </c>
      <c r="P133" s="51">
        <v>-4.2222222222222232</v>
      </c>
      <c r="Q133" s="51">
        <v>-3.1111111111111116</v>
      </c>
      <c r="R133" s="51">
        <v>0.27777777777777779</v>
      </c>
      <c r="S133" s="51">
        <v>6.2222222222222232</v>
      </c>
      <c r="T133" s="51">
        <v>11.888888888888888</v>
      </c>
      <c r="U133" s="51">
        <v>16.611111111111111</v>
      </c>
      <c r="V133" s="51">
        <v>20.722222222222221</v>
      </c>
      <c r="W133" s="51">
        <v>21.611111111111114</v>
      </c>
      <c r="X133" s="51">
        <v>18.277777777777782</v>
      </c>
      <c r="Y133" s="51">
        <v>12.388888888888888</v>
      </c>
      <c r="Z133" s="51">
        <v>5.9999999999999982</v>
      </c>
      <c r="AA133" s="51">
        <v>-0.61111111111111194</v>
      </c>
      <c r="AB133" s="53">
        <f t="shared" si="27"/>
        <v>260.27996036288886</v>
      </c>
      <c r="AC133" s="53">
        <f t="shared" si="28"/>
        <v>288.65957844105901</v>
      </c>
      <c r="AD133" s="53">
        <f t="shared" si="29"/>
        <v>375.4240453936099</v>
      </c>
      <c r="AE133" s="53">
        <f t="shared" si="30"/>
        <v>626.67516959707643</v>
      </c>
      <c r="AF133" s="53">
        <f t="shared" si="31"/>
        <v>985.5457705528147</v>
      </c>
      <c r="AG133" s="53">
        <f t="shared" si="32"/>
        <v>1469.6144311228568</v>
      </c>
      <c r="AH133" s="53">
        <f t="shared" si="33"/>
        <v>1940.6828676361351</v>
      </c>
      <c r="AI133" s="53">
        <f t="shared" si="34"/>
        <v>2005.5053275512503</v>
      </c>
      <c r="AJ133" s="53">
        <f t="shared" si="35"/>
        <v>1637.5063009743474</v>
      </c>
      <c r="AK133" s="53">
        <f t="shared" si="36"/>
        <v>1094.0549823710944</v>
      </c>
      <c r="AL133" s="53">
        <f t="shared" si="37"/>
        <v>675.95957716752741</v>
      </c>
      <c r="AM133" s="53">
        <f t="shared" si="38"/>
        <v>375.74632322265597</v>
      </c>
      <c r="AN133" s="55">
        <f t="shared" si="39"/>
        <v>0.58154784550436578</v>
      </c>
      <c r="AO133" s="55">
        <f t="shared" si="40"/>
        <v>0.59354856772307785</v>
      </c>
      <c r="AP133" s="55">
        <f t="shared" si="41"/>
        <v>0.6020051900760528</v>
      </c>
      <c r="AQ133" s="55">
        <f t="shared" si="42"/>
        <v>0.66036606439015089</v>
      </c>
      <c r="AR133" s="55">
        <f t="shared" si="43"/>
        <v>0.70879430640946017</v>
      </c>
      <c r="AS133" s="55">
        <f t="shared" si="44"/>
        <v>0.77862666704103034</v>
      </c>
      <c r="AT133" s="55">
        <f t="shared" si="45"/>
        <v>0.79507405195132896</v>
      </c>
      <c r="AU133" s="55">
        <f t="shared" si="46"/>
        <v>0.77801419552238882</v>
      </c>
      <c r="AV133" s="55">
        <f t="shared" si="47"/>
        <v>0.78093083335846591</v>
      </c>
      <c r="AW133" s="55">
        <f t="shared" si="48"/>
        <v>0.76137364033667698</v>
      </c>
      <c r="AX133" s="55">
        <f t="shared" si="49"/>
        <v>0.72330698928707904</v>
      </c>
      <c r="AY133" s="55">
        <f t="shared" si="50"/>
        <v>0.64269747298303126</v>
      </c>
    </row>
    <row r="134" spans="1:51" ht="27" thickBot="1" x14ac:dyDescent="0.3">
      <c r="A134" s="41" t="s">
        <v>1346</v>
      </c>
      <c r="B134" s="41" t="s">
        <v>1361</v>
      </c>
      <c r="C134" s="26" t="s">
        <v>193</v>
      </c>
      <c r="D134" s="50">
        <v>3.78</v>
      </c>
      <c r="E134" s="50">
        <v>4.22</v>
      </c>
      <c r="F134" s="50">
        <v>7.39</v>
      </c>
      <c r="G134" s="50">
        <v>12.78</v>
      </c>
      <c r="H134" s="50">
        <v>17.89</v>
      </c>
      <c r="I134" s="50">
        <v>21.89</v>
      </c>
      <c r="J134" s="50">
        <v>26.22</v>
      </c>
      <c r="K134" s="50">
        <v>27.5</v>
      </c>
      <c r="L134" s="50">
        <v>23.28</v>
      </c>
      <c r="M134" s="50">
        <v>17.61</v>
      </c>
      <c r="N134" s="50">
        <v>11.78</v>
      </c>
      <c r="O134" s="50">
        <v>6.5</v>
      </c>
      <c r="P134" s="51">
        <v>-0.77777777777777701</v>
      </c>
      <c r="Q134" s="51">
        <v>-1.1111111111111112</v>
      </c>
      <c r="R134" s="51">
        <v>0.72222222222222066</v>
      </c>
      <c r="S134" s="51">
        <v>5.2777777777777777</v>
      </c>
      <c r="T134" s="51">
        <v>10.777777777777777</v>
      </c>
      <c r="U134" s="51">
        <v>16.277777777777775</v>
      </c>
      <c r="V134" s="51">
        <v>20.777777777777782</v>
      </c>
      <c r="W134" s="51">
        <v>21.5</v>
      </c>
      <c r="X134" s="51">
        <v>17.611111111111111</v>
      </c>
      <c r="Y134" s="51">
        <v>11.722222222222223</v>
      </c>
      <c r="Z134" s="51">
        <v>6.2222222222222232</v>
      </c>
      <c r="AA134" s="51">
        <v>1.5000000000000016</v>
      </c>
      <c r="AB134" s="53">
        <f t="shared" si="27"/>
        <v>416.6853693253201</v>
      </c>
      <c r="AC134" s="53">
        <f t="shared" si="28"/>
        <v>384.80014394643706</v>
      </c>
      <c r="AD134" s="53">
        <f t="shared" si="29"/>
        <v>403.33319953607827</v>
      </c>
      <c r="AE134" s="53">
        <f t="shared" si="30"/>
        <v>536.00318275028269</v>
      </c>
      <c r="AF134" s="53">
        <f t="shared" si="31"/>
        <v>815.51498414988339</v>
      </c>
      <c r="AG134" s="53">
        <f t="shared" si="32"/>
        <v>1302.245085728206</v>
      </c>
      <c r="AH134" s="53">
        <f t="shared" si="33"/>
        <v>1764.0345263011443</v>
      </c>
      <c r="AI134" s="53">
        <f t="shared" si="34"/>
        <v>1787.8107718067781</v>
      </c>
      <c r="AJ134" s="53">
        <f t="shared" si="35"/>
        <v>1417.2231551296031</v>
      </c>
      <c r="AK134" s="53">
        <f t="shared" si="36"/>
        <v>940.66173975334857</v>
      </c>
      <c r="AL134" s="53">
        <f t="shared" si="37"/>
        <v>652.34484194470463</v>
      </c>
      <c r="AM134" s="53">
        <f t="shared" si="38"/>
        <v>479.40789888094145</v>
      </c>
      <c r="AN134" s="55">
        <f t="shared" si="39"/>
        <v>0.72143851808787063</v>
      </c>
      <c r="AO134" s="55">
        <f t="shared" si="40"/>
        <v>0.68266331307585038</v>
      </c>
      <c r="AP134" s="55">
        <f t="shared" si="41"/>
        <v>0.62632816283209558</v>
      </c>
      <c r="AQ134" s="55">
        <f t="shared" si="42"/>
        <v>0.60296981540907013</v>
      </c>
      <c r="AR134" s="55">
        <f t="shared" si="43"/>
        <v>0.63127808464211888</v>
      </c>
      <c r="AS134" s="55">
        <f t="shared" si="44"/>
        <v>0.70473904717831715</v>
      </c>
      <c r="AT134" s="55">
        <f t="shared" si="45"/>
        <v>0.72023600914241803</v>
      </c>
      <c r="AU134" s="55">
        <f t="shared" si="46"/>
        <v>0.69829303130933573</v>
      </c>
      <c r="AV134" s="55">
        <f t="shared" si="47"/>
        <v>0.70481674532988881</v>
      </c>
      <c r="AW134" s="55">
        <f t="shared" si="48"/>
        <v>0.68399186998348094</v>
      </c>
      <c r="AX134" s="55">
        <f t="shared" si="49"/>
        <v>0.6874157726357909</v>
      </c>
      <c r="AY134" s="55">
        <f t="shared" si="50"/>
        <v>0.70399530854097636</v>
      </c>
    </row>
    <row r="135" spans="1:51" ht="27" thickBot="1" x14ac:dyDescent="0.3">
      <c r="A135" s="41" t="s">
        <v>1346</v>
      </c>
      <c r="B135" s="41" t="s">
        <v>1361</v>
      </c>
      <c r="C135" s="26" t="s">
        <v>194</v>
      </c>
      <c r="D135" s="50">
        <v>3.11</v>
      </c>
      <c r="E135" s="50">
        <v>3.28</v>
      </c>
      <c r="F135" s="50">
        <v>6.11</v>
      </c>
      <c r="G135" s="50">
        <v>11.22</v>
      </c>
      <c r="H135" s="50">
        <v>16.28</v>
      </c>
      <c r="I135" s="50">
        <v>20.28</v>
      </c>
      <c r="J135" s="50">
        <v>24.72</v>
      </c>
      <c r="K135" s="50">
        <v>26</v>
      </c>
      <c r="L135" s="50">
        <v>22</v>
      </c>
      <c r="M135" s="50">
        <v>16.28</v>
      </c>
      <c r="N135" s="50">
        <v>10.78</v>
      </c>
      <c r="O135" s="50">
        <v>5.72</v>
      </c>
      <c r="P135" s="51">
        <v>-1.3888888888888888</v>
      </c>
      <c r="Q135" s="51">
        <v>-1.4999999999999996</v>
      </c>
      <c r="R135" s="51">
        <v>0.38888888888889045</v>
      </c>
      <c r="S135" s="51">
        <v>5.2222222222222214</v>
      </c>
      <c r="T135" s="51">
        <v>10.611111111111112</v>
      </c>
      <c r="U135" s="51">
        <v>15.999999999999998</v>
      </c>
      <c r="V135" s="51">
        <v>20.777777777777782</v>
      </c>
      <c r="W135" s="51">
        <v>21.722222222222218</v>
      </c>
      <c r="X135" s="51">
        <v>17.722222222222221</v>
      </c>
      <c r="Y135" s="51">
        <v>11.500000000000002</v>
      </c>
      <c r="Z135" s="51">
        <v>6.1111111111111107</v>
      </c>
      <c r="AA135" s="51">
        <v>1.2777777777777761</v>
      </c>
      <c r="AB135" s="53">
        <f t="shared" si="27"/>
        <v>399.47079204894294</v>
      </c>
      <c r="AC135" s="53">
        <f t="shared" si="28"/>
        <v>388.31687343441524</v>
      </c>
      <c r="AD135" s="53">
        <f t="shared" si="29"/>
        <v>419.6886709629228</v>
      </c>
      <c r="AE135" s="53">
        <f t="shared" si="30"/>
        <v>589.42926000193472</v>
      </c>
      <c r="AF135" s="53">
        <f t="shared" si="31"/>
        <v>883.21149825530858</v>
      </c>
      <c r="AG135" s="53">
        <f t="shared" si="32"/>
        <v>1387.5256422127438</v>
      </c>
      <c r="AH135" s="53">
        <f t="shared" si="33"/>
        <v>1928.4655654347666</v>
      </c>
      <c r="AI135" s="53">
        <f t="shared" si="34"/>
        <v>2006.6186005807554</v>
      </c>
      <c r="AJ135" s="53">
        <f t="shared" si="35"/>
        <v>1553.3024919201507</v>
      </c>
      <c r="AK135" s="53">
        <f t="shared" si="36"/>
        <v>993.77712033074283</v>
      </c>
      <c r="AL135" s="53">
        <f t="shared" si="37"/>
        <v>686.4096361088574</v>
      </c>
      <c r="AM135" s="53">
        <f t="shared" si="38"/>
        <v>490.05174716375302</v>
      </c>
      <c r="AN135" s="55">
        <f t="shared" si="39"/>
        <v>0.72326184145278416</v>
      </c>
      <c r="AO135" s="55">
        <f t="shared" si="40"/>
        <v>0.70882357007731711</v>
      </c>
      <c r="AP135" s="55">
        <f t="shared" si="41"/>
        <v>0.66759884832998384</v>
      </c>
      <c r="AQ135" s="55">
        <f t="shared" si="42"/>
        <v>0.66563535544952257</v>
      </c>
      <c r="AR135" s="55">
        <f t="shared" si="43"/>
        <v>0.69130456176658461</v>
      </c>
      <c r="AS135" s="55">
        <f t="shared" si="44"/>
        <v>0.76430995534220825</v>
      </c>
      <c r="AT135" s="55">
        <f t="shared" si="45"/>
        <v>0.78737140453236265</v>
      </c>
      <c r="AU135" s="55">
        <f t="shared" si="46"/>
        <v>0.77317633992650403</v>
      </c>
      <c r="AV135" s="55">
        <f t="shared" si="47"/>
        <v>0.76710147377813398</v>
      </c>
      <c r="AW135" s="55">
        <f t="shared" si="48"/>
        <v>0.7332997930279771</v>
      </c>
      <c r="AX135" s="55">
        <f t="shared" si="49"/>
        <v>0.72887656131407408</v>
      </c>
      <c r="AY135" s="55">
        <f t="shared" si="50"/>
        <v>0.73118286523201947</v>
      </c>
    </row>
    <row r="136" spans="1:51" ht="27" thickBot="1" x14ac:dyDescent="0.3">
      <c r="A136" s="41" t="s">
        <v>1346</v>
      </c>
      <c r="B136" s="41" t="s">
        <v>1362</v>
      </c>
      <c r="C136" s="26" t="s">
        <v>195</v>
      </c>
      <c r="D136" s="50">
        <v>0.28000000000000003</v>
      </c>
      <c r="E136" s="50">
        <v>0.72</v>
      </c>
      <c r="F136" s="50">
        <v>3.89</v>
      </c>
      <c r="G136" s="50">
        <v>8.89</v>
      </c>
      <c r="H136" s="50">
        <v>13.5</v>
      </c>
      <c r="I136" s="50">
        <v>16.61</v>
      </c>
      <c r="J136" s="50">
        <v>20.39</v>
      </c>
      <c r="K136" s="50">
        <v>22.11</v>
      </c>
      <c r="L136" s="50">
        <v>19.11</v>
      </c>
      <c r="M136" s="50">
        <v>13.5</v>
      </c>
      <c r="N136" s="50">
        <v>7.89</v>
      </c>
      <c r="O136" s="50">
        <v>2.78</v>
      </c>
      <c r="P136" s="51">
        <v>-7.0000000000000009</v>
      </c>
      <c r="Q136" s="51">
        <v>-6.3888888888888884</v>
      </c>
      <c r="R136" s="51">
        <v>-3.2222222222222223</v>
      </c>
      <c r="S136" s="51">
        <v>2.1111111111111094</v>
      </c>
      <c r="T136" s="51">
        <v>8.3888888888888893</v>
      </c>
      <c r="U136" s="51">
        <v>13.722222222222223</v>
      </c>
      <c r="V136" s="51">
        <v>18.111111111111107</v>
      </c>
      <c r="W136" s="51">
        <v>19.722222222222221</v>
      </c>
      <c r="X136" s="51">
        <v>16.222222222222225</v>
      </c>
      <c r="Y136" s="51">
        <v>9.3888888888888875</v>
      </c>
      <c r="Z136" s="51">
        <v>2.2777777777777786</v>
      </c>
      <c r="AA136" s="51">
        <v>-3.9999999999999996</v>
      </c>
      <c r="AB136" s="53">
        <f t="shared" ref="AB136:AB199" si="51">6.112*EXP(17.625*P136/(243.04+P136))*100*AN136</f>
        <v>210.55957698081883</v>
      </c>
      <c r="AC136" s="53">
        <f t="shared" ref="AC136:AC199" si="52">6.112*EXP(17.625*Q136/(243.04+Q136))*100*AO136</f>
        <v>224.01606735524135</v>
      </c>
      <c r="AD136" s="53">
        <f t="shared" ref="AD136:AD199" si="53">6.112*EXP(17.625*R136/(243.04+R136))*100*AP136</f>
        <v>288.34167470919567</v>
      </c>
      <c r="AE136" s="53">
        <f t="shared" ref="AE136:AE199" si="54">6.112*EXP(17.625*S136/(243.04+S136))*100*AQ136</f>
        <v>444.53772090905198</v>
      </c>
      <c r="AF136" s="53">
        <f t="shared" ref="AF136:AF199" si="55">6.112*EXP(17.625*T136/(243.04+T136))*100*AR136</f>
        <v>783.71740349859476</v>
      </c>
      <c r="AG136" s="53">
        <f t="shared" ref="AG136:AG199" si="56">6.112*EXP(17.625*U136/(243.04+U136))*100*AS136</f>
        <v>1302.2081638490815</v>
      </c>
      <c r="AH136" s="53">
        <f t="shared" ref="AH136:AH199" si="57">6.112*EXP(17.625*V136/(243.04+V136))*100*AT136</f>
        <v>1800.5367336842191</v>
      </c>
      <c r="AI136" s="53">
        <f t="shared" ref="AI136:AI199" si="58">6.112*EXP(17.625*W136/(243.04+W136))*100*AU136</f>
        <v>1981.287732700549</v>
      </c>
      <c r="AJ136" s="53">
        <f t="shared" ref="AJ136:AJ199" si="59">6.112*EXP(17.625*X136/(243.04+X136))*100*AV136</f>
        <v>1534.9127282183899</v>
      </c>
      <c r="AK136" s="53">
        <f t="shared" ref="AK136:AK199" si="60">6.112*EXP(17.625*Y136/(243.04+Y136))*100*AW136</f>
        <v>896.97914334000689</v>
      </c>
      <c r="AL136" s="53">
        <f t="shared" ref="AL136:AL199" si="61">6.112*EXP(17.625*Z136/(243.04+Z136))*100*AX136</f>
        <v>487.13308843606319</v>
      </c>
      <c r="AM136" s="53">
        <f t="shared" ref="AM136:AM199" si="62">6.112*EXP(17.625*AA136/(243.04+AA136))*100*AY136</f>
        <v>277.61690533885832</v>
      </c>
      <c r="AN136" s="55">
        <f t="shared" ref="AN136:AN199" si="63">(EXP((17.625*P136)/(243.04+P136))/EXP((17.625*D136)/(243.04+D136)))</f>
        <v>0.58102077468491176</v>
      </c>
      <c r="AO136" s="55">
        <f t="shared" ref="AO136:AO199" si="64">(EXP((17.625*Q136)/(243.04+Q136))/EXP((17.625*E136)/(243.04+E136)))</f>
        <v>0.58985240700349928</v>
      </c>
      <c r="AP136" s="55">
        <f t="shared" ref="AP136:AP199" si="65">(EXP((17.625*R136)/(243.04+R136))/EXP((17.625*F136)/(243.04+F136)))</f>
        <v>0.5978195392376594</v>
      </c>
      <c r="AQ136" s="55">
        <f t="shared" ref="AQ136:AQ199" si="66">(EXP((17.625*S136)/(243.04+S136))/EXP((17.625*G136)/(243.04+G136)))</f>
        <v>0.62489823890612428</v>
      </c>
      <c r="AR136" s="55">
        <f t="shared" ref="AR136:AR199" si="67">(EXP((17.625*T136)/(243.04+T136))/EXP((17.625*H136)/(243.04+H136)))</f>
        <v>0.71217519360397452</v>
      </c>
      <c r="AS136" s="55">
        <f t="shared" ref="AS136:AS199" si="68">(EXP((17.625*U136)/(243.04+U136))/EXP((17.625*I136)/(243.04+I136)))</f>
        <v>0.8306507655585913</v>
      </c>
      <c r="AT136" s="55">
        <f t="shared" ref="AT136:AT199" si="69">(EXP((17.625*V136)/(243.04+V136))/EXP((17.625*J136)/(243.04+J136)))</f>
        <v>0.86771070840149034</v>
      </c>
      <c r="AU136" s="55">
        <f t="shared" ref="AU136:AU199" si="70">(EXP((17.625*W136)/(243.04+W136))/EXP((17.625*K136)/(243.04+K136)))</f>
        <v>0.86346076488758294</v>
      </c>
      <c r="AV136" s="55">
        <f t="shared" ref="AV136:AV199" si="71">(EXP((17.625*X136)/(243.04+X136))/EXP((17.625*L136)/(243.04+L136)))</f>
        <v>0.83359779005671031</v>
      </c>
      <c r="AW136" s="55">
        <f t="shared" ref="AW136:AW199" si="72">(EXP((17.625*Y136)/(243.04+Y136))/EXP((17.625*M136)/(243.04+M136)))</f>
        <v>0.76190051876381593</v>
      </c>
      <c r="AX136" s="55">
        <f t="shared" ref="AX136:AX199" si="73">(EXP((17.625*Z136)/(243.04+Z136))/EXP((17.625*N136)/(243.04+N136)))</f>
        <v>0.67669464190415174</v>
      </c>
      <c r="AY136" s="55">
        <f t="shared" ref="AY136:AY199" si="74">(EXP((17.625*AA136)/(243.04+AA136))/EXP((17.625*O136)/(243.04+O136)))</f>
        <v>0.61002679655334535</v>
      </c>
    </row>
    <row r="137" spans="1:51" ht="27" thickBot="1" x14ac:dyDescent="0.3">
      <c r="A137" s="41" t="s">
        <v>1346</v>
      </c>
      <c r="B137" s="41" t="s">
        <v>1362</v>
      </c>
      <c r="C137" s="26" t="s">
        <v>196</v>
      </c>
      <c r="D137" s="50">
        <v>-1.72</v>
      </c>
      <c r="E137" s="50">
        <v>-1</v>
      </c>
      <c r="F137" s="50">
        <v>2.72</v>
      </c>
      <c r="G137" s="50">
        <v>8.7799999999999994</v>
      </c>
      <c r="H137" s="50">
        <v>14.78</v>
      </c>
      <c r="I137" s="50">
        <v>19.11</v>
      </c>
      <c r="J137" s="50">
        <v>22.72</v>
      </c>
      <c r="K137" s="50">
        <v>23.72</v>
      </c>
      <c r="L137" s="50">
        <v>19.39</v>
      </c>
      <c r="M137" s="50">
        <v>12.61</v>
      </c>
      <c r="N137" s="50">
        <v>6.22</v>
      </c>
      <c r="O137" s="50">
        <v>0.72</v>
      </c>
      <c r="P137" s="51">
        <v>-6.1111111111111107</v>
      </c>
      <c r="Q137" s="51">
        <v>-6</v>
      </c>
      <c r="R137" s="51">
        <v>-3.2777777777777768</v>
      </c>
      <c r="S137" s="51">
        <v>1.5000000000000016</v>
      </c>
      <c r="T137" s="51">
        <v>8.2222222222222197</v>
      </c>
      <c r="U137" s="51">
        <v>13.611111111111111</v>
      </c>
      <c r="V137" s="51">
        <v>18.611111111111111</v>
      </c>
      <c r="W137" s="51">
        <v>19.388888888888893</v>
      </c>
      <c r="X137" s="51">
        <v>15.388888888888889</v>
      </c>
      <c r="Y137" s="51">
        <v>8.2777777777777768</v>
      </c>
      <c r="Z137" s="51">
        <v>1.888888888888888</v>
      </c>
      <c r="AA137" s="51">
        <v>-3.5000000000000004</v>
      </c>
      <c r="AB137" s="53">
        <f t="shared" si="51"/>
        <v>279.175867412017</v>
      </c>
      <c r="AC137" s="53">
        <f t="shared" si="52"/>
        <v>269.34371325484153</v>
      </c>
      <c r="AD137" s="53">
        <f t="shared" si="53"/>
        <v>310.58413422678314</v>
      </c>
      <c r="AE137" s="53">
        <f t="shared" si="54"/>
        <v>410.3991454393464</v>
      </c>
      <c r="AF137" s="53">
        <f t="shared" si="55"/>
        <v>705.24726935923172</v>
      </c>
      <c r="AG137" s="53">
        <f t="shared" si="56"/>
        <v>1096.6799137613109</v>
      </c>
      <c r="AH137" s="53">
        <f t="shared" si="57"/>
        <v>1662.3139715398529</v>
      </c>
      <c r="AI137" s="53">
        <f t="shared" si="58"/>
        <v>1724.3152921519675</v>
      </c>
      <c r="AJ137" s="53">
        <f t="shared" si="59"/>
        <v>1355.9251315479389</v>
      </c>
      <c r="AK137" s="53">
        <f t="shared" si="60"/>
        <v>818.20537806504274</v>
      </c>
      <c r="AL137" s="53">
        <f t="shared" si="61"/>
        <v>516.69874473144046</v>
      </c>
      <c r="AM137" s="53">
        <f t="shared" si="62"/>
        <v>346.64983749817355</v>
      </c>
      <c r="AN137" s="55">
        <f t="shared" si="63"/>
        <v>0.71965714917507162</v>
      </c>
      <c r="AO137" s="55">
        <f t="shared" si="64"/>
        <v>0.68845267915788222</v>
      </c>
      <c r="AP137" s="55">
        <f t="shared" si="65"/>
        <v>0.64660551504211206</v>
      </c>
      <c r="AQ137" s="55">
        <f t="shared" si="66"/>
        <v>0.60265814078769964</v>
      </c>
      <c r="AR137" s="55">
        <f t="shared" si="67"/>
        <v>0.64815173172502061</v>
      </c>
      <c r="AS137" s="55">
        <f t="shared" si="68"/>
        <v>0.70461949606607466</v>
      </c>
      <c r="AT137" s="55">
        <f t="shared" si="69"/>
        <v>0.77637805096867185</v>
      </c>
      <c r="AU137" s="55">
        <f t="shared" si="70"/>
        <v>0.7671928496855297</v>
      </c>
      <c r="AV137" s="55">
        <f t="shared" si="71"/>
        <v>0.77668833311245167</v>
      </c>
      <c r="AW137" s="55">
        <f t="shared" si="72"/>
        <v>0.74913640964514849</v>
      </c>
      <c r="AX137" s="55">
        <f t="shared" si="73"/>
        <v>0.73794348381803532</v>
      </c>
      <c r="AY137" s="55">
        <f t="shared" si="74"/>
        <v>0.73375195608720101</v>
      </c>
    </row>
    <row r="138" spans="1:51" ht="27" thickBot="1" x14ac:dyDescent="0.3">
      <c r="A138" s="41" t="s">
        <v>1346</v>
      </c>
      <c r="B138" s="41" t="s">
        <v>1362</v>
      </c>
      <c r="C138" s="26" t="s">
        <v>197</v>
      </c>
      <c r="D138" s="50">
        <v>0.89</v>
      </c>
      <c r="E138" s="50">
        <v>1.22</v>
      </c>
      <c r="F138" s="50">
        <v>4.5</v>
      </c>
      <c r="G138" s="50">
        <v>9.5</v>
      </c>
      <c r="H138" s="50">
        <v>14.39</v>
      </c>
      <c r="I138" s="50">
        <v>18.11</v>
      </c>
      <c r="J138" s="50">
        <v>21.89</v>
      </c>
      <c r="K138" s="50">
        <v>23.28</v>
      </c>
      <c r="L138" s="50">
        <v>20.11</v>
      </c>
      <c r="M138" s="50">
        <v>14.39</v>
      </c>
      <c r="N138" s="50">
        <v>8.5</v>
      </c>
      <c r="O138" s="50">
        <v>3.28</v>
      </c>
      <c r="P138" s="51">
        <v>-5.7777777777777768</v>
      </c>
      <c r="Q138" s="51">
        <v>-5.6111111111111116</v>
      </c>
      <c r="R138" s="51">
        <v>-2.7222222222222214</v>
      </c>
      <c r="S138" s="51">
        <v>2.3888888888888871</v>
      </c>
      <c r="T138" s="51">
        <v>8.7222222222222232</v>
      </c>
      <c r="U138" s="51">
        <v>14.000000000000002</v>
      </c>
      <c r="V138" s="51">
        <v>18.277777777777782</v>
      </c>
      <c r="W138" s="51">
        <v>19.777777777777775</v>
      </c>
      <c r="X138" s="51">
        <v>16.277777777777775</v>
      </c>
      <c r="Y138" s="51">
        <v>9.5</v>
      </c>
      <c r="Z138" s="51">
        <v>2.8888888888888906</v>
      </c>
      <c r="AA138" s="51">
        <v>-2.8888888888888884</v>
      </c>
      <c r="AB138" s="53">
        <f t="shared" si="51"/>
        <v>242.91573473755355</v>
      </c>
      <c r="AC138" s="53">
        <f t="shared" si="52"/>
        <v>243.31005932139601</v>
      </c>
      <c r="AD138" s="53">
        <f t="shared" si="53"/>
        <v>297.592108506383</v>
      </c>
      <c r="AE138" s="53">
        <f t="shared" si="54"/>
        <v>443.86360058940778</v>
      </c>
      <c r="AF138" s="53">
        <f t="shared" si="55"/>
        <v>773.89396203639694</v>
      </c>
      <c r="AG138" s="53">
        <f t="shared" si="56"/>
        <v>1227.967834010238</v>
      </c>
      <c r="AH138" s="53">
        <f t="shared" si="57"/>
        <v>1676.890720887933</v>
      </c>
      <c r="AI138" s="53">
        <f t="shared" si="58"/>
        <v>1858.3060466857487</v>
      </c>
      <c r="AJ138" s="53">
        <f t="shared" si="59"/>
        <v>1452.7499722785146</v>
      </c>
      <c r="AK138" s="53">
        <f t="shared" si="60"/>
        <v>859.40249164396596</v>
      </c>
      <c r="AL138" s="53">
        <f t="shared" si="61"/>
        <v>509.74946228575453</v>
      </c>
      <c r="AM138" s="53">
        <f t="shared" si="62"/>
        <v>316.29994722802672</v>
      </c>
      <c r="AN138" s="55">
        <f t="shared" si="63"/>
        <v>0.61048107088727099</v>
      </c>
      <c r="AO138" s="55">
        <f t="shared" si="64"/>
        <v>0.60377152654289079</v>
      </c>
      <c r="AP138" s="55">
        <f t="shared" si="65"/>
        <v>0.59448986687910266</v>
      </c>
      <c r="AQ138" s="55">
        <f t="shared" si="66"/>
        <v>0.61173239556454395</v>
      </c>
      <c r="AR138" s="55">
        <f t="shared" si="67"/>
        <v>0.68756294283890729</v>
      </c>
      <c r="AS138" s="55">
        <f t="shared" si="68"/>
        <v>0.76929894218613704</v>
      </c>
      <c r="AT138" s="55">
        <f t="shared" si="69"/>
        <v>0.7997133613073083</v>
      </c>
      <c r="AU138" s="55">
        <f t="shared" si="70"/>
        <v>0.80707838075667593</v>
      </c>
      <c r="AV138" s="55">
        <f t="shared" si="71"/>
        <v>0.78618813192094339</v>
      </c>
      <c r="AW138" s="55">
        <f t="shared" si="72"/>
        <v>0.724552796234053</v>
      </c>
      <c r="AX138" s="55">
        <f t="shared" si="73"/>
        <v>0.6780440304580041</v>
      </c>
      <c r="AY138" s="55">
        <f t="shared" si="74"/>
        <v>0.63972685024265274</v>
      </c>
    </row>
    <row r="139" spans="1:51" ht="27" thickBot="1" x14ac:dyDescent="0.3">
      <c r="A139" s="41" t="s">
        <v>1346</v>
      </c>
      <c r="B139" s="41" t="s">
        <v>1363</v>
      </c>
      <c r="C139" s="26" t="s">
        <v>198</v>
      </c>
      <c r="D139" s="50">
        <v>6</v>
      </c>
      <c r="E139" s="50">
        <v>6.39</v>
      </c>
      <c r="F139" s="50">
        <v>9.2799999999999994</v>
      </c>
      <c r="G139" s="50">
        <v>14.39</v>
      </c>
      <c r="H139" s="50">
        <v>19.22</v>
      </c>
      <c r="I139" s="50">
        <v>22.78</v>
      </c>
      <c r="J139" s="50">
        <v>27</v>
      </c>
      <c r="K139" s="50">
        <v>28.39</v>
      </c>
      <c r="L139" s="50">
        <v>24.78</v>
      </c>
      <c r="M139" s="50">
        <v>19.22</v>
      </c>
      <c r="N139" s="50">
        <v>13.39</v>
      </c>
      <c r="O139" s="50">
        <v>8.2799999999999994</v>
      </c>
      <c r="P139" s="51">
        <v>-1.0000000000000004</v>
      </c>
      <c r="Q139" s="51">
        <v>-0.38888888888888851</v>
      </c>
      <c r="R139" s="51">
        <v>2.2777777777777786</v>
      </c>
      <c r="S139" s="51">
        <v>7.0000000000000009</v>
      </c>
      <c r="T139" s="51">
        <v>12.111111111111109</v>
      </c>
      <c r="U139" s="51">
        <v>17.277777777777779</v>
      </c>
      <c r="V139" s="51">
        <v>21.611111111111114</v>
      </c>
      <c r="W139" s="51">
        <v>22.277777777777775</v>
      </c>
      <c r="X139" s="51">
        <v>18.722222222222225</v>
      </c>
      <c r="Y139" s="51">
        <v>12.777777777777777</v>
      </c>
      <c r="Z139" s="51">
        <v>7.0000000000000009</v>
      </c>
      <c r="AA139" s="51">
        <v>1.6111111111111103</v>
      </c>
      <c r="AB139" s="53">
        <f t="shared" si="51"/>
        <v>345.55664191591535</v>
      </c>
      <c r="AC139" s="53">
        <f t="shared" si="52"/>
        <v>367.75088132860486</v>
      </c>
      <c r="AD139" s="53">
        <f t="shared" si="53"/>
        <v>443.41065570953248</v>
      </c>
      <c r="AE139" s="53">
        <f t="shared" si="54"/>
        <v>612.19564689466085</v>
      </c>
      <c r="AF139" s="53">
        <f t="shared" si="55"/>
        <v>895.11218504729072</v>
      </c>
      <c r="AG139" s="53">
        <f t="shared" si="56"/>
        <v>1400.5516653431482</v>
      </c>
      <c r="AH139" s="53">
        <f t="shared" si="57"/>
        <v>1866.2018265072675</v>
      </c>
      <c r="AI139" s="53">
        <f t="shared" si="58"/>
        <v>1866.4008699475337</v>
      </c>
      <c r="AJ139" s="53">
        <f t="shared" si="59"/>
        <v>1489.040404090174</v>
      </c>
      <c r="AK139" s="53">
        <f t="shared" si="60"/>
        <v>976.96511648197747</v>
      </c>
      <c r="AL139" s="53">
        <f t="shared" si="61"/>
        <v>653.23835832825432</v>
      </c>
      <c r="AM139" s="53">
        <f t="shared" si="62"/>
        <v>431.33432441253331</v>
      </c>
      <c r="AN139" s="55">
        <f t="shared" si="63"/>
        <v>0.60807981934065236</v>
      </c>
      <c r="AO139" s="55">
        <f t="shared" si="64"/>
        <v>0.61892481307659453</v>
      </c>
      <c r="AP139" s="55">
        <f t="shared" si="65"/>
        <v>0.61595818884971842</v>
      </c>
      <c r="AQ139" s="55">
        <f t="shared" si="66"/>
        <v>0.61152871014861854</v>
      </c>
      <c r="AR139" s="55">
        <f t="shared" si="67"/>
        <v>0.63440297205842655</v>
      </c>
      <c r="AS139" s="55">
        <f t="shared" si="68"/>
        <v>0.71133843286034815</v>
      </c>
      <c r="AT139" s="55">
        <f t="shared" si="69"/>
        <v>0.72397290238330747</v>
      </c>
      <c r="AU139" s="55">
        <f t="shared" si="70"/>
        <v>0.69519368228453282</v>
      </c>
      <c r="AV139" s="55">
        <f t="shared" si="71"/>
        <v>0.6906351479046553</v>
      </c>
      <c r="AW139" s="55">
        <f t="shared" si="72"/>
        <v>0.66277482369509899</v>
      </c>
      <c r="AX139" s="55">
        <f t="shared" si="73"/>
        <v>0.6525267089277671</v>
      </c>
      <c r="AY139" s="55">
        <f t="shared" si="74"/>
        <v>0.62838176107616339</v>
      </c>
    </row>
    <row r="140" spans="1:51" ht="27" thickBot="1" x14ac:dyDescent="0.3">
      <c r="A140" s="41" t="s">
        <v>1346</v>
      </c>
      <c r="B140" s="41" t="s">
        <v>1363</v>
      </c>
      <c r="C140" s="26" t="s">
        <v>199</v>
      </c>
      <c r="D140" s="50">
        <v>5.72</v>
      </c>
      <c r="E140" s="50">
        <v>6.39</v>
      </c>
      <c r="F140" s="50">
        <v>9.5</v>
      </c>
      <c r="G140" s="50">
        <v>14.89</v>
      </c>
      <c r="H140" s="50">
        <v>19.89</v>
      </c>
      <c r="I140" s="50">
        <v>23.5</v>
      </c>
      <c r="J140" s="50">
        <v>27.72</v>
      </c>
      <c r="K140" s="50">
        <v>28.72</v>
      </c>
      <c r="L140" s="50">
        <v>24.78</v>
      </c>
      <c r="M140" s="50">
        <v>19.22</v>
      </c>
      <c r="N140" s="50">
        <v>13.22</v>
      </c>
      <c r="O140" s="50">
        <v>8</v>
      </c>
      <c r="P140" s="51">
        <v>-1.3888888888888888</v>
      </c>
      <c r="Q140" s="51">
        <v>-0.72222222222222265</v>
      </c>
      <c r="R140" s="51">
        <v>1.722222222222223</v>
      </c>
      <c r="S140" s="51">
        <v>6.5000000000000018</v>
      </c>
      <c r="T140" s="51">
        <v>11.722222222222223</v>
      </c>
      <c r="U140" s="51">
        <v>17.388888888888886</v>
      </c>
      <c r="V140" s="51">
        <v>21.888888888888893</v>
      </c>
      <c r="W140" s="51">
        <v>22.111111111111111</v>
      </c>
      <c r="X140" s="51">
        <v>18.722222222222225</v>
      </c>
      <c r="Y140" s="51">
        <v>12.999999999999998</v>
      </c>
      <c r="Z140" s="51">
        <v>7.1111111111111089</v>
      </c>
      <c r="AA140" s="51">
        <v>1.5000000000000016</v>
      </c>
      <c r="AB140" s="53">
        <f t="shared" si="51"/>
        <v>332.80437343464325</v>
      </c>
      <c r="AC140" s="53">
        <f t="shared" si="52"/>
        <v>350.31683835152342</v>
      </c>
      <c r="AD140" s="53">
        <f t="shared" si="53"/>
        <v>403.60645899193935</v>
      </c>
      <c r="AE140" s="53">
        <f t="shared" si="54"/>
        <v>553.43420876106859</v>
      </c>
      <c r="AF140" s="53">
        <f t="shared" si="55"/>
        <v>815.72239282893918</v>
      </c>
      <c r="AG140" s="53">
        <f t="shared" si="56"/>
        <v>1359.8538723308825</v>
      </c>
      <c r="AH140" s="53">
        <f t="shared" si="57"/>
        <v>1850.8866946491269</v>
      </c>
      <c r="AI140" s="53">
        <f t="shared" si="58"/>
        <v>1794.1862460104621</v>
      </c>
      <c r="AJ140" s="53">
        <f t="shared" si="59"/>
        <v>1489.040404090174</v>
      </c>
      <c r="AK140" s="53">
        <f t="shared" si="60"/>
        <v>1005.7783353411206</v>
      </c>
      <c r="AL140" s="53">
        <f t="shared" si="61"/>
        <v>670.64681900520554</v>
      </c>
      <c r="AM140" s="53">
        <f t="shared" si="62"/>
        <v>432.67334893214075</v>
      </c>
      <c r="AN140" s="55">
        <f t="shared" si="63"/>
        <v>0.60255895741280907</v>
      </c>
      <c r="AO140" s="55">
        <f t="shared" si="64"/>
        <v>0.60407594142341203</v>
      </c>
      <c r="AP140" s="55">
        <f t="shared" si="65"/>
        <v>0.58333195533188464</v>
      </c>
      <c r="AQ140" s="55">
        <f t="shared" si="66"/>
        <v>0.57213740889746056</v>
      </c>
      <c r="AR140" s="55">
        <f t="shared" si="67"/>
        <v>0.5931435937904368</v>
      </c>
      <c r="AS140" s="55">
        <f t="shared" si="68"/>
        <v>0.6858361834551624</v>
      </c>
      <c r="AT140" s="55">
        <f t="shared" si="69"/>
        <v>0.7059488357146253</v>
      </c>
      <c r="AU140" s="55">
        <f t="shared" si="70"/>
        <v>0.67511193849367934</v>
      </c>
      <c r="AV140" s="55">
        <f t="shared" si="71"/>
        <v>0.6906351479046553</v>
      </c>
      <c r="AW140" s="55">
        <f t="shared" si="72"/>
        <v>0.67247727468251361</v>
      </c>
      <c r="AX140" s="55">
        <f t="shared" si="73"/>
        <v>0.66483786644788601</v>
      </c>
      <c r="AY140" s="55">
        <f t="shared" si="74"/>
        <v>0.63536710281568776</v>
      </c>
    </row>
    <row r="141" spans="1:51" ht="40.200000000000003" thickBot="1" x14ac:dyDescent="0.3">
      <c r="A141" s="41" t="s">
        <v>1346</v>
      </c>
      <c r="B141" s="41" t="s">
        <v>1364</v>
      </c>
      <c r="C141" s="26" t="s">
        <v>200</v>
      </c>
      <c r="D141" s="50">
        <v>7.78</v>
      </c>
      <c r="E141" s="50">
        <v>8.7799999999999994</v>
      </c>
      <c r="F141" s="50">
        <v>11.61</v>
      </c>
      <c r="G141" s="50">
        <v>15.89</v>
      </c>
      <c r="H141" s="50">
        <v>19.61</v>
      </c>
      <c r="I141" s="50">
        <v>22.89</v>
      </c>
      <c r="J141" s="50">
        <v>26.78</v>
      </c>
      <c r="K141" s="50">
        <v>27.61</v>
      </c>
      <c r="L141" s="50">
        <v>24.78</v>
      </c>
      <c r="M141" s="50">
        <v>20.22</v>
      </c>
      <c r="N141" s="50">
        <v>15</v>
      </c>
      <c r="O141" s="50">
        <v>9.89</v>
      </c>
      <c r="P141" s="51">
        <v>2.0000000000000009</v>
      </c>
      <c r="Q141" s="51">
        <v>3.2222222222222205</v>
      </c>
      <c r="R141" s="51">
        <v>5.6111111111111116</v>
      </c>
      <c r="S141" s="51">
        <v>10.499999999999998</v>
      </c>
      <c r="T141" s="51">
        <v>15</v>
      </c>
      <c r="U141" s="51">
        <v>19.777777777777775</v>
      </c>
      <c r="V141" s="51">
        <v>23.611111111111111</v>
      </c>
      <c r="W141" s="51">
        <v>23.611111111111111</v>
      </c>
      <c r="X141" s="51">
        <v>20.500000000000004</v>
      </c>
      <c r="Y141" s="51">
        <v>14.777777777777779</v>
      </c>
      <c r="Z141" s="51">
        <v>9.6111111111111089</v>
      </c>
      <c r="AA141" s="51">
        <v>4.2222222222222232</v>
      </c>
      <c r="AB141" s="53">
        <f t="shared" si="51"/>
        <v>471.74355995140104</v>
      </c>
      <c r="AC141" s="53">
        <f t="shared" si="52"/>
        <v>524.338327616284</v>
      </c>
      <c r="AD141" s="53">
        <f t="shared" si="53"/>
        <v>606.26915608882689</v>
      </c>
      <c r="AE141" s="53">
        <f t="shared" si="54"/>
        <v>892.15792880691606</v>
      </c>
      <c r="AF141" s="53">
        <f t="shared" si="55"/>
        <v>1272.3306789639264</v>
      </c>
      <c r="AG141" s="53">
        <f t="shared" si="56"/>
        <v>1902.6617898875945</v>
      </c>
      <c r="AH141" s="53">
        <f t="shared" si="57"/>
        <v>2410.0311940536453</v>
      </c>
      <c r="AI141" s="53">
        <f t="shared" si="58"/>
        <v>2295.5072328281303</v>
      </c>
      <c r="AJ141" s="53">
        <f t="shared" si="59"/>
        <v>1856.9074699840996</v>
      </c>
      <c r="AK141" s="53">
        <f t="shared" si="60"/>
        <v>1190.5835778781527</v>
      </c>
      <c r="AL141" s="53">
        <f t="shared" si="61"/>
        <v>838.67264100142734</v>
      </c>
      <c r="AM141" s="53">
        <f t="shared" si="62"/>
        <v>560.13698395964457</v>
      </c>
      <c r="AN141" s="55">
        <f t="shared" si="63"/>
        <v>0.66841718646944304</v>
      </c>
      <c r="AO141" s="55">
        <f t="shared" si="64"/>
        <v>0.68119837898880009</v>
      </c>
      <c r="AP141" s="55">
        <f t="shared" si="65"/>
        <v>0.66642378145040804</v>
      </c>
      <c r="AQ141" s="55">
        <f t="shared" si="66"/>
        <v>0.70349431559432041</v>
      </c>
      <c r="AR141" s="55">
        <f t="shared" si="67"/>
        <v>0.74723988269623276</v>
      </c>
      <c r="AS141" s="55">
        <f t="shared" si="68"/>
        <v>0.8263424634756934</v>
      </c>
      <c r="AT141" s="55">
        <f t="shared" si="69"/>
        <v>0.82806205639179797</v>
      </c>
      <c r="AU141" s="55">
        <f t="shared" si="70"/>
        <v>0.78871279524010873</v>
      </c>
      <c r="AV141" s="55">
        <f t="shared" si="71"/>
        <v>0.77124181376905565</v>
      </c>
      <c r="AW141" s="55">
        <f t="shared" si="72"/>
        <v>0.70930666403438447</v>
      </c>
      <c r="AX141" s="55">
        <f t="shared" si="73"/>
        <v>0.70182083999995903</v>
      </c>
      <c r="AY141" s="55">
        <f t="shared" si="74"/>
        <v>0.67827300441101135</v>
      </c>
    </row>
    <row r="142" spans="1:51" ht="40.200000000000003" thickBot="1" x14ac:dyDescent="0.3">
      <c r="A142" s="41" t="s">
        <v>1346</v>
      </c>
      <c r="B142" s="41" t="s">
        <v>1364</v>
      </c>
      <c r="C142" s="26" t="s">
        <v>201</v>
      </c>
      <c r="D142" s="50">
        <v>8.61</v>
      </c>
      <c r="E142" s="50">
        <v>10.11</v>
      </c>
      <c r="F142" s="50">
        <v>12.78</v>
      </c>
      <c r="G142" s="50">
        <v>17.28</v>
      </c>
      <c r="H142" s="50">
        <v>21.22</v>
      </c>
      <c r="I142" s="50">
        <v>24.22</v>
      </c>
      <c r="J142" s="50">
        <v>28.28</v>
      </c>
      <c r="K142" s="50">
        <v>29</v>
      </c>
      <c r="L142" s="50">
        <v>26.39</v>
      </c>
      <c r="M142" s="50">
        <v>21.78</v>
      </c>
      <c r="N142" s="50">
        <v>16.11</v>
      </c>
      <c r="O142" s="50">
        <v>10.78</v>
      </c>
      <c r="P142" s="51">
        <v>2.2222222222222223</v>
      </c>
      <c r="Q142" s="51">
        <v>3.3888888888888897</v>
      </c>
      <c r="R142" s="51">
        <v>5.7777777777777768</v>
      </c>
      <c r="S142" s="51">
        <v>10.611111111111112</v>
      </c>
      <c r="T142" s="51">
        <v>15.111111111111112</v>
      </c>
      <c r="U142" s="51">
        <v>19.777777777777775</v>
      </c>
      <c r="V142" s="51">
        <v>23.277777777777782</v>
      </c>
      <c r="W142" s="51">
        <v>23.499999999999996</v>
      </c>
      <c r="X142" s="51">
        <v>20.722222222222221</v>
      </c>
      <c r="Y142" s="51">
        <v>15</v>
      </c>
      <c r="Z142" s="51">
        <v>10</v>
      </c>
      <c r="AA142" s="51">
        <v>4.3888888888888884</v>
      </c>
      <c r="AB142" s="53">
        <f t="shared" si="51"/>
        <v>460.25710488681352</v>
      </c>
      <c r="AC142" s="53">
        <f t="shared" si="52"/>
        <v>490.92729011572504</v>
      </c>
      <c r="AD142" s="53">
        <f t="shared" si="53"/>
        <v>574.482441778213</v>
      </c>
      <c r="AE142" s="53">
        <f t="shared" si="54"/>
        <v>828.90873759233614</v>
      </c>
      <c r="AF142" s="53">
        <f t="shared" si="55"/>
        <v>1168.5662992671585</v>
      </c>
      <c r="AG142" s="53">
        <f t="shared" si="56"/>
        <v>1756.097358419446</v>
      </c>
      <c r="AH142" s="53">
        <f t="shared" si="57"/>
        <v>2120.5107128986347</v>
      </c>
      <c r="AI142" s="53">
        <f t="shared" si="58"/>
        <v>2089.0130436933732</v>
      </c>
      <c r="AJ142" s="53">
        <f t="shared" si="59"/>
        <v>1734.5115984054762</v>
      </c>
      <c r="AK142" s="53">
        <f t="shared" si="60"/>
        <v>1113.1677669185826</v>
      </c>
      <c r="AL142" s="53">
        <f t="shared" si="61"/>
        <v>822.89660603493485</v>
      </c>
      <c r="AM142" s="53">
        <f t="shared" si="62"/>
        <v>540.30615829271994</v>
      </c>
      <c r="AN142" s="55">
        <f t="shared" si="63"/>
        <v>0.64189405786819986</v>
      </c>
      <c r="AO142" s="55">
        <f t="shared" si="64"/>
        <v>0.63033294117440464</v>
      </c>
      <c r="AP142" s="55">
        <f t="shared" si="65"/>
        <v>0.62423809350829795</v>
      </c>
      <c r="AQ142" s="55">
        <f t="shared" si="66"/>
        <v>0.64880087353676907</v>
      </c>
      <c r="AR142" s="55">
        <f t="shared" si="67"/>
        <v>0.68141291369927581</v>
      </c>
      <c r="AS142" s="55">
        <f t="shared" si="68"/>
        <v>0.76268826386912048</v>
      </c>
      <c r="AT142" s="55">
        <f t="shared" si="69"/>
        <v>0.74338354946279583</v>
      </c>
      <c r="AU142" s="55">
        <f t="shared" si="70"/>
        <v>0.72258625689301603</v>
      </c>
      <c r="AV142" s="55">
        <f t="shared" si="71"/>
        <v>0.71060820276143322</v>
      </c>
      <c r="AW142" s="55">
        <f t="shared" si="72"/>
        <v>0.65376349507725151</v>
      </c>
      <c r="AX142" s="55">
        <f t="shared" si="73"/>
        <v>0.67090759188949023</v>
      </c>
      <c r="AY142" s="55">
        <f t="shared" si="74"/>
        <v>0.64666932074730643</v>
      </c>
    </row>
    <row r="143" spans="1:51" ht="40.200000000000003" thickBot="1" x14ac:dyDescent="0.3">
      <c r="A143" s="41" t="s">
        <v>1346</v>
      </c>
      <c r="B143" s="41" t="s">
        <v>1364</v>
      </c>
      <c r="C143" s="26" t="s">
        <v>202</v>
      </c>
      <c r="D143" s="50">
        <v>14.89</v>
      </c>
      <c r="E143" s="50">
        <v>15.5</v>
      </c>
      <c r="F143" s="50">
        <v>17</v>
      </c>
      <c r="G143" s="50">
        <v>19.78</v>
      </c>
      <c r="H143" s="50">
        <v>22.89</v>
      </c>
      <c r="I143" s="50">
        <v>26.22</v>
      </c>
      <c r="J143" s="50">
        <v>28.89</v>
      </c>
      <c r="K143" s="50">
        <v>28.72</v>
      </c>
      <c r="L143" s="50">
        <v>27.11</v>
      </c>
      <c r="M143" s="50">
        <v>24.11</v>
      </c>
      <c r="N143" s="50">
        <v>20.39</v>
      </c>
      <c r="O143" s="50">
        <v>16.72</v>
      </c>
      <c r="P143" s="51">
        <v>8.7222222222222232</v>
      </c>
      <c r="Q143" s="51">
        <v>9.7777777777777786</v>
      </c>
      <c r="R143" s="51">
        <v>10.888888888888889</v>
      </c>
      <c r="S143" s="51">
        <v>14.277777777777779</v>
      </c>
      <c r="T143" s="51">
        <v>18.222222222222221</v>
      </c>
      <c r="U143" s="51">
        <v>22.111111111111111</v>
      </c>
      <c r="V143" s="51">
        <v>24</v>
      </c>
      <c r="W143" s="51">
        <v>24.222222222222218</v>
      </c>
      <c r="X143" s="51">
        <v>22.722222222222225</v>
      </c>
      <c r="Y143" s="51">
        <v>18.888888888888889</v>
      </c>
      <c r="Z143" s="51">
        <v>14.777777777777779</v>
      </c>
      <c r="AA143" s="51">
        <v>10.611111111111112</v>
      </c>
      <c r="AB143" s="53">
        <f t="shared" si="51"/>
        <v>749.3292447653489</v>
      </c>
      <c r="AC143" s="53">
        <f t="shared" si="52"/>
        <v>830.53520144562879</v>
      </c>
      <c r="AD143" s="53">
        <f t="shared" si="53"/>
        <v>875.48297186328455</v>
      </c>
      <c r="AE143" s="53">
        <f t="shared" si="54"/>
        <v>1146.9602000777286</v>
      </c>
      <c r="AF143" s="53">
        <f t="shared" si="55"/>
        <v>1567.0098674585979</v>
      </c>
      <c r="AG143" s="53">
        <f t="shared" si="56"/>
        <v>2076.9500431121282</v>
      </c>
      <c r="AH143" s="53">
        <f t="shared" si="57"/>
        <v>2232.7712018159032</v>
      </c>
      <c r="AI143" s="53">
        <f t="shared" si="58"/>
        <v>2315.8409659781596</v>
      </c>
      <c r="AJ143" s="53">
        <f t="shared" si="59"/>
        <v>2122.9075209501802</v>
      </c>
      <c r="AK143" s="53">
        <f t="shared" si="60"/>
        <v>1582.6018419127872</v>
      </c>
      <c r="AL143" s="53">
        <f t="shared" si="61"/>
        <v>1178.1473850969542</v>
      </c>
      <c r="AM143" s="53">
        <f t="shared" si="62"/>
        <v>858.84156601127358</v>
      </c>
      <c r="AN143" s="55">
        <f t="shared" si="63"/>
        <v>0.66573851969384967</v>
      </c>
      <c r="AO143" s="55">
        <f t="shared" si="64"/>
        <v>0.68728632341577245</v>
      </c>
      <c r="AP143" s="55">
        <f t="shared" si="65"/>
        <v>0.6727122807369319</v>
      </c>
      <c r="AQ143" s="55">
        <f t="shared" si="66"/>
        <v>0.7057379732162834</v>
      </c>
      <c r="AR143" s="55">
        <f t="shared" si="67"/>
        <v>0.74992034826488108</v>
      </c>
      <c r="AS143" s="55">
        <f t="shared" si="68"/>
        <v>0.78150959683133348</v>
      </c>
      <c r="AT143" s="55">
        <f t="shared" si="69"/>
        <v>0.74941842378811296</v>
      </c>
      <c r="AU143" s="55">
        <f t="shared" si="70"/>
        <v>0.76700181649946586</v>
      </c>
      <c r="AV143" s="55">
        <f t="shared" si="71"/>
        <v>0.76967252899248761</v>
      </c>
      <c r="AW143" s="55">
        <f t="shared" si="72"/>
        <v>0.72642647418090667</v>
      </c>
      <c r="AX143" s="55">
        <f t="shared" si="73"/>
        <v>0.70189762986087334</v>
      </c>
      <c r="AY143" s="55">
        <f t="shared" si="74"/>
        <v>0.67222980406299548</v>
      </c>
    </row>
    <row r="144" spans="1:51" ht="40.200000000000003" thickBot="1" x14ac:dyDescent="0.3">
      <c r="A144" s="41" t="s">
        <v>1346</v>
      </c>
      <c r="B144" s="41" t="s">
        <v>1364</v>
      </c>
      <c r="C144" s="26" t="s">
        <v>203</v>
      </c>
      <c r="D144" s="50">
        <v>11.61</v>
      </c>
      <c r="E144" s="50">
        <v>12.5</v>
      </c>
      <c r="F144" s="50">
        <v>14.61</v>
      </c>
      <c r="G144" s="50">
        <v>18</v>
      </c>
      <c r="H144" s="50">
        <v>21.28</v>
      </c>
      <c r="I144" s="50">
        <v>24</v>
      </c>
      <c r="J144" s="50">
        <v>27.61</v>
      </c>
      <c r="K144" s="50">
        <v>28.22</v>
      </c>
      <c r="L144" s="50">
        <v>26.22</v>
      </c>
      <c r="M144" s="50">
        <v>22.5</v>
      </c>
      <c r="N144" s="50">
        <v>18.11</v>
      </c>
      <c r="O144" s="50">
        <v>13.72</v>
      </c>
      <c r="P144" s="51">
        <v>5.2222222222222214</v>
      </c>
      <c r="Q144" s="51">
        <v>6.2777777777777759</v>
      </c>
      <c r="R144" s="51">
        <v>8.1111111111111125</v>
      </c>
      <c r="S144" s="51">
        <v>12.277777777777779</v>
      </c>
      <c r="T144" s="51">
        <v>16.611111111111111</v>
      </c>
      <c r="U144" s="51">
        <v>20.888888888888886</v>
      </c>
      <c r="V144" s="51">
        <v>24.222222222222218</v>
      </c>
      <c r="W144" s="51">
        <v>24.222222222222218</v>
      </c>
      <c r="X144" s="51">
        <v>21.888888888888893</v>
      </c>
      <c r="Y144" s="51">
        <v>17.222222222222221</v>
      </c>
      <c r="Z144" s="51">
        <v>12.388888888888888</v>
      </c>
      <c r="AA144" s="51">
        <v>7.3888888888888875</v>
      </c>
      <c r="AB144" s="53">
        <f t="shared" si="51"/>
        <v>574.41545686069901</v>
      </c>
      <c r="AC144" s="53">
        <f t="shared" si="52"/>
        <v>626.950861055686</v>
      </c>
      <c r="AD144" s="53">
        <f t="shared" si="53"/>
        <v>702.34618543921272</v>
      </c>
      <c r="AE144" s="53">
        <f t="shared" si="54"/>
        <v>987.52622354067023</v>
      </c>
      <c r="AF144" s="53">
        <f t="shared" si="55"/>
        <v>1410.3198389433142</v>
      </c>
      <c r="AG144" s="53">
        <f t="shared" si="56"/>
        <v>2041.18292421614</v>
      </c>
      <c r="AH144" s="53">
        <f t="shared" si="57"/>
        <v>2470.4939036410465</v>
      </c>
      <c r="AI144" s="53">
        <f t="shared" si="58"/>
        <v>2384.1123321209102</v>
      </c>
      <c r="AJ144" s="53">
        <f t="shared" si="59"/>
        <v>2021.4164455473842</v>
      </c>
      <c r="AK144" s="53">
        <f t="shared" si="60"/>
        <v>1414.5808466233909</v>
      </c>
      <c r="AL144" s="53">
        <f t="shared" si="61"/>
        <v>995.14393923462615</v>
      </c>
      <c r="AM144" s="53">
        <f t="shared" si="62"/>
        <v>674.30289973419258</v>
      </c>
      <c r="AN144" s="55">
        <f t="shared" si="63"/>
        <v>0.6486804486121307</v>
      </c>
      <c r="AO144" s="55">
        <f t="shared" si="64"/>
        <v>0.6581315321492538</v>
      </c>
      <c r="AP144" s="55">
        <f t="shared" si="65"/>
        <v>0.65037234602205107</v>
      </c>
      <c r="AQ144" s="55">
        <f t="shared" si="66"/>
        <v>0.69227217456233692</v>
      </c>
      <c r="AR144" s="55">
        <f t="shared" si="67"/>
        <v>0.74721138579134938</v>
      </c>
      <c r="AS144" s="55">
        <f t="shared" si="68"/>
        <v>0.82771539917865755</v>
      </c>
      <c r="AT144" s="55">
        <f t="shared" si="69"/>
        <v>0.81822255482175865</v>
      </c>
      <c r="AU144" s="55">
        <f t="shared" si="70"/>
        <v>0.78961315407215293</v>
      </c>
      <c r="AV144" s="55">
        <f t="shared" si="71"/>
        <v>0.77099078531065457</v>
      </c>
      <c r="AW144" s="55">
        <f t="shared" si="72"/>
        <v>0.72099189589610446</v>
      </c>
      <c r="AX144" s="55">
        <f t="shared" si="73"/>
        <v>0.69253956691643737</v>
      </c>
      <c r="AY144" s="55">
        <f t="shared" si="74"/>
        <v>0.65588529701068188</v>
      </c>
    </row>
    <row r="145" spans="1:51" ht="40.200000000000003" thickBot="1" x14ac:dyDescent="0.3">
      <c r="A145" s="41" t="s">
        <v>1346</v>
      </c>
      <c r="B145" s="41" t="s">
        <v>1364</v>
      </c>
      <c r="C145" s="26" t="s">
        <v>204</v>
      </c>
      <c r="D145" s="50">
        <v>11.72</v>
      </c>
      <c r="E145" s="50">
        <v>12.61</v>
      </c>
      <c r="F145" s="50">
        <v>14.5</v>
      </c>
      <c r="G145" s="50">
        <v>17.89</v>
      </c>
      <c r="H145" s="50">
        <v>21.22</v>
      </c>
      <c r="I145" s="50">
        <v>23.78</v>
      </c>
      <c r="J145" s="50">
        <v>27.22</v>
      </c>
      <c r="K145" s="50">
        <v>27.72</v>
      </c>
      <c r="L145" s="50">
        <v>25.78</v>
      </c>
      <c r="M145" s="50">
        <v>22.39</v>
      </c>
      <c r="N145" s="50">
        <v>18.11</v>
      </c>
      <c r="O145" s="50">
        <v>13.78</v>
      </c>
      <c r="P145" s="51">
        <v>5.7777777777777768</v>
      </c>
      <c r="Q145" s="51">
        <v>6.7222222222222232</v>
      </c>
      <c r="R145" s="51">
        <v>8.1111111111111125</v>
      </c>
      <c r="S145" s="51">
        <v>12.111111111111109</v>
      </c>
      <c r="T145" s="51">
        <v>16.111111111111111</v>
      </c>
      <c r="U145" s="51">
        <v>20.888888888888886</v>
      </c>
      <c r="V145" s="51">
        <v>23.722222222222225</v>
      </c>
      <c r="W145" s="51">
        <v>24</v>
      </c>
      <c r="X145" s="51">
        <v>21.999999999999996</v>
      </c>
      <c r="Y145" s="51">
        <v>17.277777777777779</v>
      </c>
      <c r="Z145" s="51">
        <v>12.5</v>
      </c>
      <c r="AA145" s="51">
        <v>7.9999999999999991</v>
      </c>
      <c r="AB145" s="53">
        <f t="shared" si="51"/>
        <v>615.93394586793295</v>
      </c>
      <c r="AC145" s="53">
        <f t="shared" si="52"/>
        <v>661.69346453619346</v>
      </c>
      <c r="AD145" s="53">
        <f t="shared" si="53"/>
        <v>707.35135564612506</v>
      </c>
      <c r="AE145" s="53">
        <f t="shared" si="54"/>
        <v>972.82338284073649</v>
      </c>
      <c r="AF145" s="53">
        <f t="shared" si="55"/>
        <v>1328.2157803729015</v>
      </c>
      <c r="AG145" s="53">
        <f t="shared" si="56"/>
        <v>2068.3593280393002</v>
      </c>
      <c r="AH145" s="53">
        <f t="shared" si="57"/>
        <v>2380.1779425270552</v>
      </c>
      <c r="AI145" s="53">
        <f t="shared" si="58"/>
        <v>2390.046397484708</v>
      </c>
      <c r="AJ145" s="53">
        <f t="shared" si="59"/>
        <v>2103.0617843172431</v>
      </c>
      <c r="AK145" s="53">
        <f t="shared" si="60"/>
        <v>1434.1087781109657</v>
      </c>
      <c r="AL145" s="53">
        <f t="shared" si="61"/>
        <v>1009.7630854050761</v>
      </c>
      <c r="AM145" s="53">
        <f t="shared" si="62"/>
        <v>730.0110439832381</v>
      </c>
      <c r="AN145" s="55">
        <f t="shared" si="63"/>
        <v>0.66927969270134668</v>
      </c>
      <c r="AO145" s="55">
        <f t="shared" si="64"/>
        <v>0.67368699378226216</v>
      </c>
      <c r="AP145" s="55">
        <f t="shared" si="65"/>
        <v>0.65500713205377648</v>
      </c>
      <c r="AQ145" s="55">
        <f t="shared" si="66"/>
        <v>0.68948010726665476</v>
      </c>
      <c r="AR145" s="55">
        <f t="shared" si="67"/>
        <v>0.72647052591600381</v>
      </c>
      <c r="AS145" s="55">
        <f t="shared" si="68"/>
        <v>0.83873564027114345</v>
      </c>
      <c r="AT145" s="55">
        <f t="shared" si="69"/>
        <v>0.81235104810845427</v>
      </c>
      <c r="AU145" s="55">
        <f t="shared" si="70"/>
        <v>0.80220705217207977</v>
      </c>
      <c r="AV145" s="55">
        <f t="shared" si="71"/>
        <v>0.79671249248308118</v>
      </c>
      <c r="AW145" s="55">
        <f t="shared" si="72"/>
        <v>0.72838204831435482</v>
      </c>
      <c r="AX145" s="55">
        <f t="shared" si="73"/>
        <v>0.69760789147803937</v>
      </c>
      <c r="AY145" s="55">
        <f t="shared" si="74"/>
        <v>0.68111231830290997</v>
      </c>
    </row>
    <row r="146" spans="1:51" ht="40.200000000000003" thickBot="1" x14ac:dyDescent="0.3">
      <c r="A146" s="41" t="s">
        <v>1346</v>
      </c>
      <c r="B146" s="41" t="s">
        <v>1365</v>
      </c>
      <c r="C146" s="26" t="s">
        <v>205</v>
      </c>
      <c r="D146" s="50">
        <v>6.11</v>
      </c>
      <c r="E146" s="50">
        <v>6.72</v>
      </c>
      <c r="F146" s="50">
        <v>9.89</v>
      </c>
      <c r="G146" s="50">
        <v>14.72</v>
      </c>
      <c r="H146" s="50">
        <v>19</v>
      </c>
      <c r="I146" s="50">
        <v>22</v>
      </c>
      <c r="J146" s="50">
        <v>25.89</v>
      </c>
      <c r="K146" s="50">
        <v>27.22</v>
      </c>
      <c r="L146" s="50">
        <v>23.89</v>
      </c>
      <c r="M146" s="50">
        <v>18.61</v>
      </c>
      <c r="N146" s="50">
        <v>13.28</v>
      </c>
      <c r="O146" s="50">
        <v>8.61</v>
      </c>
      <c r="P146" s="51">
        <v>-3.9999999999999996</v>
      </c>
      <c r="Q146" s="51">
        <v>-2.6111111111111107</v>
      </c>
      <c r="R146" s="51">
        <v>1.1111111111111112</v>
      </c>
      <c r="S146" s="51">
        <v>7.1111111111111089</v>
      </c>
      <c r="T146" s="51">
        <v>12.722222222222221</v>
      </c>
      <c r="U146" s="51">
        <v>17.388888888888886</v>
      </c>
      <c r="V146" s="51">
        <v>21.222222222222225</v>
      </c>
      <c r="W146" s="51">
        <v>22.222222222222221</v>
      </c>
      <c r="X146" s="51">
        <v>18.722222222222225</v>
      </c>
      <c r="Y146" s="51">
        <v>12.777777777777777</v>
      </c>
      <c r="Z146" s="51">
        <v>6.3888888888888884</v>
      </c>
      <c r="AA146" s="51">
        <v>-0.27777777777777779</v>
      </c>
      <c r="AB146" s="53">
        <f t="shared" si="51"/>
        <v>219.93680093054772</v>
      </c>
      <c r="AC146" s="53">
        <f t="shared" si="52"/>
        <v>259.40386339157112</v>
      </c>
      <c r="AD146" s="53">
        <f t="shared" si="53"/>
        <v>360.20599016223366</v>
      </c>
      <c r="AE146" s="53">
        <f t="shared" si="54"/>
        <v>608.48211707206417</v>
      </c>
      <c r="AF146" s="53">
        <f t="shared" si="55"/>
        <v>983.27561718368054</v>
      </c>
      <c r="AG146" s="53">
        <f t="shared" si="56"/>
        <v>1489.3380734827672</v>
      </c>
      <c r="AH146" s="53">
        <f t="shared" si="57"/>
        <v>1899.7841745851179</v>
      </c>
      <c r="AI146" s="53">
        <f t="shared" si="58"/>
        <v>1984.9029029641936</v>
      </c>
      <c r="AJ146" s="53">
        <f t="shared" si="59"/>
        <v>1570.6036497941432</v>
      </c>
      <c r="AK146" s="53">
        <f t="shared" si="60"/>
        <v>1014.8842090398855</v>
      </c>
      <c r="AL146" s="53">
        <f t="shared" si="61"/>
        <v>604.96146156452176</v>
      </c>
      <c r="AM146" s="53">
        <f t="shared" si="62"/>
        <v>321.20026623451122</v>
      </c>
      <c r="AN146" s="55">
        <f t="shared" si="63"/>
        <v>0.48328232011695621</v>
      </c>
      <c r="AO146" s="55">
        <f t="shared" si="64"/>
        <v>0.51395135423353711</v>
      </c>
      <c r="AP146" s="55">
        <f t="shared" si="65"/>
        <v>0.54391730128576077</v>
      </c>
      <c r="AQ146" s="55">
        <f t="shared" si="66"/>
        <v>0.60321161753358576</v>
      </c>
      <c r="AR146" s="55">
        <f t="shared" si="67"/>
        <v>0.66948651201520115</v>
      </c>
      <c r="AS146" s="55">
        <f t="shared" si="68"/>
        <v>0.75114095784502488</v>
      </c>
      <c r="AT146" s="55">
        <f t="shared" si="69"/>
        <v>0.75476617532740431</v>
      </c>
      <c r="AU146" s="55">
        <f t="shared" si="70"/>
        <v>0.74183729893017314</v>
      </c>
      <c r="AV146" s="55">
        <f t="shared" si="71"/>
        <v>0.7284651786449986</v>
      </c>
      <c r="AW146" s="55">
        <f t="shared" si="72"/>
        <v>0.68849920162912859</v>
      </c>
      <c r="AX146" s="55">
        <f t="shared" si="73"/>
        <v>0.63020667601575642</v>
      </c>
      <c r="AY146" s="55">
        <f t="shared" si="74"/>
        <v>0.53622993277538211</v>
      </c>
    </row>
    <row r="147" spans="1:51" ht="27" thickBot="1" x14ac:dyDescent="0.3">
      <c r="A147" s="41" t="s">
        <v>1346</v>
      </c>
      <c r="B147" s="41" t="s">
        <v>1366</v>
      </c>
      <c r="C147" s="26" t="s">
        <v>206</v>
      </c>
      <c r="D147" s="50">
        <v>6.61</v>
      </c>
      <c r="E147" s="50">
        <v>8.11</v>
      </c>
      <c r="F147" s="50">
        <v>11.22</v>
      </c>
      <c r="G147" s="50">
        <v>16</v>
      </c>
      <c r="H147" s="50">
        <v>20.22</v>
      </c>
      <c r="I147" s="50">
        <v>23.28</v>
      </c>
      <c r="J147" s="50">
        <v>27.22</v>
      </c>
      <c r="K147" s="50">
        <v>28</v>
      </c>
      <c r="L147" s="50">
        <v>25.11</v>
      </c>
      <c r="M147" s="50">
        <v>20.11</v>
      </c>
      <c r="N147" s="50">
        <v>14.22</v>
      </c>
      <c r="O147" s="50">
        <v>8.7200000000000006</v>
      </c>
      <c r="P147" s="51">
        <v>-1.1111111111111112</v>
      </c>
      <c r="Q147" s="51">
        <v>0.22222222222222143</v>
      </c>
      <c r="R147" s="51">
        <v>3.1111111111111116</v>
      </c>
      <c r="S147" s="51">
        <v>8.6111111111111107</v>
      </c>
      <c r="T147" s="51">
        <v>13.888888888888889</v>
      </c>
      <c r="U147" s="51">
        <v>18.888888888888889</v>
      </c>
      <c r="V147" s="51">
        <v>23.000000000000004</v>
      </c>
      <c r="W147" s="51">
        <v>23.222222222222221</v>
      </c>
      <c r="X147" s="51">
        <v>19.722222222222221</v>
      </c>
      <c r="Y147" s="51">
        <v>13.722222222222223</v>
      </c>
      <c r="Z147" s="51">
        <v>7.7777777777777777</v>
      </c>
      <c r="AA147" s="51">
        <v>1.888888888888888</v>
      </c>
      <c r="AB147" s="53">
        <f t="shared" si="51"/>
        <v>325.99192601068677</v>
      </c>
      <c r="AC147" s="53">
        <f t="shared" si="52"/>
        <v>357.26880696374667</v>
      </c>
      <c r="AD147" s="53">
        <f t="shared" si="53"/>
        <v>438.4268596028395</v>
      </c>
      <c r="AE147" s="53">
        <f t="shared" si="54"/>
        <v>687.45038608849563</v>
      </c>
      <c r="AF147" s="53">
        <f t="shared" si="55"/>
        <v>1061.2850282832051</v>
      </c>
      <c r="AG147" s="53">
        <f t="shared" si="56"/>
        <v>1663.6968519702059</v>
      </c>
      <c r="AH147" s="53">
        <f t="shared" si="57"/>
        <v>2181.4533241967861</v>
      </c>
      <c r="AI147" s="53">
        <f t="shared" si="58"/>
        <v>2140.960929291688</v>
      </c>
      <c r="AJ147" s="53">
        <f t="shared" si="59"/>
        <v>1653.6833963155198</v>
      </c>
      <c r="AK147" s="53">
        <f t="shared" si="60"/>
        <v>1045.6491273600477</v>
      </c>
      <c r="AL147" s="53">
        <f t="shared" si="61"/>
        <v>688.34942418543915</v>
      </c>
      <c r="AM147" s="53">
        <f t="shared" si="62"/>
        <v>435.63707671392228</v>
      </c>
      <c r="AN147" s="55">
        <f t="shared" si="63"/>
        <v>0.57833327702031778</v>
      </c>
      <c r="AO147" s="55">
        <f t="shared" si="64"/>
        <v>0.57520063171079328</v>
      </c>
      <c r="AP147" s="55">
        <f t="shared" si="65"/>
        <v>0.57407563183548216</v>
      </c>
      <c r="AQ147" s="55">
        <f t="shared" si="66"/>
        <v>0.61536802948706315</v>
      </c>
      <c r="AR147" s="55">
        <f t="shared" si="67"/>
        <v>0.66968429611467628</v>
      </c>
      <c r="AS147" s="55">
        <f t="shared" si="68"/>
        <v>0.76364971041730312</v>
      </c>
      <c r="AT147" s="55">
        <f t="shared" si="69"/>
        <v>0.77769981299558688</v>
      </c>
      <c r="AU147" s="55">
        <f t="shared" si="70"/>
        <v>0.75307584647377546</v>
      </c>
      <c r="AV147" s="55">
        <f t="shared" si="71"/>
        <v>0.72068822044249004</v>
      </c>
      <c r="AW147" s="55">
        <f t="shared" si="72"/>
        <v>0.66699723766127361</v>
      </c>
      <c r="AX147" s="55">
        <f t="shared" si="73"/>
        <v>0.65202448305616634</v>
      </c>
      <c r="AY147" s="55">
        <f t="shared" si="74"/>
        <v>0.62217209805235119</v>
      </c>
    </row>
    <row r="148" spans="1:51" ht="40.200000000000003" thickBot="1" x14ac:dyDescent="0.3">
      <c r="A148" s="41" t="s">
        <v>1346</v>
      </c>
      <c r="B148" s="41" t="s">
        <v>1367</v>
      </c>
      <c r="C148" s="26" t="s">
        <v>207</v>
      </c>
      <c r="D148" s="50">
        <v>4.6100000000000003</v>
      </c>
      <c r="E148" s="50">
        <v>6.39</v>
      </c>
      <c r="F148" s="50">
        <v>9.7200000000000006</v>
      </c>
      <c r="G148" s="50">
        <v>14.78</v>
      </c>
      <c r="H148" s="50">
        <v>19.22</v>
      </c>
      <c r="I148" s="50">
        <v>22.61</v>
      </c>
      <c r="J148" s="50">
        <v>26.28</v>
      </c>
      <c r="K148" s="50">
        <v>26.72</v>
      </c>
      <c r="L148" s="50">
        <v>23.78</v>
      </c>
      <c r="M148" s="50">
        <v>18.22</v>
      </c>
      <c r="N148" s="50">
        <v>11.78</v>
      </c>
      <c r="O148" s="50">
        <v>6.28</v>
      </c>
      <c r="P148" s="51">
        <v>0.27777777777777779</v>
      </c>
      <c r="Q148" s="51">
        <v>1.6111111111111103</v>
      </c>
      <c r="R148" s="51">
        <v>4.1111111111111098</v>
      </c>
      <c r="S148" s="51">
        <v>8.7222222222222232</v>
      </c>
      <c r="T148" s="51">
        <v>13.388888888888889</v>
      </c>
      <c r="U148" s="51">
        <v>18.388888888888886</v>
      </c>
      <c r="V148" s="51">
        <v>22.277777777777775</v>
      </c>
      <c r="W148" s="51">
        <v>22.388888888888886</v>
      </c>
      <c r="X148" s="51">
        <v>19.611111111111111</v>
      </c>
      <c r="Y148" s="51">
        <v>14.111111111111111</v>
      </c>
      <c r="Z148" s="51">
        <v>8.4999999999999982</v>
      </c>
      <c r="AA148" s="51">
        <v>2.7222222222222214</v>
      </c>
      <c r="AB148" s="53">
        <f t="shared" si="51"/>
        <v>458.32452336532356</v>
      </c>
      <c r="AC148" s="53">
        <f t="shared" si="52"/>
        <v>490.79820196846583</v>
      </c>
      <c r="AD148" s="53">
        <f t="shared" si="53"/>
        <v>557.79713139823787</v>
      </c>
      <c r="AE148" s="53">
        <f t="shared" si="54"/>
        <v>754.65760195749715</v>
      </c>
      <c r="AF148" s="53">
        <f t="shared" si="55"/>
        <v>1058.1330153539568</v>
      </c>
      <c r="AG148" s="53">
        <f t="shared" si="56"/>
        <v>1627.5121520731366</v>
      </c>
      <c r="AH148" s="53">
        <f t="shared" si="57"/>
        <v>2112.0372751174009</v>
      </c>
      <c r="AI148" s="53">
        <f t="shared" si="58"/>
        <v>2085.9562969760991</v>
      </c>
      <c r="AJ148" s="53">
        <f t="shared" si="59"/>
        <v>1766.216580083933</v>
      </c>
      <c r="AK148" s="53">
        <f t="shared" si="60"/>
        <v>1237.2063492173397</v>
      </c>
      <c r="AL148" s="53">
        <f t="shared" si="61"/>
        <v>890.52008331520028</v>
      </c>
      <c r="AM148" s="53">
        <f t="shared" si="62"/>
        <v>579.36265455868613</v>
      </c>
      <c r="AN148" s="55">
        <f t="shared" si="63"/>
        <v>0.7349389182458429</v>
      </c>
      <c r="AO148" s="55">
        <f t="shared" si="64"/>
        <v>0.71501065653887863</v>
      </c>
      <c r="AP148" s="55">
        <f t="shared" si="65"/>
        <v>0.6807207458368808</v>
      </c>
      <c r="AQ148" s="55">
        <f t="shared" si="66"/>
        <v>0.67047247696868106</v>
      </c>
      <c r="AR148" s="55">
        <f t="shared" si="67"/>
        <v>0.68975777875575783</v>
      </c>
      <c r="AS148" s="55">
        <f t="shared" si="68"/>
        <v>0.77077590269007579</v>
      </c>
      <c r="AT148" s="55">
        <f t="shared" si="69"/>
        <v>0.7866878943601926</v>
      </c>
      <c r="AU148" s="55">
        <f t="shared" si="70"/>
        <v>0.7717398348467156</v>
      </c>
      <c r="AV148" s="55">
        <f t="shared" si="71"/>
        <v>0.77505778319802188</v>
      </c>
      <c r="AW148" s="55">
        <f t="shared" si="72"/>
        <v>0.76952557198646154</v>
      </c>
      <c r="AX148" s="55">
        <f t="shared" si="73"/>
        <v>0.8031612287317349</v>
      </c>
      <c r="AY148" s="55">
        <f t="shared" si="74"/>
        <v>0.77979705922438303</v>
      </c>
    </row>
    <row r="149" spans="1:51" ht="40.200000000000003" thickBot="1" x14ac:dyDescent="0.3">
      <c r="A149" s="41" t="s">
        <v>1346</v>
      </c>
      <c r="B149" s="41" t="s">
        <v>1367</v>
      </c>
      <c r="C149" s="26" t="s">
        <v>208</v>
      </c>
      <c r="D149" s="50">
        <v>5.89</v>
      </c>
      <c r="E149" s="50">
        <v>7.5</v>
      </c>
      <c r="F149" s="50">
        <v>10.89</v>
      </c>
      <c r="G149" s="50">
        <v>16.11</v>
      </c>
      <c r="H149" s="50">
        <v>20.78</v>
      </c>
      <c r="I149" s="50">
        <v>23.89</v>
      </c>
      <c r="J149" s="50">
        <v>27.72</v>
      </c>
      <c r="K149" s="50">
        <v>28.61</v>
      </c>
      <c r="L149" s="50">
        <v>25.39</v>
      </c>
      <c r="M149" s="50">
        <v>19.78</v>
      </c>
      <c r="N149" s="50">
        <v>13.5</v>
      </c>
      <c r="O149" s="50">
        <v>7.89</v>
      </c>
      <c r="P149" s="51">
        <v>0.22222222222222143</v>
      </c>
      <c r="Q149" s="51">
        <v>1.2777777777777761</v>
      </c>
      <c r="R149" s="51">
        <v>3.7777777777777759</v>
      </c>
      <c r="S149" s="51">
        <v>8.4999999999999982</v>
      </c>
      <c r="T149" s="51">
        <v>13.277777777777777</v>
      </c>
      <c r="U149" s="51">
        <v>18.388888888888886</v>
      </c>
      <c r="V149" s="51">
        <v>22.611111111111111</v>
      </c>
      <c r="W149" s="51">
        <v>22.611111111111111</v>
      </c>
      <c r="X149" s="51">
        <v>19.222222222222218</v>
      </c>
      <c r="Y149" s="51">
        <v>13.277777777777777</v>
      </c>
      <c r="Z149" s="51">
        <v>8.1111111111111125</v>
      </c>
      <c r="AA149" s="51">
        <v>2.5</v>
      </c>
      <c r="AB149" s="53">
        <f t="shared" si="51"/>
        <v>415.96267852301162</v>
      </c>
      <c r="AC149" s="53">
        <f t="shared" si="52"/>
        <v>433.62095211668264</v>
      </c>
      <c r="AD149" s="53">
        <f t="shared" si="53"/>
        <v>492.30366971491384</v>
      </c>
      <c r="AE149" s="53">
        <f t="shared" si="54"/>
        <v>672.45326582979999</v>
      </c>
      <c r="AF149" s="53">
        <f t="shared" si="55"/>
        <v>946.90394189200833</v>
      </c>
      <c r="AG149" s="53">
        <f t="shared" si="56"/>
        <v>1506.4100844195561</v>
      </c>
      <c r="AH149" s="53">
        <f t="shared" si="57"/>
        <v>2020.976046104503</v>
      </c>
      <c r="AI149" s="53">
        <f t="shared" si="58"/>
        <v>1918.892168750355</v>
      </c>
      <c r="AJ149" s="53">
        <f t="shared" si="59"/>
        <v>1528.3404142771535</v>
      </c>
      <c r="AK149" s="53">
        <f t="shared" si="60"/>
        <v>1007.2474948980945</v>
      </c>
      <c r="AL149" s="53">
        <f t="shared" si="61"/>
        <v>754.73156948374412</v>
      </c>
      <c r="AM149" s="53">
        <f t="shared" si="62"/>
        <v>502.77543879353038</v>
      </c>
      <c r="AN149" s="55">
        <f t="shared" si="63"/>
        <v>0.66969741211924128</v>
      </c>
      <c r="AO149" s="55">
        <f t="shared" si="64"/>
        <v>0.64698516437972531</v>
      </c>
      <c r="AP149" s="55">
        <f t="shared" si="65"/>
        <v>0.61502296737183826</v>
      </c>
      <c r="AQ149" s="55">
        <f t="shared" si="66"/>
        <v>0.60648648061692889</v>
      </c>
      <c r="AR149" s="55">
        <f t="shared" si="67"/>
        <v>0.6217376085853431</v>
      </c>
      <c r="AS149" s="55">
        <f t="shared" si="68"/>
        <v>0.71342299420676736</v>
      </c>
      <c r="AT149" s="55">
        <f t="shared" si="69"/>
        <v>0.73767300798435431</v>
      </c>
      <c r="AU149" s="55">
        <f t="shared" si="70"/>
        <v>0.7004115466129085</v>
      </c>
      <c r="AV149" s="55">
        <f t="shared" si="71"/>
        <v>0.68708891344578349</v>
      </c>
      <c r="AW149" s="55">
        <f t="shared" si="72"/>
        <v>0.66135921609981019</v>
      </c>
      <c r="AX149" s="55">
        <f t="shared" si="73"/>
        <v>0.69888119511190883</v>
      </c>
      <c r="AY149" s="55">
        <f t="shared" si="74"/>
        <v>0.687473480227207</v>
      </c>
    </row>
    <row r="150" spans="1:51" ht="27" thickBot="1" x14ac:dyDescent="0.3">
      <c r="A150" s="41" t="s">
        <v>1346</v>
      </c>
      <c r="B150" s="41" t="s">
        <v>1368</v>
      </c>
      <c r="C150" s="26" t="s">
        <v>209</v>
      </c>
      <c r="D150" s="50">
        <v>4.6100000000000003</v>
      </c>
      <c r="E150" s="50">
        <v>5.5</v>
      </c>
      <c r="F150" s="50">
        <v>8.7799999999999994</v>
      </c>
      <c r="G150" s="50">
        <v>14.5</v>
      </c>
      <c r="H150" s="50">
        <v>19.72</v>
      </c>
      <c r="I150" s="50">
        <v>23.5</v>
      </c>
      <c r="J150" s="50">
        <v>27.5</v>
      </c>
      <c r="K150" s="50">
        <v>28.61</v>
      </c>
      <c r="L150" s="50">
        <v>24.5</v>
      </c>
      <c r="M150" s="50">
        <v>18.5</v>
      </c>
      <c r="N150" s="50">
        <v>12.39</v>
      </c>
      <c r="O150" s="50">
        <v>7</v>
      </c>
      <c r="P150" s="51">
        <v>-1.4999999999999996</v>
      </c>
      <c r="Q150" s="51">
        <v>-1.1111111111111112</v>
      </c>
      <c r="R150" s="51">
        <v>0.99999999999999845</v>
      </c>
      <c r="S150" s="51">
        <v>5.3888888888888902</v>
      </c>
      <c r="T150" s="51">
        <v>10.499999999999998</v>
      </c>
      <c r="U150" s="51">
        <v>15.888888888888889</v>
      </c>
      <c r="V150" s="51">
        <v>20.722222222222221</v>
      </c>
      <c r="W150" s="51">
        <v>20.888888888888886</v>
      </c>
      <c r="X150" s="51">
        <v>17.388888888888886</v>
      </c>
      <c r="Y150" s="51">
        <v>11.777777777777779</v>
      </c>
      <c r="Z150" s="51">
        <v>6.2222222222222232</v>
      </c>
      <c r="AA150" s="51">
        <v>0.99999999999999845</v>
      </c>
      <c r="AB150" s="53">
        <f t="shared" si="51"/>
        <v>353.69231182770903</v>
      </c>
      <c r="AC150" s="53">
        <f t="shared" si="52"/>
        <v>351.9549462298769</v>
      </c>
      <c r="AD150" s="53">
        <f t="shared" si="53"/>
        <v>381.97358252344605</v>
      </c>
      <c r="AE150" s="53">
        <f t="shared" si="54"/>
        <v>486.74546108444792</v>
      </c>
      <c r="AF150" s="53">
        <f t="shared" si="55"/>
        <v>700.99872503486654</v>
      </c>
      <c r="AG150" s="53">
        <f t="shared" si="56"/>
        <v>1123.9008316373236</v>
      </c>
      <c r="AH150" s="53">
        <f t="shared" si="57"/>
        <v>1624.9793637067105</v>
      </c>
      <c r="AI150" s="53">
        <f t="shared" si="58"/>
        <v>1554.7401229858847</v>
      </c>
      <c r="AJ150" s="53">
        <f t="shared" si="59"/>
        <v>1280.5728350975915</v>
      </c>
      <c r="AK150" s="53">
        <f t="shared" si="60"/>
        <v>896.04520013553213</v>
      </c>
      <c r="AL150" s="53">
        <f t="shared" si="61"/>
        <v>626.67516959707643</v>
      </c>
      <c r="AM150" s="53">
        <f t="shared" si="62"/>
        <v>431.14597379752138</v>
      </c>
      <c r="AN150" s="55">
        <f t="shared" si="63"/>
        <v>0.64562079149764084</v>
      </c>
      <c r="AO150" s="55">
        <f t="shared" si="64"/>
        <v>0.6243935544893271</v>
      </c>
      <c r="AP150" s="55">
        <f t="shared" si="65"/>
        <v>0.58141263779602115</v>
      </c>
      <c r="AQ150" s="55">
        <f t="shared" si="66"/>
        <v>0.54334964661814988</v>
      </c>
      <c r="AR150" s="55">
        <f t="shared" si="67"/>
        <v>0.55275932923712612</v>
      </c>
      <c r="AS150" s="55">
        <f t="shared" si="68"/>
        <v>0.62350260039324301</v>
      </c>
      <c r="AT150" s="55">
        <f t="shared" si="69"/>
        <v>0.66573418490229286</v>
      </c>
      <c r="AU150" s="55">
        <f t="shared" si="70"/>
        <v>0.63045909616872198</v>
      </c>
      <c r="AV150" s="55">
        <f t="shared" si="71"/>
        <v>0.64585114895785534</v>
      </c>
      <c r="AW150" s="55">
        <f t="shared" si="72"/>
        <v>0.64916536020699289</v>
      </c>
      <c r="AX150" s="55">
        <f t="shared" si="73"/>
        <v>0.66036606439015089</v>
      </c>
      <c r="AY150" s="55">
        <f t="shared" si="74"/>
        <v>0.65625930527633924</v>
      </c>
    </row>
    <row r="151" spans="1:51" ht="27" thickBot="1" x14ac:dyDescent="0.3">
      <c r="A151" s="41" t="s">
        <v>1346</v>
      </c>
      <c r="B151" s="41" t="s">
        <v>1368</v>
      </c>
      <c r="C151" s="26" t="s">
        <v>210</v>
      </c>
      <c r="D151" s="50">
        <v>3.5</v>
      </c>
      <c r="E151" s="50">
        <v>4.28</v>
      </c>
      <c r="F151" s="50">
        <v>7.5</v>
      </c>
      <c r="G151" s="50">
        <v>13</v>
      </c>
      <c r="H151" s="50">
        <v>18</v>
      </c>
      <c r="I151" s="50">
        <v>21.89</v>
      </c>
      <c r="J151" s="50">
        <v>26.22</v>
      </c>
      <c r="K151" s="50">
        <v>27.28</v>
      </c>
      <c r="L151" s="50">
        <v>23.11</v>
      </c>
      <c r="M151" s="50">
        <v>17.22</v>
      </c>
      <c r="N151" s="50">
        <v>11.28</v>
      </c>
      <c r="O151" s="50">
        <v>6.11</v>
      </c>
      <c r="P151" s="51">
        <v>0.27777777777777779</v>
      </c>
      <c r="Q151" s="51">
        <v>0.61111111111111194</v>
      </c>
      <c r="R151" s="51">
        <v>2.5</v>
      </c>
      <c r="S151" s="51">
        <v>6.7777777777777795</v>
      </c>
      <c r="T151" s="51">
        <v>11.888888888888888</v>
      </c>
      <c r="U151" s="51">
        <v>17.111111111111111</v>
      </c>
      <c r="V151" s="51">
        <v>21.611111111111114</v>
      </c>
      <c r="W151" s="51">
        <v>22.111111111111111</v>
      </c>
      <c r="X151" s="51">
        <v>18.777777777777775</v>
      </c>
      <c r="Y151" s="51">
        <v>13.22222222222222</v>
      </c>
      <c r="Z151" s="51">
        <v>7.7777777777777777</v>
      </c>
      <c r="AA151" s="51">
        <v>2.7222222222222214</v>
      </c>
      <c r="AB151" s="53">
        <f t="shared" si="51"/>
        <v>495.44363289045577</v>
      </c>
      <c r="AC151" s="53">
        <f t="shared" si="52"/>
        <v>492.17112484662363</v>
      </c>
      <c r="AD151" s="53">
        <f t="shared" si="53"/>
        <v>516.31482358396647</v>
      </c>
      <c r="AE151" s="53">
        <f t="shared" si="54"/>
        <v>649.95834819330901</v>
      </c>
      <c r="AF151" s="53">
        <f t="shared" si="55"/>
        <v>938.2493472299866</v>
      </c>
      <c r="AG151" s="53">
        <f t="shared" si="56"/>
        <v>1447.614528894703</v>
      </c>
      <c r="AH151" s="53">
        <f t="shared" si="57"/>
        <v>1953.9577917535364</v>
      </c>
      <c r="AI151" s="53">
        <f t="shared" si="58"/>
        <v>1951.343284141909</v>
      </c>
      <c r="AJ151" s="53">
        <f t="shared" si="59"/>
        <v>1657.7066302712246</v>
      </c>
      <c r="AK151" s="53">
        <f t="shared" si="60"/>
        <v>1173.8545743393549</v>
      </c>
      <c r="AL151" s="53">
        <f t="shared" si="61"/>
        <v>834.45899578738431</v>
      </c>
      <c r="AM151" s="53">
        <f t="shared" si="62"/>
        <v>586.19447415121272</v>
      </c>
      <c r="AN151" s="55">
        <f t="shared" si="63"/>
        <v>0.79446066934120152</v>
      </c>
      <c r="AO151" s="55">
        <f t="shared" si="64"/>
        <v>0.77043211320034755</v>
      </c>
      <c r="AP151" s="55">
        <f t="shared" si="65"/>
        <v>0.7059866518418586</v>
      </c>
      <c r="AQ151" s="55">
        <f t="shared" si="66"/>
        <v>0.65922008539149879</v>
      </c>
      <c r="AR151" s="55">
        <f t="shared" si="67"/>
        <v>0.67477920881947395</v>
      </c>
      <c r="AS151" s="55">
        <f t="shared" si="68"/>
        <v>0.74303357421394312</v>
      </c>
      <c r="AT151" s="55">
        <f t="shared" si="69"/>
        <v>0.75801688409974188</v>
      </c>
      <c r="AU151" s="55">
        <f t="shared" si="70"/>
        <v>0.734246597951005</v>
      </c>
      <c r="AV151" s="55">
        <f t="shared" si="71"/>
        <v>0.76619943962868997</v>
      </c>
      <c r="AW151" s="55">
        <f t="shared" si="72"/>
        <v>0.77355103115006507</v>
      </c>
      <c r="AX151" s="55">
        <f t="shared" si="73"/>
        <v>0.79042369506400789</v>
      </c>
      <c r="AY151" s="55">
        <f t="shared" si="74"/>
        <v>0.78899239272661192</v>
      </c>
    </row>
    <row r="152" spans="1:51" ht="27" thickBot="1" x14ac:dyDescent="0.3">
      <c r="A152" s="41" t="s">
        <v>1346</v>
      </c>
      <c r="B152" s="41" t="s">
        <v>1369</v>
      </c>
      <c r="C152" s="26" t="s">
        <v>211</v>
      </c>
      <c r="D152" s="50">
        <v>5.5</v>
      </c>
      <c r="E152" s="50">
        <v>6</v>
      </c>
      <c r="F152" s="50">
        <v>9</v>
      </c>
      <c r="G152" s="50">
        <v>14.28</v>
      </c>
      <c r="H152" s="50">
        <v>19.22</v>
      </c>
      <c r="I152" s="50">
        <v>22.89</v>
      </c>
      <c r="J152" s="50">
        <v>27</v>
      </c>
      <c r="K152" s="50">
        <v>28</v>
      </c>
      <c r="L152" s="50">
        <v>24.5</v>
      </c>
      <c r="M152" s="50">
        <v>18.89</v>
      </c>
      <c r="N152" s="50">
        <v>13.22</v>
      </c>
      <c r="O152" s="50">
        <v>8</v>
      </c>
      <c r="P152" s="51">
        <v>-1.7777777777777772</v>
      </c>
      <c r="Q152" s="51">
        <v>-1.2777777777777781</v>
      </c>
      <c r="R152" s="51">
        <v>1.3888888888888888</v>
      </c>
      <c r="S152" s="51">
        <v>6.7222222222222232</v>
      </c>
      <c r="T152" s="51">
        <v>12.277777777777779</v>
      </c>
      <c r="U152" s="51">
        <v>17.388888888888886</v>
      </c>
      <c r="V152" s="51">
        <v>21.722222222222218</v>
      </c>
      <c r="W152" s="51">
        <v>22.388888888888886</v>
      </c>
      <c r="X152" s="51">
        <v>18.722222222222225</v>
      </c>
      <c r="Y152" s="51">
        <v>12.5</v>
      </c>
      <c r="Z152" s="51">
        <v>6.3888888888888884</v>
      </c>
      <c r="AA152" s="51">
        <v>0.88888888888888962</v>
      </c>
      <c r="AB152" s="53">
        <f t="shared" si="51"/>
        <v>319.14687854923602</v>
      </c>
      <c r="AC152" s="53">
        <f t="shared" si="52"/>
        <v>331.78527968728747</v>
      </c>
      <c r="AD152" s="53">
        <f t="shared" si="53"/>
        <v>397.96206565546294</v>
      </c>
      <c r="AE152" s="53">
        <f t="shared" si="54"/>
        <v>593.51276824263618</v>
      </c>
      <c r="AF152" s="53">
        <f t="shared" si="55"/>
        <v>914.94812437622124</v>
      </c>
      <c r="AG152" s="53">
        <f t="shared" si="56"/>
        <v>1410.9195175137145</v>
      </c>
      <c r="AH152" s="53">
        <f t="shared" si="57"/>
        <v>1891.727461699825</v>
      </c>
      <c r="AI152" s="53">
        <f t="shared" si="58"/>
        <v>1935.2508653746397</v>
      </c>
      <c r="AJ152" s="53">
        <f t="shared" si="59"/>
        <v>1514.1754449793764</v>
      </c>
      <c r="AK152" s="53">
        <f t="shared" si="60"/>
        <v>961.62573642178086</v>
      </c>
      <c r="AL152" s="53">
        <f t="shared" si="61"/>
        <v>607.3332310126284</v>
      </c>
      <c r="AM152" s="53">
        <f t="shared" si="62"/>
        <v>396.31664273548023</v>
      </c>
      <c r="AN152" s="55">
        <f t="shared" si="63"/>
        <v>0.59457983388666524</v>
      </c>
      <c r="AO152" s="55">
        <f t="shared" si="64"/>
        <v>0.59583982158674309</v>
      </c>
      <c r="AP152" s="55">
        <f t="shared" si="65"/>
        <v>0.58906663572580154</v>
      </c>
      <c r="AQ152" s="55">
        <f t="shared" si="66"/>
        <v>0.60427048782933745</v>
      </c>
      <c r="AR152" s="55">
        <f t="shared" si="67"/>
        <v>0.64139372968010355</v>
      </c>
      <c r="AS152" s="55">
        <f t="shared" si="68"/>
        <v>0.71159091189362156</v>
      </c>
      <c r="AT152" s="55">
        <f t="shared" si="69"/>
        <v>0.72890728439984043</v>
      </c>
      <c r="AU152" s="55">
        <f t="shared" si="70"/>
        <v>0.71598344864475394</v>
      </c>
      <c r="AV152" s="55">
        <f t="shared" si="71"/>
        <v>0.70229308722881389</v>
      </c>
      <c r="AW152" s="55">
        <f t="shared" si="72"/>
        <v>0.66435158115044624</v>
      </c>
      <c r="AX152" s="55">
        <f t="shared" si="73"/>
        <v>0.63267742007985173</v>
      </c>
      <c r="AY152" s="55">
        <f t="shared" si="74"/>
        <v>0.60808712378487029</v>
      </c>
    </row>
    <row r="153" spans="1:51" ht="27" thickBot="1" x14ac:dyDescent="0.3">
      <c r="A153" s="41" t="s">
        <v>1346</v>
      </c>
      <c r="B153" s="41" t="s">
        <v>1370</v>
      </c>
      <c r="C153" s="26" t="s">
        <v>212</v>
      </c>
      <c r="D153" s="50">
        <v>0.89</v>
      </c>
      <c r="E153" s="50">
        <v>1.5</v>
      </c>
      <c r="F153" s="50">
        <v>4.72</v>
      </c>
      <c r="G153" s="50">
        <v>9.7200000000000006</v>
      </c>
      <c r="H153" s="50">
        <v>14.61</v>
      </c>
      <c r="I153" s="50">
        <v>18.5</v>
      </c>
      <c r="J153" s="50">
        <v>22.22</v>
      </c>
      <c r="K153" s="50">
        <v>23.72</v>
      </c>
      <c r="L153" s="50">
        <v>20.61</v>
      </c>
      <c r="M153" s="50">
        <v>14.89</v>
      </c>
      <c r="N153" s="50">
        <v>8.7200000000000006</v>
      </c>
      <c r="O153" s="50">
        <v>3.28</v>
      </c>
      <c r="P153" s="51">
        <v>-3.8888888888888888</v>
      </c>
      <c r="Q153" s="51">
        <v>-3.7777777777777781</v>
      </c>
      <c r="R153" s="51">
        <v>-1.2777777777777781</v>
      </c>
      <c r="S153" s="51">
        <v>3.7222222222222237</v>
      </c>
      <c r="T153" s="51">
        <v>9.7222222222222214</v>
      </c>
      <c r="U153" s="51">
        <v>14.777777777777779</v>
      </c>
      <c r="V153" s="51">
        <v>19</v>
      </c>
      <c r="W153" s="51">
        <v>20.277777777777779</v>
      </c>
      <c r="X153" s="51">
        <v>16.777777777777779</v>
      </c>
      <c r="Y153" s="51">
        <v>10.277777777777777</v>
      </c>
      <c r="Z153" s="51">
        <v>4.0000000000000018</v>
      </c>
      <c r="AA153" s="51">
        <v>-1.2222222222222219</v>
      </c>
      <c r="AB153" s="53">
        <f t="shared" si="51"/>
        <v>323.08319701110997</v>
      </c>
      <c r="AC153" s="53">
        <f t="shared" si="52"/>
        <v>314.42357302415013</v>
      </c>
      <c r="AD153" s="53">
        <f t="shared" si="53"/>
        <v>362.61806127865788</v>
      </c>
      <c r="AE153" s="53">
        <f t="shared" si="54"/>
        <v>528.14274304135404</v>
      </c>
      <c r="AF153" s="53">
        <f t="shared" si="55"/>
        <v>872.92901354791798</v>
      </c>
      <c r="AG153" s="53">
        <f t="shared" si="56"/>
        <v>1325.0505690357927</v>
      </c>
      <c r="AH153" s="53">
        <f t="shared" si="57"/>
        <v>1798.9179871713152</v>
      </c>
      <c r="AI153" s="53">
        <f t="shared" si="58"/>
        <v>1925.2056921183623</v>
      </c>
      <c r="AJ153" s="53">
        <f t="shared" si="59"/>
        <v>1501.0509248998203</v>
      </c>
      <c r="AK153" s="53">
        <f t="shared" si="60"/>
        <v>923.47147858183666</v>
      </c>
      <c r="AL153" s="53">
        <f t="shared" si="61"/>
        <v>587.4080157256376</v>
      </c>
      <c r="AM153" s="53">
        <f t="shared" si="62"/>
        <v>404.46494641407202</v>
      </c>
      <c r="AN153" s="55">
        <f t="shared" si="63"/>
        <v>0.70404685816462664</v>
      </c>
      <c r="AO153" s="55">
        <f t="shared" si="64"/>
        <v>0.6795005915136938</v>
      </c>
      <c r="AP153" s="55">
        <f t="shared" si="65"/>
        <v>0.65121117229808412</v>
      </c>
      <c r="AQ153" s="55">
        <f t="shared" si="66"/>
        <v>0.66237892595399861</v>
      </c>
      <c r="AR153" s="55">
        <f t="shared" si="67"/>
        <v>0.72506328920691454</v>
      </c>
      <c r="AS153" s="55">
        <f t="shared" si="68"/>
        <v>0.78941723728011093</v>
      </c>
      <c r="AT153" s="55">
        <f t="shared" si="69"/>
        <v>0.82001115064422436</v>
      </c>
      <c r="AU153" s="55">
        <f t="shared" si="70"/>
        <v>0.8106525910494301</v>
      </c>
      <c r="AV153" s="55">
        <f t="shared" si="71"/>
        <v>0.78691039613215297</v>
      </c>
      <c r="AW153" s="55">
        <f t="shared" si="72"/>
        <v>0.73905896269572491</v>
      </c>
      <c r="AX153" s="55">
        <f t="shared" si="73"/>
        <v>0.72246705469000072</v>
      </c>
      <c r="AY153" s="55">
        <f t="shared" si="74"/>
        <v>0.72341159210604</v>
      </c>
    </row>
    <row r="154" spans="1:51" ht="27" thickBot="1" x14ac:dyDescent="0.3">
      <c r="A154" s="41" t="s">
        <v>1346</v>
      </c>
      <c r="B154" s="41" t="s">
        <v>1370</v>
      </c>
      <c r="C154" s="26" t="s">
        <v>213</v>
      </c>
      <c r="D154" s="50">
        <v>1.89</v>
      </c>
      <c r="E154" s="50">
        <v>2.2799999999999998</v>
      </c>
      <c r="F154" s="50">
        <v>5.61</v>
      </c>
      <c r="G154" s="50">
        <v>10.78</v>
      </c>
      <c r="H154" s="50">
        <v>15.78</v>
      </c>
      <c r="I154" s="50">
        <v>19.5</v>
      </c>
      <c r="J154" s="50">
        <v>23.22</v>
      </c>
      <c r="K154" s="50">
        <v>24.5</v>
      </c>
      <c r="L154" s="50">
        <v>21.22</v>
      </c>
      <c r="M154" s="50">
        <v>15.72</v>
      </c>
      <c r="N154" s="50">
        <v>9.7200000000000006</v>
      </c>
      <c r="O154" s="50">
        <v>4.28</v>
      </c>
      <c r="P154" s="51">
        <v>-4.2222222222222232</v>
      </c>
      <c r="Q154" s="51">
        <v>-4.2222222222222232</v>
      </c>
      <c r="R154" s="51">
        <v>-2.0000000000000009</v>
      </c>
      <c r="S154" s="51">
        <v>2.9999999999999991</v>
      </c>
      <c r="T154" s="51">
        <v>9.6111111111111089</v>
      </c>
      <c r="U154" s="51">
        <v>15.222222222222221</v>
      </c>
      <c r="V154" s="51">
        <v>19.611111111111111</v>
      </c>
      <c r="W154" s="51">
        <v>20.722222222222221</v>
      </c>
      <c r="X154" s="51">
        <v>16.888888888888889</v>
      </c>
      <c r="Y154" s="51">
        <v>10.222222222222221</v>
      </c>
      <c r="Z154" s="51">
        <v>3.7222222222222237</v>
      </c>
      <c r="AA154" s="51">
        <v>-1.4999999999999996</v>
      </c>
      <c r="AB154" s="53">
        <f t="shared" si="51"/>
        <v>286.06307400246618</v>
      </c>
      <c r="AC154" s="53">
        <f t="shared" si="52"/>
        <v>278.21912200201507</v>
      </c>
      <c r="AD154" s="53">
        <f t="shared" si="53"/>
        <v>306.52194141255927</v>
      </c>
      <c r="AE154" s="53">
        <f t="shared" si="54"/>
        <v>444.38009924005689</v>
      </c>
      <c r="AF154" s="53">
        <f t="shared" si="55"/>
        <v>797.74743681663654</v>
      </c>
      <c r="AG154" s="53">
        <f t="shared" si="56"/>
        <v>1318.1792337047289</v>
      </c>
      <c r="AH154" s="53">
        <f t="shared" si="57"/>
        <v>1826.8716672352159</v>
      </c>
      <c r="AI154" s="53">
        <f t="shared" si="58"/>
        <v>1940.6828676361351</v>
      </c>
      <c r="AJ154" s="53">
        <f t="shared" si="59"/>
        <v>1466.321196785123</v>
      </c>
      <c r="AK154" s="53">
        <f t="shared" si="60"/>
        <v>869.09357866563175</v>
      </c>
      <c r="AL154" s="53">
        <f t="shared" si="61"/>
        <v>528.14274304135404</v>
      </c>
      <c r="AM154" s="53">
        <f t="shared" si="62"/>
        <v>361.95022141742794</v>
      </c>
      <c r="AN154" s="55">
        <f t="shared" si="63"/>
        <v>0.6391554852419209</v>
      </c>
      <c r="AO154" s="55">
        <f t="shared" si="64"/>
        <v>0.62162961279387663</v>
      </c>
      <c r="AP154" s="55">
        <f t="shared" si="65"/>
        <v>0.5804836693421358</v>
      </c>
      <c r="AQ154" s="55">
        <f t="shared" si="66"/>
        <v>0.58646162537209945</v>
      </c>
      <c r="AR154" s="55">
        <f t="shared" si="67"/>
        <v>0.66757367397360146</v>
      </c>
      <c r="AS154" s="55">
        <f t="shared" si="68"/>
        <v>0.7631872318989591</v>
      </c>
      <c r="AT154" s="55">
        <f t="shared" si="69"/>
        <v>0.80167467600565367</v>
      </c>
      <c r="AU154" s="55">
        <f t="shared" si="70"/>
        <v>0.79507405195132896</v>
      </c>
      <c r="AV154" s="55">
        <f t="shared" si="71"/>
        <v>0.76330522885650565</v>
      </c>
      <c r="AW154" s="55">
        <f t="shared" si="72"/>
        <v>0.69812484571495403</v>
      </c>
      <c r="AX154" s="55">
        <f t="shared" si="73"/>
        <v>0.66237892595399861</v>
      </c>
      <c r="AY154" s="55">
        <f t="shared" si="74"/>
        <v>0.66069456592570186</v>
      </c>
    </row>
    <row r="155" spans="1:51" ht="27" thickBot="1" x14ac:dyDescent="0.3">
      <c r="A155" s="41" t="s">
        <v>1346</v>
      </c>
      <c r="B155" s="42" t="s">
        <v>1371</v>
      </c>
      <c r="C155" s="29" t="s">
        <v>214</v>
      </c>
      <c r="D155" s="50">
        <v>8.7799999999999994</v>
      </c>
      <c r="E155" s="50">
        <v>10.220000000000001</v>
      </c>
      <c r="F155" s="50">
        <v>12.78</v>
      </c>
      <c r="G155" s="50">
        <v>17</v>
      </c>
      <c r="H155" s="50">
        <v>20.61</v>
      </c>
      <c r="I155" s="50">
        <v>23.39</v>
      </c>
      <c r="J155" s="50">
        <v>27.28</v>
      </c>
      <c r="K155" s="50">
        <v>27.89</v>
      </c>
      <c r="L155" s="50">
        <v>25.39</v>
      </c>
      <c r="M155" s="50">
        <v>21</v>
      </c>
      <c r="N155" s="50">
        <v>15.78</v>
      </c>
      <c r="O155" s="50">
        <v>10.78</v>
      </c>
      <c r="P155" s="51">
        <v>1.7777777777777792</v>
      </c>
      <c r="Q155" s="51">
        <v>3.4999999999999982</v>
      </c>
      <c r="R155" s="51">
        <v>5.9999999999999982</v>
      </c>
      <c r="S155" s="51">
        <v>10.72222222222222</v>
      </c>
      <c r="T155" s="51">
        <v>15.277777777777777</v>
      </c>
      <c r="U155" s="51">
        <v>19.888888888888886</v>
      </c>
      <c r="V155" s="51">
        <v>23.388888888888886</v>
      </c>
      <c r="W155" s="51">
        <v>23.777777777777775</v>
      </c>
      <c r="X155" s="51">
        <v>21.111111111111111</v>
      </c>
      <c r="Y155" s="51">
        <v>15.777777777777777</v>
      </c>
      <c r="Z155" s="51">
        <v>10.277777777777777</v>
      </c>
      <c r="AA155" s="51">
        <v>4.2777777777777795</v>
      </c>
      <c r="AB155" s="53">
        <f t="shared" si="51"/>
        <v>427.04125005895446</v>
      </c>
      <c r="AC155" s="53">
        <f t="shared" si="52"/>
        <v>495.02815661919186</v>
      </c>
      <c r="AD155" s="53">
        <f t="shared" si="53"/>
        <v>592.40662035051901</v>
      </c>
      <c r="AE155" s="53">
        <f t="shared" si="54"/>
        <v>856.296663984573</v>
      </c>
      <c r="AF155" s="53">
        <f t="shared" si="55"/>
        <v>1239.4820740883545</v>
      </c>
      <c r="AG155" s="53">
        <f t="shared" si="56"/>
        <v>1871.6117755712239</v>
      </c>
      <c r="AH155" s="53">
        <f t="shared" si="57"/>
        <v>2278.4086231701986</v>
      </c>
      <c r="AI155" s="53">
        <f t="shared" si="58"/>
        <v>2304.044510427505</v>
      </c>
      <c r="AJ155" s="53">
        <f t="shared" si="59"/>
        <v>1930.4881823011272</v>
      </c>
      <c r="AK155" s="53">
        <f t="shared" si="60"/>
        <v>1290.1599761025625</v>
      </c>
      <c r="AL155" s="53">
        <f t="shared" si="61"/>
        <v>872.21144964525922</v>
      </c>
      <c r="AM155" s="53">
        <f t="shared" si="62"/>
        <v>531.96636946172168</v>
      </c>
      <c r="AN155" s="55">
        <f t="shared" si="63"/>
        <v>0.61475591689081455</v>
      </c>
      <c r="AO155" s="55">
        <f t="shared" si="64"/>
        <v>0.63063846136578527</v>
      </c>
      <c r="AP155" s="55">
        <f t="shared" si="65"/>
        <v>0.63390158742180469</v>
      </c>
      <c r="AQ155" s="55">
        <f t="shared" si="66"/>
        <v>0.66530016375225454</v>
      </c>
      <c r="AR155" s="55">
        <f t="shared" si="67"/>
        <v>0.71506857869276153</v>
      </c>
      <c r="AS155" s="55">
        <f t="shared" si="68"/>
        <v>0.80727773149348614</v>
      </c>
      <c r="AT155" s="55">
        <f t="shared" si="69"/>
        <v>0.79339765357831415</v>
      </c>
      <c r="AU155" s="55">
        <f t="shared" si="70"/>
        <v>0.78374203502181505</v>
      </c>
      <c r="AV155" s="55">
        <f t="shared" si="71"/>
        <v>0.77221185744158161</v>
      </c>
      <c r="AW155" s="55">
        <f t="shared" si="72"/>
        <v>0.72083898323351669</v>
      </c>
      <c r="AX155" s="55">
        <f t="shared" si="73"/>
        <v>0.69803529851954693</v>
      </c>
      <c r="AY155" s="55">
        <f t="shared" si="74"/>
        <v>0.6416591439706183</v>
      </c>
    </row>
    <row r="156" spans="1:51" ht="27" thickBot="1" x14ac:dyDescent="0.3">
      <c r="A156" s="41" t="s">
        <v>1346</v>
      </c>
      <c r="B156" s="41" t="s">
        <v>1371</v>
      </c>
      <c r="C156" s="26" t="s">
        <v>215</v>
      </c>
      <c r="D156" s="50">
        <v>6.11</v>
      </c>
      <c r="E156" s="50">
        <v>7.89</v>
      </c>
      <c r="F156" s="50">
        <v>11</v>
      </c>
      <c r="G156" s="50">
        <v>15.78</v>
      </c>
      <c r="H156" s="50">
        <v>19.89</v>
      </c>
      <c r="I156" s="50">
        <v>22.78</v>
      </c>
      <c r="J156" s="50">
        <v>26.78</v>
      </c>
      <c r="K156" s="50">
        <v>27.22</v>
      </c>
      <c r="L156" s="50">
        <v>24.28</v>
      </c>
      <c r="M156" s="50">
        <v>19.28</v>
      </c>
      <c r="N156" s="50">
        <v>13.5</v>
      </c>
      <c r="O156" s="50">
        <v>8</v>
      </c>
      <c r="P156" s="51">
        <v>0.38888888888889045</v>
      </c>
      <c r="Q156" s="51">
        <v>2.1111111111111094</v>
      </c>
      <c r="R156" s="51">
        <v>4.5000000000000009</v>
      </c>
      <c r="S156" s="51">
        <v>9.2777777777777786</v>
      </c>
      <c r="T156" s="51">
        <v>13.888888888888889</v>
      </c>
      <c r="U156" s="51">
        <v>18.888888888888889</v>
      </c>
      <c r="V156" s="51">
        <v>22.611111111111111</v>
      </c>
      <c r="W156" s="51">
        <v>22.611111111111111</v>
      </c>
      <c r="X156" s="51">
        <v>19.888888888888886</v>
      </c>
      <c r="Y156" s="51">
        <v>14.222222222222223</v>
      </c>
      <c r="Z156" s="51">
        <v>8.8888888888888893</v>
      </c>
      <c r="AA156" s="51">
        <v>2.8888888888888906</v>
      </c>
      <c r="AB156" s="53">
        <f t="shared" si="51"/>
        <v>419.6886709629228</v>
      </c>
      <c r="AC156" s="53">
        <f t="shared" si="52"/>
        <v>475.70364729340059</v>
      </c>
      <c r="AD156" s="53">
        <f t="shared" si="53"/>
        <v>540.80704220400492</v>
      </c>
      <c r="AE156" s="53">
        <f t="shared" si="54"/>
        <v>762.79955986769255</v>
      </c>
      <c r="AF156" s="53">
        <f t="shared" si="55"/>
        <v>1083.1812884108283</v>
      </c>
      <c r="AG156" s="53">
        <f t="shared" si="56"/>
        <v>1714.7997843304793</v>
      </c>
      <c r="AH156" s="53">
        <f t="shared" si="57"/>
        <v>2135.4905432156188</v>
      </c>
      <c r="AI156" s="53">
        <f t="shared" si="58"/>
        <v>2081.0025430395158</v>
      </c>
      <c r="AJ156" s="53">
        <f t="shared" si="59"/>
        <v>1774.0619637762065</v>
      </c>
      <c r="AK156" s="53">
        <f t="shared" si="60"/>
        <v>1174.6749057924937</v>
      </c>
      <c r="AL156" s="53">
        <f t="shared" si="61"/>
        <v>838.5502484303513</v>
      </c>
      <c r="AM156" s="53">
        <f t="shared" si="62"/>
        <v>527.33556643599297</v>
      </c>
      <c r="AN156" s="55">
        <f t="shared" si="63"/>
        <v>0.66759884832998384</v>
      </c>
      <c r="AO156" s="55">
        <f t="shared" si="64"/>
        <v>0.66870899240445758</v>
      </c>
      <c r="AP156" s="55">
        <f t="shared" si="65"/>
        <v>0.64225847031920946</v>
      </c>
      <c r="AQ156" s="55">
        <f t="shared" si="66"/>
        <v>0.6527873200214046</v>
      </c>
      <c r="AR156" s="55">
        <f t="shared" si="67"/>
        <v>0.68350111361452537</v>
      </c>
      <c r="AS156" s="55">
        <f t="shared" si="68"/>
        <v>0.78710635124233286</v>
      </c>
      <c r="AT156" s="55">
        <f t="shared" si="69"/>
        <v>0.77947174860010737</v>
      </c>
      <c r="AU156" s="55">
        <f t="shared" si="70"/>
        <v>0.75958317690405297</v>
      </c>
      <c r="AV156" s="55">
        <f t="shared" si="71"/>
        <v>0.76520180965896822</v>
      </c>
      <c r="AW156" s="55">
        <f t="shared" si="72"/>
        <v>0.72539420300098156</v>
      </c>
      <c r="AX156" s="55">
        <f t="shared" si="73"/>
        <v>0.73666772483622067</v>
      </c>
      <c r="AY156" s="55">
        <f t="shared" si="74"/>
        <v>0.70143621391340816</v>
      </c>
    </row>
    <row r="157" spans="1:51" ht="27" thickBot="1" x14ac:dyDescent="0.3">
      <c r="A157" s="41" t="s">
        <v>1346</v>
      </c>
      <c r="B157" s="41" t="s">
        <v>1371</v>
      </c>
      <c r="C157" s="26" t="s">
        <v>216</v>
      </c>
      <c r="D157" s="50">
        <v>7.72</v>
      </c>
      <c r="E157" s="50">
        <v>9.11</v>
      </c>
      <c r="F157" s="50">
        <v>12.11</v>
      </c>
      <c r="G157" s="50">
        <v>16.61</v>
      </c>
      <c r="H157" s="50">
        <v>20.39</v>
      </c>
      <c r="I157" s="50">
        <v>23.28</v>
      </c>
      <c r="J157" s="50">
        <v>27.39</v>
      </c>
      <c r="K157" s="50">
        <v>27.78</v>
      </c>
      <c r="L157" s="50">
        <v>24.89</v>
      </c>
      <c r="M157" s="50">
        <v>20.11</v>
      </c>
      <c r="N157" s="50">
        <v>14.72</v>
      </c>
      <c r="O157" s="50">
        <v>9.5</v>
      </c>
      <c r="P157" s="51">
        <v>0.99999999999999845</v>
      </c>
      <c r="Q157" s="51">
        <v>2.7777777777777777</v>
      </c>
      <c r="R157" s="51">
        <v>5.3888888888888902</v>
      </c>
      <c r="S157" s="51">
        <v>10.277777777777777</v>
      </c>
      <c r="T157" s="51">
        <v>15</v>
      </c>
      <c r="U157" s="51">
        <v>19.611111111111111</v>
      </c>
      <c r="V157" s="51">
        <v>23.111111111111107</v>
      </c>
      <c r="W157" s="51">
        <v>23.499999999999996</v>
      </c>
      <c r="X157" s="51">
        <v>20.777777777777782</v>
      </c>
      <c r="Y157" s="51">
        <v>15.222222222222221</v>
      </c>
      <c r="Z157" s="51">
        <v>9.7222222222222214</v>
      </c>
      <c r="AA157" s="51">
        <v>3.7222222222222237</v>
      </c>
      <c r="AB157" s="53">
        <f t="shared" si="51"/>
        <v>410.45130881060174</v>
      </c>
      <c r="AC157" s="53">
        <f t="shared" si="52"/>
        <v>481.53351033396211</v>
      </c>
      <c r="AD157" s="53">
        <f t="shared" si="53"/>
        <v>568.80647761460682</v>
      </c>
      <c r="AE157" s="53">
        <f t="shared" si="54"/>
        <v>827.26628085485083</v>
      </c>
      <c r="AF157" s="53">
        <f t="shared" si="55"/>
        <v>1212.3495046414121</v>
      </c>
      <c r="AG157" s="53">
        <f t="shared" si="56"/>
        <v>1820.2621513585859</v>
      </c>
      <c r="AH157" s="53">
        <f t="shared" si="57"/>
        <v>2189.058103130963</v>
      </c>
      <c r="AI157" s="53">
        <f t="shared" si="58"/>
        <v>2242.5767159881116</v>
      </c>
      <c r="AJ157" s="53">
        <f t="shared" si="59"/>
        <v>1908.9896287810454</v>
      </c>
      <c r="AK157" s="53">
        <f t="shared" si="60"/>
        <v>1269.254846503193</v>
      </c>
      <c r="AL157" s="53">
        <f t="shared" si="61"/>
        <v>866.75748031743888</v>
      </c>
      <c r="AM157" s="53">
        <f t="shared" si="62"/>
        <v>535.99785115821794</v>
      </c>
      <c r="AN157" s="55">
        <f t="shared" si="63"/>
        <v>0.62475937881843724</v>
      </c>
      <c r="AO157" s="55">
        <f t="shared" si="64"/>
        <v>0.64557521188054101</v>
      </c>
      <c r="AP157" s="55">
        <f t="shared" si="65"/>
        <v>0.63495363247442937</v>
      </c>
      <c r="AQ157" s="55">
        <f t="shared" si="66"/>
        <v>0.66206544932026834</v>
      </c>
      <c r="AR157" s="55">
        <f t="shared" si="67"/>
        <v>0.71201293548370803</v>
      </c>
      <c r="AS157" s="55">
        <f t="shared" si="68"/>
        <v>0.79877426346218772</v>
      </c>
      <c r="AT157" s="55">
        <f t="shared" si="69"/>
        <v>0.77518273941238047</v>
      </c>
      <c r="AU157" s="55">
        <f t="shared" si="70"/>
        <v>0.77570368451903904</v>
      </c>
      <c r="AV157" s="55">
        <f t="shared" si="71"/>
        <v>0.77941959254646043</v>
      </c>
      <c r="AW157" s="55">
        <f t="shared" si="72"/>
        <v>0.73486144229009565</v>
      </c>
      <c r="AX157" s="55">
        <f t="shared" si="73"/>
        <v>0.71993715396098679</v>
      </c>
      <c r="AY157" s="55">
        <f t="shared" si="74"/>
        <v>0.67223053926546561</v>
      </c>
    </row>
    <row r="158" spans="1:51" ht="27" thickBot="1" x14ac:dyDescent="0.3">
      <c r="A158" s="41" t="s">
        <v>1346</v>
      </c>
      <c r="B158" s="41" t="s">
        <v>1371</v>
      </c>
      <c r="C158" s="26" t="s">
        <v>217</v>
      </c>
      <c r="D158" s="50">
        <v>6.72</v>
      </c>
      <c r="E158" s="50">
        <v>8.11</v>
      </c>
      <c r="F158" s="50">
        <v>11.11</v>
      </c>
      <c r="G158" s="50">
        <v>15.72</v>
      </c>
      <c r="H158" s="50">
        <v>19.72</v>
      </c>
      <c r="I158" s="50">
        <v>22.61</v>
      </c>
      <c r="J158" s="50">
        <v>26.5</v>
      </c>
      <c r="K158" s="50">
        <v>27.11</v>
      </c>
      <c r="L158" s="50">
        <v>24.22</v>
      </c>
      <c r="M158" s="50">
        <v>19.28</v>
      </c>
      <c r="N158" s="50">
        <v>13.72</v>
      </c>
      <c r="O158" s="50">
        <v>8.5</v>
      </c>
      <c r="P158" s="51">
        <v>-0.38888888888888851</v>
      </c>
      <c r="Q158" s="51">
        <v>1.2222222222222239</v>
      </c>
      <c r="R158" s="51">
        <v>4.0000000000000018</v>
      </c>
      <c r="S158" s="51">
        <v>9.2777777777777786</v>
      </c>
      <c r="T158" s="51">
        <v>14.277777777777779</v>
      </c>
      <c r="U158" s="51">
        <v>19.222222222222218</v>
      </c>
      <c r="V158" s="51">
        <v>23.111111111111107</v>
      </c>
      <c r="W158" s="51">
        <v>23.499999999999996</v>
      </c>
      <c r="X158" s="51">
        <v>20.222222222222225</v>
      </c>
      <c r="Y158" s="51">
        <v>14.222222222222223</v>
      </c>
      <c r="Z158" s="51">
        <v>8.4999999999999982</v>
      </c>
      <c r="AA158" s="51">
        <v>2.2777777777777786</v>
      </c>
      <c r="AB158" s="53">
        <f t="shared" si="51"/>
        <v>359.5002904863311</v>
      </c>
      <c r="AC158" s="53">
        <f t="shared" si="52"/>
        <v>412.67846403311989</v>
      </c>
      <c r="AD158" s="53">
        <f t="shared" si="53"/>
        <v>500.55462490113172</v>
      </c>
      <c r="AE158" s="53">
        <f t="shared" si="54"/>
        <v>765.73252694742803</v>
      </c>
      <c r="AF158" s="53">
        <f t="shared" si="55"/>
        <v>1151.2367861995265</v>
      </c>
      <c r="AG158" s="53">
        <f t="shared" si="56"/>
        <v>1806.1188692599835</v>
      </c>
      <c r="AH158" s="53">
        <f t="shared" si="57"/>
        <v>2306.5973309340825</v>
      </c>
      <c r="AI158" s="53">
        <f t="shared" si="58"/>
        <v>2332.2967401814703</v>
      </c>
      <c r="AJ158" s="53">
        <f t="shared" si="59"/>
        <v>1855.446564049829</v>
      </c>
      <c r="AK158" s="53">
        <f t="shared" si="60"/>
        <v>1174.6749057924937</v>
      </c>
      <c r="AL158" s="53">
        <f t="shared" si="61"/>
        <v>784.30092851557731</v>
      </c>
      <c r="AM158" s="53">
        <f t="shared" si="62"/>
        <v>467.37857664081446</v>
      </c>
      <c r="AN158" s="55">
        <f t="shared" si="63"/>
        <v>0.60503906689870068</v>
      </c>
      <c r="AO158" s="55">
        <f t="shared" si="64"/>
        <v>0.61819815871596939</v>
      </c>
      <c r="AP158" s="55">
        <f t="shared" si="65"/>
        <v>0.61564400873393643</v>
      </c>
      <c r="AQ158" s="55">
        <f t="shared" si="66"/>
        <v>0.65529728963914224</v>
      </c>
      <c r="AR158" s="55">
        <f t="shared" si="67"/>
        <v>0.70836940647933644</v>
      </c>
      <c r="AS158" s="55">
        <f t="shared" si="68"/>
        <v>0.81196848545073497</v>
      </c>
      <c r="AT158" s="55">
        <f t="shared" si="69"/>
        <v>0.81680538088841936</v>
      </c>
      <c r="AU158" s="55">
        <f t="shared" si="70"/>
        <v>0.80673769679864149</v>
      </c>
      <c r="AV158" s="55">
        <f t="shared" si="71"/>
        <v>0.78396557830966263</v>
      </c>
      <c r="AW158" s="55">
        <f t="shared" si="72"/>
        <v>0.72539420300098156</v>
      </c>
      <c r="AX158" s="55">
        <f t="shared" si="73"/>
        <v>0.70736203398913233</v>
      </c>
      <c r="AY158" s="55">
        <f t="shared" si="74"/>
        <v>0.64925291683432673</v>
      </c>
    </row>
    <row r="159" spans="1:51" ht="27" thickBot="1" x14ac:dyDescent="0.3">
      <c r="A159" s="41" t="s">
        <v>1346</v>
      </c>
      <c r="B159" s="41" t="s">
        <v>1372</v>
      </c>
      <c r="C159" s="26" t="s">
        <v>218</v>
      </c>
      <c r="D159" s="50">
        <v>0.78</v>
      </c>
      <c r="E159" s="50">
        <v>2.39</v>
      </c>
      <c r="F159" s="50">
        <v>6</v>
      </c>
      <c r="G159" s="50">
        <v>11.89</v>
      </c>
      <c r="H159" s="50">
        <v>17.11</v>
      </c>
      <c r="I159" s="50">
        <v>20.78</v>
      </c>
      <c r="J159" s="50">
        <v>24.72</v>
      </c>
      <c r="K159" s="50">
        <v>25.39</v>
      </c>
      <c r="L159" s="50">
        <v>21.5</v>
      </c>
      <c r="M159" s="50">
        <v>15.11</v>
      </c>
      <c r="N159" s="50">
        <v>8.61</v>
      </c>
      <c r="O159" s="50">
        <v>3.28</v>
      </c>
      <c r="P159" s="51">
        <v>-5.3888888888888884</v>
      </c>
      <c r="Q159" s="51">
        <v>-4.6111111111111116</v>
      </c>
      <c r="R159" s="51">
        <v>-1.888888888888888</v>
      </c>
      <c r="S159" s="51">
        <v>3.6111111111111112</v>
      </c>
      <c r="T159" s="51">
        <v>9.5</v>
      </c>
      <c r="U159" s="51">
        <v>14.888888888888888</v>
      </c>
      <c r="V159" s="51">
        <v>19.222222222222218</v>
      </c>
      <c r="W159" s="51">
        <v>19.888888888888886</v>
      </c>
      <c r="X159" s="51">
        <v>16.388888888888889</v>
      </c>
      <c r="Y159" s="51">
        <v>10.499999999999998</v>
      </c>
      <c r="Z159" s="51">
        <v>3.8888888888888888</v>
      </c>
      <c r="AA159" s="51">
        <v>-2.0000000000000009</v>
      </c>
      <c r="AB159" s="53">
        <f t="shared" si="51"/>
        <v>259.75124924063533</v>
      </c>
      <c r="AC159" s="53">
        <f t="shared" si="52"/>
        <v>260.36177687003635</v>
      </c>
      <c r="AD159" s="53">
        <f t="shared" si="53"/>
        <v>303.28937669121768</v>
      </c>
      <c r="AE159" s="53">
        <f t="shared" si="54"/>
        <v>450.09991914991707</v>
      </c>
      <c r="AF159" s="53">
        <f t="shared" si="55"/>
        <v>722.16957910935025</v>
      </c>
      <c r="AG159" s="53">
        <f t="shared" si="56"/>
        <v>1166.7473754162149</v>
      </c>
      <c r="AH159" s="53">
        <f t="shared" si="57"/>
        <v>1590.6026462604179</v>
      </c>
      <c r="AI159" s="53">
        <f t="shared" si="58"/>
        <v>1660.3183852579184</v>
      </c>
      <c r="AJ159" s="53">
        <f t="shared" si="59"/>
        <v>1352.6643062839244</v>
      </c>
      <c r="AK159" s="53">
        <f t="shared" si="60"/>
        <v>937.88656224971658</v>
      </c>
      <c r="AL159" s="53">
        <f t="shared" si="61"/>
        <v>582.62996917032945</v>
      </c>
      <c r="AM159" s="53">
        <f t="shared" si="62"/>
        <v>360.77228010971572</v>
      </c>
      <c r="AN159" s="55">
        <f t="shared" si="63"/>
        <v>0.63378734226422406</v>
      </c>
      <c r="AO159" s="55">
        <f t="shared" si="64"/>
        <v>0.59900083746430344</v>
      </c>
      <c r="AP159" s="55">
        <f t="shared" si="65"/>
        <v>0.56967815642353037</v>
      </c>
      <c r="AQ159" s="55">
        <f t="shared" si="66"/>
        <v>0.56893188694707608</v>
      </c>
      <c r="AR159" s="55">
        <f t="shared" si="67"/>
        <v>0.60885323580795636</v>
      </c>
      <c r="AS159" s="55">
        <f t="shared" si="68"/>
        <v>0.69014857002879149</v>
      </c>
      <c r="AT159" s="55">
        <f t="shared" si="69"/>
        <v>0.71507985638130978</v>
      </c>
      <c r="AU159" s="55">
        <f t="shared" si="70"/>
        <v>0.71614107001376581</v>
      </c>
      <c r="AV159" s="55">
        <f t="shared" si="71"/>
        <v>0.72686389040074439</v>
      </c>
      <c r="AW159" s="55">
        <f t="shared" si="72"/>
        <v>0.7395527674089305</v>
      </c>
      <c r="AX159" s="55">
        <f t="shared" si="73"/>
        <v>0.72220337674265811</v>
      </c>
      <c r="AY159" s="55">
        <f t="shared" si="74"/>
        <v>0.68322161862190223</v>
      </c>
    </row>
    <row r="160" spans="1:51" ht="27" thickBot="1" x14ac:dyDescent="0.3">
      <c r="A160" s="41" t="s">
        <v>1346</v>
      </c>
      <c r="B160" s="41" t="s">
        <v>1372</v>
      </c>
      <c r="C160" s="26" t="s">
        <v>219</v>
      </c>
      <c r="D160" s="50">
        <v>-3.5</v>
      </c>
      <c r="E160" s="50">
        <v>-2.5</v>
      </c>
      <c r="F160" s="50">
        <v>1.22</v>
      </c>
      <c r="G160" s="50">
        <v>7.22</v>
      </c>
      <c r="H160" s="50">
        <v>12.5</v>
      </c>
      <c r="I160" s="50">
        <v>16.22</v>
      </c>
      <c r="J160" s="50">
        <v>20.28</v>
      </c>
      <c r="K160" s="50">
        <v>20.89</v>
      </c>
      <c r="L160" s="50">
        <v>16.78</v>
      </c>
      <c r="M160" s="50">
        <v>10.61</v>
      </c>
      <c r="N160" s="50">
        <v>4.72</v>
      </c>
      <c r="O160" s="50">
        <v>-0.72</v>
      </c>
      <c r="P160" s="51">
        <v>-7.5</v>
      </c>
      <c r="Q160" s="51">
        <v>-7.1111111111111116</v>
      </c>
      <c r="R160" s="51">
        <v>-4.5000000000000009</v>
      </c>
      <c r="S160" s="51">
        <v>0.77777777777777701</v>
      </c>
      <c r="T160" s="51">
        <v>7.2777777777777786</v>
      </c>
      <c r="U160" s="51">
        <v>13.277777777777777</v>
      </c>
      <c r="V160" s="51">
        <v>17.777777777777779</v>
      </c>
      <c r="W160" s="51">
        <v>18.388888888888886</v>
      </c>
      <c r="X160" s="51">
        <v>14.722222222222221</v>
      </c>
      <c r="Y160" s="51">
        <v>8.2777777777777768</v>
      </c>
      <c r="Z160" s="51">
        <v>1.2777777777777761</v>
      </c>
      <c r="AA160" s="51">
        <v>-4.3888888888888884</v>
      </c>
      <c r="AB160" s="53">
        <f t="shared" si="51"/>
        <v>257.37347931377343</v>
      </c>
      <c r="AC160" s="53">
        <f t="shared" si="52"/>
        <v>253.69653176339344</v>
      </c>
      <c r="AD160" s="53">
        <f t="shared" si="53"/>
        <v>287.84157140253211</v>
      </c>
      <c r="AE160" s="53">
        <f t="shared" si="54"/>
        <v>411.32778347428621</v>
      </c>
      <c r="AF160" s="53">
        <f t="shared" si="55"/>
        <v>719.20275865419421</v>
      </c>
      <c r="AG160" s="53">
        <f t="shared" si="56"/>
        <v>1259.8880113633973</v>
      </c>
      <c r="AH160" s="53">
        <f t="shared" si="57"/>
        <v>1738.3759758021813</v>
      </c>
      <c r="AI160" s="53">
        <f t="shared" si="58"/>
        <v>1807.846936495519</v>
      </c>
      <c r="AJ160" s="53">
        <f t="shared" si="59"/>
        <v>1466.256362013236</v>
      </c>
      <c r="AK160" s="53">
        <f t="shared" si="60"/>
        <v>933.7695013552634</v>
      </c>
      <c r="AL160" s="53">
        <f t="shared" si="61"/>
        <v>525.32265052503169</v>
      </c>
      <c r="AM160" s="53">
        <f t="shared" si="62"/>
        <v>336.81421279823235</v>
      </c>
      <c r="AN160" s="55">
        <f t="shared" si="63"/>
        <v>0.73809290789687765</v>
      </c>
      <c r="AO160" s="55">
        <f t="shared" si="64"/>
        <v>0.70606221279061487</v>
      </c>
      <c r="AP160" s="55">
        <f t="shared" si="65"/>
        <v>0.65670353533127346</v>
      </c>
      <c r="AQ160" s="55">
        <f t="shared" si="66"/>
        <v>0.63619033150376691</v>
      </c>
      <c r="AR160" s="55">
        <f t="shared" si="67"/>
        <v>0.70489043870986001</v>
      </c>
      <c r="AS160" s="55">
        <f t="shared" si="68"/>
        <v>0.82724310736870665</v>
      </c>
      <c r="AT160" s="55">
        <f t="shared" si="69"/>
        <v>0.85550167307911973</v>
      </c>
      <c r="AU160" s="55">
        <f t="shared" si="70"/>
        <v>0.85618092167720028</v>
      </c>
      <c r="AV160" s="55">
        <f t="shared" si="71"/>
        <v>0.87667629361878341</v>
      </c>
      <c r="AW160" s="55">
        <f t="shared" si="72"/>
        <v>0.85494516466721959</v>
      </c>
      <c r="AX160" s="55">
        <f t="shared" si="73"/>
        <v>0.78380889978506785</v>
      </c>
      <c r="AY160" s="55">
        <f t="shared" si="74"/>
        <v>0.76203560844680163</v>
      </c>
    </row>
    <row r="161" spans="1:51" ht="27" thickBot="1" x14ac:dyDescent="0.3">
      <c r="A161" s="41" t="s">
        <v>1346</v>
      </c>
      <c r="B161" s="41" t="s">
        <v>1372</v>
      </c>
      <c r="C161" s="26" t="s">
        <v>220</v>
      </c>
      <c r="D161" s="50">
        <v>-0.5</v>
      </c>
      <c r="E161" s="50">
        <v>0.78</v>
      </c>
      <c r="F161" s="50">
        <v>4.72</v>
      </c>
      <c r="G161" s="50">
        <v>11</v>
      </c>
      <c r="H161" s="50">
        <v>16.72</v>
      </c>
      <c r="I161" s="50">
        <v>20.39</v>
      </c>
      <c r="J161" s="50">
        <v>24.5</v>
      </c>
      <c r="K161" s="50">
        <v>25.11</v>
      </c>
      <c r="L161" s="50">
        <v>20.5</v>
      </c>
      <c r="M161" s="50">
        <v>14</v>
      </c>
      <c r="N161" s="50">
        <v>7.72</v>
      </c>
      <c r="O161" s="50">
        <v>2.5</v>
      </c>
      <c r="P161" s="51">
        <v>-6.4999999999999991</v>
      </c>
      <c r="Q161" s="51">
        <v>-5.8888888888888893</v>
      </c>
      <c r="R161" s="51">
        <v>-3.5000000000000004</v>
      </c>
      <c r="S161" s="51">
        <v>1.3888888888888888</v>
      </c>
      <c r="T161" s="51">
        <v>7.3888888888888875</v>
      </c>
      <c r="U161" s="51">
        <v>13.499999999999998</v>
      </c>
      <c r="V161" s="51">
        <v>18.277777777777782</v>
      </c>
      <c r="W161" s="51">
        <v>18.722222222222225</v>
      </c>
      <c r="X161" s="51">
        <v>15.111111111111112</v>
      </c>
      <c r="Y161" s="51">
        <v>9.0000000000000018</v>
      </c>
      <c r="Z161" s="51">
        <v>2.2222222222222223</v>
      </c>
      <c r="AA161" s="51">
        <v>-3.2777777777777768</v>
      </c>
      <c r="AB161" s="53">
        <f t="shared" si="51"/>
        <v>240.59288094785748</v>
      </c>
      <c r="AC161" s="53">
        <f t="shared" si="52"/>
        <v>240.74047615427827</v>
      </c>
      <c r="AD161" s="53">
        <f t="shared" si="53"/>
        <v>261.02235987450808</v>
      </c>
      <c r="AE161" s="53">
        <f t="shared" si="54"/>
        <v>348.12230081674227</v>
      </c>
      <c r="AF161" s="53">
        <f t="shared" si="55"/>
        <v>556.1305278200457</v>
      </c>
      <c r="AG161" s="53">
        <f t="shared" si="56"/>
        <v>998.43441168483741</v>
      </c>
      <c r="AH161" s="53">
        <f t="shared" si="57"/>
        <v>1432.1925394385757</v>
      </c>
      <c r="AI161" s="53">
        <f t="shared" si="58"/>
        <v>1460.0176038184272</v>
      </c>
      <c r="AJ161" s="53">
        <f t="shared" si="59"/>
        <v>1221.4798277816267</v>
      </c>
      <c r="AK161" s="53">
        <f t="shared" si="60"/>
        <v>824.01249266971001</v>
      </c>
      <c r="AL161" s="53">
        <f t="shared" si="61"/>
        <v>488.92046480818169</v>
      </c>
      <c r="AM161" s="53">
        <f t="shared" si="62"/>
        <v>315.47258188934637</v>
      </c>
      <c r="AN161" s="55">
        <f t="shared" si="63"/>
        <v>0.63890985580048765</v>
      </c>
      <c r="AO161" s="55">
        <f t="shared" si="64"/>
        <v>0.61015376648483965</v>
      </c>
      <c r="AP161" s="55">
        <f t="shared" si="65"/>
        <v>0.55250470769779814</v>
      </c>
      <c r="AQ161" s="55">
        <f t="shared" si="66"/>
        <v>0.51529341678707008</v>
      </c>
      <c r="AR161" s="55">
        <f t="shared" si="67"/>
        <v>0.54094063151699923</v>
      </c>
      <c r="AS161" s="55">
        <f t="shared" si="68"/>
        <v>0.6461505740425274</v>
      </c>
      <c r="AT161" s="55">
        <f t="shared" si="69"/>
        <v>0.68301618912125683</v>
      </c>
      <c r="AU161" s="55">
        <f t="shared" si="70"/>
        <v>0.67717401823804135</v>
      </c>
      <c r="AV161" s="55">
        <f t="shared" si="71"/>
        <v>0.71226778403206337</v>
      </c>
      <c r="AW161" s="55">
        <f t="shared" si="72"/>
        <v>0.71849040076539616</v>
      </c>
      <c r="AX161" s="55">
        <f t="shared" si="73"/>
        <v>0.68186919397519896</v>
      </c>
      <c r="AY161" s="55">
        <f t="shared" si="74"/>
        <v>0.65678278062097795</v>
      </c>
    </row>
    <row r="162" spans="1:51" ht="27" thickBot="1" x14ac:dyDescent="0.3">
      <c r="A162" s="41" t="s">
        <v>1346</v>
      </c>
      <c r="B162" s="41" t="s">
        <v>1372</v>
      </c>
      <c r="C162" s="26" t="s">
        <v>221</v>
      </c>
      <c r="D162" s="50">
        <v>-0.61</v>
      </c>
      <c r="E162" s="50">
        <v>0.5</v>
      </c>
      <c r="F162" s="50">
        <v>4.28</v>
      </c>
      <c r="G162" s="50">
        <v>10.72</v>
      </c>
      <c r="H162" s="50">
        <v>16.61</v>
      </c>
      <c r="I162" s="50">
        <v>20.61</v>
      </c>
      <c r="J162" s="50">
        <v>24.5</v>
      </c>
      <c r="K162" s="50">
        <v>25.39</v>
      </c>
      <c r="L162" s="50">
        <v>21.11</v>
      </c>
      <c r="M162" s="50">
        <v>14.5</v>
      </c>
      <c r="N162" s="50">
        <v>7.89</v>
      </c>
      <c r="O162" s="50">
        <v>2.2200000000000002</v>
      </c>
      <c r="P162" s="51">
        <v>-4.2222222222222232</v>
      </c>
      <c r="Q162" s="51">
        <v>-4.1111111111111098</v>
      </c>
      <c r="R162" s="51">
        <v>-1.888888888888888</v>
      </c>
      <c r="S162" s="51">
        <v>2.5</v>
      </c>
      <c r="T162" s="51">
        <v>8.4999999999999982</v>
      </c>
      <c r="U162" s="51">
        <v>14.5</v>
      </c>
      <c r="V162" s="51">
        <v>19.277777777777779</v>
      </c>
      <c r="W162" s="51">
        <v>19.777777777777775</v>
      </c>
      <c r="X162" s="51">
        <v>15.888888888888889</v>
      </c>
      <c r="Y162" s="51">
        <v>9.7222222222222214</v>
      </c>
      <c r="Z162" s="51">
        <v>3.6111111111111112</v>
      </c>
      <c r="AA162" s="51">
        <v>-1.2777777777777781</v>
      </c>
      <c r="AB162" s="53">
        <f t="shared" si="51"/>
        <v>342.59990949496273</v>
      </c>
      <c r="AC162" s="53">
        <f t="shared" si="52"/>
        <v>321.40848974250059</v>
      </c>
      <c r="AD162" s="53">
        <f t="shared" si="53"/>
        <v>341.82819797427828</v>
      </c>
      <c r="AE162" s="53">
        <f t="shared" si="54"/>
        <v>415.61746154409252</v>
      </c>
      <c r="AF162" s="53">
        <f t="shared" si="55"/>
        <v>651.38610653807063</v>
      </c>
      <c r="AG162" s="53">
        <f t="shared" si="56"/>
        <v>1121.3505606042556</v>
      </c>
      <c r="AH162" s="53">
        <f t="shared" si="57"/>
        <v>1622.8541521256504</v>
      </c>
      <c r="AI162" s="53">
        <f t="shared" si="58"/>
        <v>1637.6037972508202</v>
      </c>
      <c r="AJ162" s="53">
        <f t="shared" si="59"/>
        <v>1299.8055580471505</v>
      </c>
      <c r="AK162" s="53">
        <f t="shared" si="60"/>
        <v>879.14981802004172</v>
      </c>
      <c r="AL162" s="53">
        <f t="shared" si="61"/>
        <v>588.34919643403907</v>
      </c>
      <c r="AM162" s="53">
        <f t="shared" si="62"/>
        <v>432.50064330010372</v>
      </c>
      <c r="AN162" s="55">
        <f t="shared" si="63"/>
        <v>0.76547667734005842</v>
      </c>
      <c r="AO162" s="55">
        <f t="shared" si="64"/>
        <v>0.71216318922716215</v>
      </c>
      <c r="AP162" s="55">
        <f t="shared" si="65"/>
        <v>0.64206685957821497</v>
      </c>
      <c r="AQ162" s="55">
        <f t="shared" si="66"/>
        <v>0.56829741607216977</v>
      </c>
      <c r="AR162" s="55">
        <f t="shared" si="67"/>
        <v>0.58748598207719682</v>
      </c>
      <c r="AS162" s="55">
        <f t="shared" si="68"/>
        <v>0.68013992939675616</v>
      </c>
      <c r="AT162" s="55">
        <f t="shared" si="69"/>
        <v>0.72705964420764724</v>
      </c>
      <c r="AU162" s="55">
        <f t="shared" si="70"/>
        <v>0.71122548590064361</v>
      </c>
      <c r="AV162" s="55">
        <f t="shared" si="71"/>
        <v>0.72108866070268252</v>
      </c>
      <c r="AW162" s="55">
        <f t="shared" si="72"/>
        <v>0.73023034962313194</v>
      </c>
      <c r="AX162" s="55">
        <f t="shared" si="73"/>
        <v>0.74368069015254223</v>
      </c>
      <c r="AY162" s="55">
        <f t="shared" si="74"/>
        <v>0.7767104869238699</v>
      </c>
    </row>
    <row r="163" spans="1:51" ht="27" thickBot="1" x14ac:dyDescent="0.3">
      <c r="A163" s="41" t="s">
        <v>1346</v>
      </c>
      <c r="B163" s="41" t="s">
        <v>1373</v>
      </c>
      <c r="C163" s="26" t="s">
        <v>222</v>
      </c>
      <c r="D163" s="50">
        <v>7.5</v>
      </c>
      <c r="E163" s="50">
        <v>8.39</v>
      </c>
      <c r="F163" s="50">
        <v>11</v>
      </c>
      <c r="G163" s="50">
        <v>15.11</v>
      </c>
      <c r="H163" s="50">
        <v>19</v>
      </c>
      <c r="I163" s="50">
        <v>22.22</v>
      </c>
      <c r="J163" s="50">
        <v>26.5</v>
      </c>
      <c r="K163" s="50">
        <v>27.39</v>
      </c>
      <c r="L163" s="50">
        <v>24.22</v>
      </c>
      <c r="M163" s="50">
        <v>19.72</v>
      </c>
      <c r="N163" s="50">
        <v>14.5</v>
      </c>
      <c r="O163" s="50">
        <v>9.7200000000000006</v>
      </c>
      <c r="P163" s="51">
        <v>1.2777777777777761</v>
      </c>
      <c r="Q163" s="51">
        <v>2.1111111111111094</v>
      </c>
      <c r="R163" s="51">
        <v>4.7222222222222223</v>
      </c>
      <c r="S163" s="51">
        <v>9.3888888888888875</v>
      </c>
      <c r="T163" s="51">
        <v>13.777777777777775</v>
      </c>
      <c r="U163" s="51">
        <v>18.722222222222225</v>
      </c>
      <c r="V163" s="51">
        <v>23.222222222222221</v>
      </c>
      <c r="W163" s="51">
        <v>23.388888888888886</v>
      </c>
      <c r="X163" s="51">
        <v>19.888888888888886</v>
      </c>
      <c r="Y163" s="51">
        <v>14.000000000000002</v>
      </c>
      <c r="Z163" s="51">
        <v>8.7222222222222232</v>
      </c>
      <c r="AA163" s="51">
        <v>3.3888888888888897</v>
      </c>
      <c r="AB163" s="53">
        <f t="shared" si="51"/>
        <v>433.62095211668264</v>
      </c>
      <c r="AC163" s="53">
        <f t="shared" si="52"/>
        <v>459.82575163777017</v>
      </c>
      <c r="AD163" s="53">
        <f t="shared" si="53"/>
        <v>557.85782252320064</v>
      </c>
      <c r="AE163" s="53">
        <f t="shared" si="54"/>
        <v>808.26946243932298</v>
      </c>
      <c r="AF163" s="53">
        <f t="shared" si="55"/>
        <v>1128.4100786947479</v>
      </c>
      <c r="AG163" s="53">
        <f t="shared" si="56"/>
        <v>1737.5758133364955</v>
      </c>
      <c r="AH163" s="53">
        <f t="shared" si="57"/>
        <v>2337.7897036003678</v>
      </c>
      <c r="AI163" s="53">
        <f t="shared" si="58"/>
        <v>2263.7700336341741</v>
      </c>
      <c r="AJ163" s="53">
        <f t="shared" si="59"/>
        <v>1780.4555261666242</v>
      </c>
      <c r="AK163" s="53">
        <f t="shared" si="60"/>
        <v>1110.5513524692219</v>
      </c>
      <c r="AL163" s="53">
        <f t="shared" si="61"/>
        <v>768.4132776566355</v>
      </c>
      <c r="AM163" s="53">
        <f t="shared" si="62"/>
        <v>503.91355186670387</v>
      </c>
      <c r="AN163" s="55">
        <f t="shared" si="63"/>
        <v>0.64698516437972531</v>
      </c>
      <c r="AO163" s="55">
        <f t="shared" si="64"/>
        <v>0.64638902141875887</v>
      </c>
      <c r="AP163" s="55">
        <f t="shared" si="65"/>
        <v>0.65230459100663873</v>
      </c>
      <c r="AQ163" s="55">
        <f t="shared" si="66"/>
        <v>0.68654987945471002</v>
      </c>
      <c r="AR163" s="55">
        <f t="shared" si="67"/>
        <v>0.71719569683594964</v>
      </c>
      <c r="AS163" s="55">
        <f t="shared" si="68"/>
        <v>0.80590890988780062</v>
      </c>
      <c r="AT163" s="55">
        <f t="shared" si="69"/>
        <v>0.82230970954662652</v>
      </c>
      <c r="AU163" s="55">
        <f t="shared" si="70"/>
        <v>0.78830013837780644</v>
      </c>
      <c r="AV163" s="55">
        <f t="shared" si="71"/>
        <v>0.76795952929402611</v>
      </c>
      <c r="AW163" s="55">
        <f t="shared" si="72"/>
        <v>0.6957397067216935</v>
      </c>
      <c r="AX163" s="55">
        <f t="shared" si="73"/>
        <v>0.68269365109381575</v>
      </c>
      <c r="AY163" s="55">
        <f t="shared" si="74"/>
        <v>0.64700683307074958</v>
      </c>
    </row>
    <row r="164" spans="1:51" ht="27" thickBot="1" x14ac:dyDescent="0.3">
      <c r="A164" s="41" t="s">
        <v>1346</v>
      </c>
      <c r="B164" s="41" t="s">
        <v>1373</v>
      </c>
      <c r="C164" s="26" t="s">
        <v>223</v>
      </c>
      <c r="D164" s="50">
        <v>6.89</v>
      </c>
      <c r="E164" s="50">
        <v>7.72</v>
      </c>
      <c r="F164" s="50">
        <v>10.39</v>
      </c>
      <c r="G164" s="50">
        <v>14.39</v>
      </c>
      <c r="H164" s="50">
        <v>18.22</v>
      </c>
      <c r="I164" s="50">
        <v>21.28</v>
      </c>
      <c r="J164" s="50">
        <v>25.39</v>
      </c>
      <c r="K164" s="50">
        <v>26.61</v>
      </c>
      <c r="L164" s="50">
        <v>23.61</v>
      </c>
      <c r="M164" s="50">
        <v>19.28</v>
      </c>
      <c r="N164" s="50">
        <v>14.22</v>
      </c>
      <c r="O164" s="50">
        <v>9.11</v>
      </c>
      <c r="P164" s="51">
        <v>0.49999999999999922</v>
      </c>
      <c r="Q164" s="51">
        <v>1.5000000000000016</v>
      </c>
      <c r="R164" s="51">
        <v>4.2777777777777795</v>
      </c>
      <c r="S164" s="51">
        <v>9.2777777777777786</v>
      </c>
      <c r="T164" s="51">
        <v>14.277777777777779</v>
      </c>
      <c r="U164" s="51">
        <v>18.888888888888889</v>
      </c>
      <c r="V164" s="51">
        <v>23.222222222222221</v>
      </c>
      <c r="W164" s="51">
        <v>23.611111111111111</v>
      </c>
      <c r="X164" s="51">
        <v>20.111111111111111</v>
      </c>
      <c r="Y164" s="51">
        <v>14.111111111111111</v>
      </c>
      <c r="Z164" s="51">
        <v>8.2777777777777768</v>
      </c>
      <c r="AA164" s="51">
        <v>2.7777777777777777</v>
      </c>
      <c r="AB164" s="53">
        <f t="shared" si="51"/>
        <v>404.20138562905834</v>
      </c>
      <c r="AC164" s="53">
        <f t="shared" si="52"/>
        <v>440.99611619081702</v>
      </c>
      <c r="AD164" s="53">
        <f t="shared" si="53"/>
        <v>545.96300086850965</v>
      </c>
      <c r="AE164" s="53">
        <f t="shared" si="54"/>
        <v>834.10536174000902</v>
      </c>
      <c r="AF164" s="53">
        <f t="shared" si="55"/>
        <v>1264.1939187772307</v>
      </c>
      <c r="AG164" s="53">
        <f t="shared" si="56"/>
        <v>1879.0111342958196</v>
      </c>
      <c r="AH164" s="53">
        <f t="shared" si="57"/>
        <v>2496.581977630944</v>
      </c>
      <c r="AI164" s="53">
        <f t="shared" si="58"/>
        <v>2434.2737885444558</v>
      </c>
      <c r="AJ164" s="53">
        <f t="shared" si="59"/>
        <v>1898.4746788188027</v>
      </c>
      <c r="AK164" s="53">
        <f t="shared" si="60"/>
        <v>1157.8935572610749</v>
      </c>
      <c r="AL164" s="53">
        <f t="shared" si="61"/>
        <v>736.75264323062743</v>
      </c>
      <c r="AM164" s="53">
        <f t="shared" si="62"/>
        <v>481.53351033396211</v>
      </c>
      <c r="AN164" s="55">
        <f t="shared" si="63"/>
        <v>0.63782200362120967</v>
      </c>
      <c r="AO164" s="55">
        <f t="shared" si="64"/>
        <v>0.64758882281209029</v>
      </c>
      <c r="AP164" s="55">
        <f t="shared" si="65"/>
        <v>0.65854191521805538</v>
      </c>
      <c r="AQ164" s="55">
        <f t="shared" si="66"/>
        <v>0.71380927881000222</v>
      </c>
      <c r="AR164" s="55">
        <f t="shared" si="67"/>
        <v>0.77787324610717146</v>
      </c>
      <c r="AS164" s="55">
        <f t="shared" si="68"/>
        <v>0.86248062973529493</v>
      </c>
      <c r="AT164" s="55">
        <f t="shared" si="69"/>
        <v>0.87816436085903238</v>
      </c>
      <c r="AU164" s="55">
        <f t="shared" si="70"/>
        <v>0.83639156378401069</v>
      </c>
      <c r="AV164" s="55">
        <f t="shared" si="71"/>
        <v>0.807675762960813</v>
      </c>
      <c r="AW164" s="55">
        <f t="shared" si="72"/>
        <v>0.7201940909165514</v>
      </c>
      <c r="AX164" s="55">
        <f t="shared" si="73"/>
        <v>0.67455952349226678</v>
      </c>
      <c r="AY164" s="55">
        <f t="shared" si="74"/>
        <v>0.64557521188054101</v>
      </c>
    </row>
    <row r="165" spans="1:51" ht="27" thickBot="1" x14ac:dyDescent="0.3">
      <c r="A165" s="41" t="s">
        <v>1346</v>
      </c>
      <c r="B165" s="41" t="s">
        <v>1373</v>
      </c>
      <c r="C165" s="26" t="s">
        <v>224</v>
      </c>
      <c r="D165" s="50">
        <v>5.78</v>
      </c>
      <c r="E165" s="50">
        <v>7</v>
      </c>
      <c r="F165" s="50">
        <v>10.220000000000001</v>
      </c>
      <c r="G165" s="50">
        <v>14.39</v>
      </c>
      <c r="H165" s="50">
        <v>18.28</v>
      </c>
      <c r="I165" s="50">
        <v>21.5</v>
      </c>
      <c r="J165" s="50">
        <v>25.72</v>
      </c>
      <c r="K165" s="50">
        <v>26.89</v>
      </c>
      <c r="L165" s="50">
        <v>23.39</v>
      </c>
      <c r="M165" s="50">
        <v>18.78</v>
      </c>
      <c r="N165" s="50">
        <v>13.22</v>
      </c>
      <c r="O165" s="50">
        <v>7.89</v>
      </c>
      <c r="P165" s="51">
        <v>-1.6111111111111103</v>
      </c>
      <c r="Q165" s="51">
        <v>-0.22222222222222143</v>
      </c>
      <c r="R165" s="51">
        <v>3.1111111111111116</v>
      </c>
      <c r="S165" s="51">
        <v>7.7777777777777777</v>
      </c>
      <c r="T165" s="51">
        <v>12.722222222222221</v>
      </c>
      <c r="U165" s="51">
        <v>17.777777777777779</v>
      </c>
      <c r="V165" s="51">
        <v>22.277777777777775</v>
      </c>
      <c r="W165" s="51">
        <v>23.111111111111107</v>
      </c>
      <c r="X165" s="51">
        <v>19.222222222222218</v>
      </c>
      <c r="Y165" s="51">
        <v>13.22222222222222</v>
      </c>
      <c r="Z165" s="51">
        <v>6.8888888888888875</v>
      </c>
      <c r="AA165" s="51">
        <v>0.77777777777777701</v>
      </c>
      <c r="AB165" s="53">
        <f t="shared" si="51"/>
        <v>320.78474365046054</v>
      </c>
      <c r="AC165" s="53">
        <f t="shared" si="52"/>
        <v>361.31243471955003</v>
      </c>
      <c r="AD165" s="53">
        <f t="shared" si="53"/>
        <v>468.58360218186255</v>
      </c>
      <c r="AE165" s="53">
        <f t="shared" si="54"/>
        <v>680.8219750645975</v>
      </c>
      <c r="AF165" s="53">
        <f t="shared" si="55"/>
        <v>1028.5749124100362</v>
      </c>
      <c r="AG165" s="53">
        <f t="shared" si="56"/>
        <v>1612.7307056620441</v>
      </c>
      <c r="AH165" s="53">
        <f t="shared" si="57"/>
        <v>2183.2044187818437</v>
      </c>
      <c r="AI165" s="53">
        <f t="shared" si="58"/>
        <v>2254.238198034996</v>
      </c>
      <c r="AJ165" s="53">
        <f t="shared" si="59"/>
        <v>1722.8381868446104</v>
      </c>
      <c r="AK165" s="53">
        <f t="shared" si="60"/>
        <v>1064.2030563190156</v>
      </c>
      <c r="AL165" s="53">
        <f t="shared" si="61"/>
        <v>650.53257530000542</v>
      </c>
      <c r="AM165" s="53">
        <f t="shared" si="62"/>
        <v>392.95227439772628</v>
      </c>
      <c r="AN165" s="55">
        <f t="shared" si="63"/>
        <v>0.59035088581796069</v>
      </c>
      <c r="AO165" s="55">
        <f t="shared" si="64"/>
        <v>0.6007651908809255</v>
      </c>
      <c r="AP165" s="55">
        <f t="shared" si="65"/>
        <v>0.61356283630519781</v>
      </c>
      <c r="AQ165" s="55">
        <f t="shared" si="66"/>
        <v>0.64489426553974094</v>
      </c>
      <c r="AR165" s="55">
        <f t="shared" si="67"/>
        <v>0.70032961096715485</v>
      </c>
      <c r="AS165" s="55">
        <f t="shared" si="68"/>
        <v>0.7936682490583099</v>
      </c>
      <c r="AT165" s="55">
        <f t="shared" si="69"/>
        <v>0.81319610567663236</v>
      </c>
      <c r="AU165" s="55">
        <f t="shared" si="70"/>
        <v>0.79826412060121243</v>
      </c>
      <c r="AV165" s="55">
        <f t="shared" si="71"/>
        <v>0.77452837521268592</v>
      </c>
      <c r="AW165" s="55">
        <f t="shared" si="72"/>
        <v>0.70129246804863421</v>
      </c>
      <c r="AX165" s="55">
        <f t="shared" si="73"/>
        <v>0.6547919581225673</v>
      </c>
      <c r="AY165" s="55">
        <f t="shared" si="74"/>
        <v>0.60776939404064523</v>
      </c>
    </row>
    <row r="166" spans="1:51" ht="27" thickBot="1" x14ac:dyDescent="0.3">
      <c r="A166" s="41" t="s">
        <v>1346</v>
      </c>
      <c r="B166" s="41" t="s">
        <v>1373</v>
      </c>
      <c r="C166" s="26" t="s">
        <v>225</v>
      </c>
      <c r="D166" s="50">
        <v>7</v>
      </c>
      <c r="E166" s="50">
        <v>8.2200000000000006</v>
      </c>
      <c r="F166" s="50">
        <v>11.22</v>
      </c>
      <c r="G166" s="50">
        <v>15.78</v>
      </c>
      <c r="H166" s="50">
        <v>19.78</v>
      </c>
      <c r="I166" s="50">
        <v>23.11</v>
      </c>
      <c r="J166" s="50">
        <v>27.22</v>
      </c>
      <c r="K166" s="50">
        <v>28.22</v>
      </c>
      <c r="L166" s="50">
        <v>25.11</v>
      </c>
      <c r="M166" s="50">
        <v>20.11</v>
      </c>
      <c r="N166" s="50">
        <v>14.39</v>
      </c>
      <c r="O166" s="50">
        <v>9.2200000000000006</v>
      </c>
      <c r="P166" s="51">
        <v>0.72222222222222066</v>
      </c>
      <c r="Q166" s="51">
        <v>1.6111111111111103</v>
      </c>
      <c r="R166" s="51">
        <v>4.2222222222222232</v>
      </c>
      <c r="S166" s="51">
        <v>9.1111111111111107</v>
      </c>
      <c r="T166" s="51">
        <v>14.000000000000002</v>
      </c>
      <c r="U166" s="51">
        <v>18.888888888888889</v>
      </c>
      <c r="V166" s="51">
        <v>23.111111111111107</v>
      </c>
      <c r="W166" s="51">
        <v>23.000000000000004</v>
      </c>
      <c r="X166" s="51">
        <v>19.499999999999996</v>
      </c>
      <c r="Y166" s="51">
        <v>13.611111111111111</v>
      </c>
      <c r="Z166" s="51">
        <v>8.3888888888888893</v>
      </c>
      <c r="AA166" s="51">
        <v>2.9999999999999991</v>
      </c>
      <c r="AB166" s="53">
        <f t="shared" si="51"/>
        <v>414.23870625767205</v>
      </c>
      <c r="AC166" s="53">
        <f t="shared" si="52"/>
        <v>433.09348652006202</v>
      </c>
      <c r="AD166" s="53">
        <f t="shared" si="53"/>
        <v>512.64946076829654</v>
      </c>
      <c r="AE166" s="53">
        <f t="shared" si="54"/>
        <v>745.87088173130485</v>
      </c>
      <c r="AF166" s="53">
        <f t="shared" si="55"/>
        <v>1106.4259035968032</v>
      </c>
      <c r="AG166" s="53">
        <f t="shared" si="56"/>
        <v>1680.8772236252501</v>
      </c>
      <c r="AH166" s="53">
        <f t="shared" si="57"/>
        <v>2210.9781677957144</v>
      </c>
      <c r="AI166" s="53">
        <f t="shared" si="58"/>
        <v>2057.6423783003861</v>
      </c>
      <c r="AJ166" s="53">
        <f t="shared" si="59"/>
        <v>1608.6702431886681</v>
      </c>
      <c r="AK166" s="53">
        <f t="shared" si="60"/>
        <v>1030.6532065356455</v>
      </c>
      <c r="AL166" s="53">
        <f t="shared" si="61"/>
        <v>739.75645342524649</v>
      </c>
      <c r="AM166" s="53">
        <f t="shared" si="62"/>
        <v>493.26465007220651</v>
      </c>
      <c r="AN166" s="55">
        <f t="shared" si="63"/>
        <v>0.64326310892020677</v>
      </c>
      <c r="AO166" s="55">
        <f t="shared" si="64"/>
        <v>0.63094456519487785</v>
      </c>
      <c r="AP166" s="55">
        <f t="shared" si="65"/>
        <v>0.62077009717688769</v>
      </c>
      <c r="AQ166" s="55">
        <f t="shared" si="66"/>
        <v>0.6455030810045016</v>
      </c>
      <c r="AR166" s="55">
        <f t="shared" si="67"/>
        <v>0.69315518995692604</v>
      </c>
      <c r="AS166" s="55">
        <f t="shared" si="68"/>
        <v>0.77153563375946688</v>
      </c>
      <c r="AT166" s="55">
        <f t="shared" si="69"/>
        <v>0.7829450074630161</v>
      </c>
      <c r="AU166" s="55">
        <f t="shared" si="70"/>
        <v>0.7335605465705809</v>
      </c>
      <c r="AV166" s="55">
        <f t="shared" si="71"/>
        <v>0.71081200634406649</v>
      </c>
      <c r="AW166" s="55">
        <f t="shared" si="72"/>
        <v>0.66219717703892378</v>
      </c>
      <c r="AX166" s="55">
        <f t="shared" si="73"/>
        <v>0.67222725064680677</v>
      </c>
      <c r="AY166" s="55">
        <f t="shared" si="74"/>
        <v>0.65097602011127598</v>
      </c>
    </row>
    <row r="167" spans="1:51" ht="27" thickBot="1" x14ac:dyDescent="0.3">
      <c r="A167" s="41" t="s">
        <v>1346</v>
      </c>
      <c r="B167" s="41" t="s">
        <v>1373</v>
      </c>
      <c r="C167" s="26" t="s">
        <v>226</v>
      </c>
      <c r="D167" s="50">
        <v>7.39</v>
      </c>
      <c r="E167" s="50">
        <v>7.89</v>
      </c>
      <c r="F167" s="50">
        <v>10.61</v>
      </c>
      <c r="G167" s="50">
        <v>14.61</v>
      </c>
      <c r="H167" s="50">
        <v>18.28</v>
      </c>
      <c r="I167" s="50">
        <v>21.11</v>
      </c>
      <c r="J167" s="50">
        <v>24.89</v>
      </c>
      <c r="K167" s="50">
        <v>26.11</v>
      </c>
      <c r="L167" s="50">
        <v>23.39</v>
      </c>
      <c r="M167" s="50">
        <v>18.89</v>
      </c>
      <c r="N167" s="50">
        <v>14.39</v>
      </c>
      <c r="O167" s="50">
        <v>10</v>
      </c>
      <c r="P167" s="51">
        <v>0.61111111111111194</v>
      </c>
      <c r="Q167" s="51">
        <v>1.5000000000000016</v>
      </c>
      <c r="R167" s="51">
        <v>4.6111111111111098</v>
      </c>
      <c r="S167" s="51">
        <v>9.5</v>
      </c>
      <c r="T167" s="51">
        <v>14.388888888888888</v>
      </c>
      <c r="U167" s="51">
        <v>18.388888888888886</v>
      </c>
      <c r="V167" s="51">
        <v>22.388888888888886</v>
      </c>
      <c r="W167" s="51">
        <v>23.388888888888886</v>
      </c>
      <c r="X167" s="51">
        <v>20.277777777777779</v>
      </c>
      <c r="Y167" s="51">
        <v>15</v>
      </c>
      <c r="Z167" s="51">
        <v>9.5</v>
      </c>
      <c r="AA167" s="51">
        <v>3.7777777777777759</v>
      </c>
      <c r="AB167" s="53">
        <f t="shared" si="51"/>
        <v>396.92039631041899</v>
      </c>
      <c r="AC167" s="53">
        <f t="shared" si="52"/>
        <v>435.92189838623977</v>
      </c>
      <c r="AD167" s="53">
        <f t="shared" si="53"/>
        <v>563.69664481083066</v>
      </c>
      <c r="AE167" s="53">
        <f t="shared" si="54"/>
        <v>847.27823164331346</v>
      </c>
      <c r="AF167" s="53">
        <f t="shared" si="55"/>
        <v>1277.67306227723</v>
      </c>
      <c r="AG167" s="53">
        <f t="shared" si="56"/>
        <v>1783.5741347756821</v>
      </c>
      <c r="AH167" s="53">
        <f t="shared" si="57"/>
        <v>2324.9180176818736</v>
      </c>
      <c r="AI167" s="53">
        <f t="shared" si="58"/>
        <v>2440.8870446200172</v>
      </c>
      <c r="AJ167" s="53">
        <f t="shared" si="59"/>
        <v>1963.8797876321935</v>
      </c>
      <c r="AK167" s="53">
        <f t="shared" si="60"/>
        <v>1330.6682023057688</v>
      </c>
      <c r="AL167" s="53">
        <f t="shared" si="61"/>
        <v>859.40249164396596</v>
      </c>
      <c r="AM167" s="53">
        <f t="shared" si="62"/>
        <v>522.39728684891509</v>
      </c>
      <c r="AN167" s="55">
        <f t="shared" si="63"/>
        <v>0.6213290545987491</v>
      </c>
      <c r="AO167" s="55">
        <f t="shared" si="64"/>
        <v>0.64013749475246517</v>
      </c>
      <c r="AP167" s="55">
        <f t="shared" si="65"/>
        <v>0.66426465234363086</v>
      </c>
      <c r="AQ167" s="55">
        <f t="shared" si="66"/>
        <v>0.71433096586800748</v>
      </c>
      <c r="AR167" s="55">
        <f t="shared" si="67"/>
        <v>0.78053861757114351</v>
      </c>
      <c r="AS167" s="55">
        <f t="shared" si="68"/>
        <v>0.8446855293800718</v>
      </c>
      <c r="AT167" s="55">
        <f t="shared" si="69"/>
        <v>0.86014834040337573</v>
      </c>
      <c r="AU167" s="55">
        <f t="shared" si="70"/>
        <v>0.84997661708137007</v>
      </c>
      <c r="AV167" s="55">
        <f t="shared" si="71"/>
        <v>0.8269372176029095</v>
      </c>
      <c r="AW167" s="55">
        <f t="shared" si="72"/>
        <v>0.78150151359099707</v>
      </c>
      <c r="AX167" s="55">
        <f t="shared" si="73"/>
        <v>0.724552796234053</v>
      </c>
      <c r="AY167" s="55">
        <f t="shared" si="74"/>
        <v>0.6526181892791284</v>
      </c>
    </row>
    <row r="168" spans="1:51" ht="27" thickBot="1" x14ac:dyDescent="0.3">
      <c r="A168" s="41" t="s">
        <v>1346</v>
      </c>
      <c r="B168" s="41" t="s">
        <v>1373</v>
      </c>
      <c r="C168" s="26" t="s">
        <v>227</v>
      </c>
      <c r="D168" s="50">
        <v>6.78</v>
      </c>
      <c r="E168" s="50">
        <v>7.89</v>
      </c>
      <c r="F168" s="50">
        <v>10.89</v>
      </c>
      <c r="G168" s="50">
        <v>15.5</v>
      </c>
      <c r="H168" s="50">
        <v>19.72</v>
      </c>
      <c r="I168" s="50">
        <v>23.22</v>
      </c>
      <c r="J168" s="50">
        <v>27.11</v>
      </c>
      <c r="K168" s="50">
        <v>28.28</v>
      </c>
      <c r="L168" s="50">
        <v>25</v>
      </c>
      <c r="M168" s="50">
        <v>20.11</v>
      </c>
      <c r="N168" s="50">
        <v>14.28</v>
      </c>
      <c r="O168" s="50">
        <v>9</v>
      </c>
      <c r="P168" s="51">
        <v>-0.11111111111111072</v>
      </c>
      <c r="Q168" s="51">
        <v>0.77777777777777701</v>
      </c>
      <c r="R168" s="51">
        <v>3.4999999999999982</v>
      </c>
      <c r="S168" s="51">
        <v>8.3888888888888893</v>
      </c>
      <c r="T168" s="51">
        <v>13.277777777777777</v>
      </c>
      <c r="U168" s="51">
        <v>18.611111111111111</v>
      </c>
      <c r="V168" s="51">
        <v>22.888888888888889</v>
      </c>
      <c r="W168" s="51">
        <v>22.777777777777779</v>
      </c>
      <c r="X168" s="51">
        <v>19.111111111111114</v>
      </c>
      <c r="Y168" s="51">
        <v>12.777777777777777</v>
      </c>
      <c r="Z168" s="51">
        <v>7.5</v>
      </c>
      <c r="AA168" s="51">
        <v>2.2222222222222223</v>
      </c>
      <c r="AB168" s="53">
        <f t="shared" si="51"/>
        <v>372.77206577607637</v>
      </c>
      <c r="AC168" s="53">
        <f t="shared" si="52"/>
        <v>392.95227439772628</v>
      </c>
      <c r="AD168" s="53">
        <f t="shared" si="53"/>
        <v>473.42206045025557</v>
      </c>
      <c r="AE168" s="53">
        <f t="shared" si="54"/>
        <v>688.75165681163344</v>
      </c>
      <c r="AF168" s="53">
        <f t="shared" si="55"/>
        <v>1011.003144534067</v>
      </c>
      <c r="AG168" s="53">
        <f t="shared" si="56"/>
        <v>1612.7531610250062</v>
      </c>
      <c r="AH168" s="53">
        <f t="shared" si="57"/>
        <v>2166.2339065570941</v>
      </c>
      <c r="AI168" s="53">
        <f t="shared" si="58"/>
        <v>1996.0047991729261</v>
      </c>
      <c r="AJ168" s="53">
        <f t="shared" si="59"/>
        <v>1542.7335283974596</v>
      </c>
      <c r="AK168" s="53">
        <f t="shared" si="60"/>
        <v>924.46015979757055</v>
      </c>
      <c r="AL168" s="53">
        <f t="shared" si="61"/>
        <v>660.2006237029957</v>
      </c>
      <c r="AM168" s="53">
        <f t="shared" si="62"/>
        <v>448.29249283746441</v>
      </c>
      <c r="AN168" s="55">
        <f t="shared" si="63"/>
        <v>0.6148384400839636</v>
      </c>
      <c r="AO168" s="55">
        <f t="shared" si="64"/>
        <v>0.60776939404064523</v>
      </c>
      <c r="AP168" s="55">
        <f t="shared" si="65"/>
        <v>0.6031134911960967</v>
      </c>
      <c r="AQ168" s="55">
        <f t="shared" si="66"/>
        <v>0.62587846377429945</v>
      </c>
      <c r="AR168" s="55">
        <f t="shared" si="67"/>
        <v>0.6638251775559304</v>
      </c>
      <c r="AS168" s="55">
        <f t="shared" si="68"/>
        <v>0.75323084404463869</v>
      </c>
      <c r="AT168" s="55">
        <f t="shared" si="69"/>
        <v>0.77748697630378727</v>
      </c>
      <c r="AU168" s="55">
        <f t="shared" si="70"/>
        <v>0.72122953205407903</v>
      </c>
      <c r="AV168" s="55">
        <f t="shared" si="71"/>
        <v>0.69837753701992411</v>
      </c>
      <c r="AW168" s="55">
        <f t="shared" si="72"/>
        <v>0.62715537032614288</v>
      </c>
      <c r="AX168" s="55">
        <f t="shared" si="73"/>
        <v>0.63731525799071542</v>
      </c>
      <c r="AY168" s="55">
        <f t="shared" si="74"/>
        <v>0.62520770300776995</v>
      </c>
    </row>
    <row r="169" spans="1:51" ht="27" thickBot="1" x14ac:dyDescent="0.3">
      <c r="A169" s="41" t="s">
        <v>1346</v>
      </c>
      <c r="B169" s="41" t="s">
        <v>1374</v>
      </c>
      <c r="C169" s="26" t="s">
        <v>228</v>
      </c>
      <c r="D169" s="50">
        <v>4</v>
      </c>
      <c r="E169" s="50">
        <v>4.78</v>
      </c>
      <c r="F169" s="50">
        <v>8</v>
      </c>
      <c r="G169" s="50">
        <v>13.72</v>
      </c>
      <c r="H169" s="50">
        <v>18.72</v>
      </c>
      <c r="I169" s="50">
        <v>22.39</v>
      </c>
      <c r="J169" s="50">
        <v>26.5</v>
      </c>
      <c r="K169" s="50">
        <v>27.39</v>
      </c>
      <c r="L169" s="50">
        <v>23.28</v>
      </c>
      <c r="M169" s="50">
        <v>17.28</v>
      </c>
      <c r="N169" s="50">
        <v>11.39</v>
      </c>
      <c r="O169" s="50">
        <v>6.28</v>
      </c>
      <c r="P169" s="51">
        <v>-1.2222222222222219</v>
      </c>
      <c r="Q169" s="51">
        <v>-0.72222222222222265</v>
      </c>
      <c r="R169" s="51">
        <v>1.6111111111111103</v>
      </c>
      <c r="S169" s="51">
        <v>6.3888888888888884</v>
      </c>
      <c r="T169" s="51">
        <v>11.722222222222223</v>
      </c>
      <c r="U169" s="51">
        <v>17</v>
      </c>
      <c r="V169" s="51">
        <v>21.388888888888889</v>
      </c>
      <c r="W169" s="51">
        <v>21.722222222222218</v>
      </c>
      <c r="X169" s="51">
        <v>18.499999999999996</v>
      </c>
      <c r="Y169" s="51">
        <v>12.777777777777777</v>
      </c>
      <c r="Z169" s="51">
        <v>7.0000000000000009</v>
      </c>
      <c r="AA169" s="51">
        <v>1.5000000000000016</v>
      </c>
      <c r="AB169" s="53">
        <f t="shared" si="51"/>
        <v>384.47581756003683</v>
      </c>
      <c r="AC169" s="53">
        <f t="shared" si="52"/>
        <v>391.66546539878561</v>
      </c>
      <c r="AD169" s="53">
        <f t="shared" si="53"/>
        <v>439.61267064633961</v>
      </c>
      <c r="AE169" s="53">
        <f t="shared" si="54"/>
        <v>587.882027161834</v>
      </c>
      <c r="AF169" s="53">
        <f t="shared" si="55"/>
        <v>877.3393530837393</v>
      </c>
      <c r="AG169" s="53">
        <f t="shared" si="56"/>
        <v>1384.5682102359785</v>
      </c>
      <c r="AH169" s="53">
        <f t="shared" si="57"/>
        <v>1870.351367514244</v>
      </c>
      <c r="AI169" s="53">
        <f t="shared" si="58"/>
        <v>1848.9427112357646</v>
      </c>
      <c r="AJ169" s="53">
        <f t="shared" si="59"/>
        <v>1584.7204894970639</v>
      </c>
      <c r="AK169" s="53">
        <f t="shared" si="60"/>
        <v>1103.4235347142178</v>
      </c>
      <c r="AL169" s="53">
        <f t="shared" si="61"/>
        <v>744.9019995384117</v>
      </c>
      <c r="AM169" s="53">
        <f t="shared" si="62"/>
        <v>486.72486060536437</v>
      </c>
      <c r="AN169" s="55">
        <f t="shared" si="63"/>
        <v>0.68765974844860089</v>
      </c>
      <c r="AO169" s="55">
        <f t="shared" si="64"/>
        <v>0.67537628464321675</v>
      </c>
      <c r="AP169" s="55">
        <f t="shared" si="65"/>
        <v>0.64044192297559577</v>
      </c>
      <c r="AQ169" s="55">
        <f t="shared" si="66"/>
        <v>0.61241451194085683</v>
      </c>
      <c r="AR169" s="55">
        <f t="shared" si="67"/>
        <v>0.63794769082794311</v>
      </c>
      <c r="AS169" s="55">
        <f t="shared" si="68"/>
        <v>0.71569068473159803</v>
      </c>
      <c r="AT169" s="55">
        <f t="shared" si="69"/>
        <v>0.73551968140697033</v>
      </c>
      <c r="AU169" s="55">
        <f t="shared" si="70"/>
        <v>0.71242176156112214</v>
      </c>
      <c r="AV169" s="55">
        <f t="shared" si="71"/>
        <v>0.74530396306953917</v>
      </c>
      <c r="AW169" s="55">
        <f t="shared" si="72"/>
        <v>0.74856443320587052</v>
      </c>
      <c r="AX169" s="55">
        <f t="shared" si="73"/>
        <v>0.74409049014886841</v>
      </c>
      <c r="AY169" s="55">
        <f t="shared" si="74"/>
        <v>0.71474003498121985</v>
      </c>
    </row>
    <row r="170" spans="1:51" ht="27" thickBot="1" x14ac:dyDescent="0.3">
      <c r="A170" s="41" t="s">
        <v>1346</v>
      </c>
      <c r="B170" s="41" t="s">
        <v>1375</v>
      </c>
      <c r="C170" s="26" t="s">
        <v>229</v>
      </c>
      <c r="D170" s="50">
        <v>2.78</v>
      </c>
      <c r="E170" s="50">
        <v>3.11</v>
      </c>
      <c r="F170" s="50">
        <v>6.22</v>
      </c>
      <c r="G170" s="50">
        <v>11.61</v>
      </c>
      <c r="H170" s="50">
        <v>17.11</v>
      </c>
      <c r="I170" s="50">
        <v>21.22</v>
      </c>
      <c r="J170" s="50">
        <v>25.11</v>
      </c>
      <c r="K170" s="50">
        <v>26.72</v>
      </c>
      <c r="L170" s="50">
        <v>22.78</v>
      </c>
      <c r="M170" s="50">
        <v>16.78</v>
      </c>
      <c r="N170" s="50">
        <v>10.72</v>
      </c>
      <c r="O170" s="50">
        <v>5.39</v>
      </c>
      <c r="P170" s="51">
        <v>-1.7777777777777772</v>
      </c>
      <c r="Q170" s="51">
        <v>-1.888888888888888</v>
      </c>
      <c r="R170" s="51">
        <v>0</v>
      </c>
      <c r="S170" s="51">
        <v>4.7222222222222223</v>
      </c>
      <c r="T170" s="51">
        <v>10.499999999999998</v>
      </c>
      <c r="U170" s="51">
        <v>15.888888888888889</v>
      </c>
      <c r="V170" s="51">
        <v>20.500000000000004</v>
      </c>
      <c r="W170" s="51">
        <v>21.388888888888889</v>
      </c>
      <c r="X170" s="51">
        <v>17.277777777777779</v>
      </c>
      <c r="Y170" s="51">
        <v>11.222222222222223</v>
      </c>
      <c r="Z170" s="51">
        <v>5.4999999999999991</v>
      </c>
      <c r="AA170" s="51">
        <v>0.77777777777777701</v>
      </c>
      <c r="AB170" s="53">
        <f t="shared" si="51"/>
        <v>386.20044341555251</v>
      </c>
      <c r="AC170" s="53">
        <f t="shared" si="52"/>
        <v>371.16014640965119</v>
      </c>
      <c r="AD170" s="53">
        <f t="shared" si="53"/>
        <v>393.70913270465729</v>
      </c>
      <c r="AE170" s="53">
        <f t="shared" si="54"/>
        <v>535.77406041479276</v>
      </c>
      <c r="AF170" s="53">
        <f t="shared" si="55"/>
        <v>825.55942652448778</v>
      </c>
      <c r="AG170" s="53">
        <f t="shared" si="56"/>
        <v>1291.0611393208449</v>
      </c>
      <c r="AH170" s="53">
        <f t="shared" si="57"/>
        <v>1820.7145940376658</v>
      </c>
      <c r="AI170" s="53">
        <f t="shared" si="58"/>
        <v>1846.2667005783837</v>
      </c>
      <c r="AJ170" s="53">
        <f t="shared" si="59"/>
        <v>1400.5516653431482</v>
      </c>
      <c r="AK170" s="53">
        <f t="shared" si="60"/>
        <v>927.92818316318699</v>
      </c>
      <c r="AL170" s="53">
        <f t="shared" si="61"/>
        <v>633.28336211236149</v>
      </c>
      <c r="AM170" s="53">
        <f t="shared" si="62"/>
        <v>466.60130350677957</v>
      </c>
      <c r="AN170" s="55">
        <f t="shared" si="63"/>
        <v>0.71950255799713303</v>
      </c>
      <c r="AO170" s="55">
        <f t="shared" si="64"/>
        <v>0.69716199839010184</v>
      </c>
      <c r="AP170" s="55">
        <f t="shared" si="65"/>
        <v>0.64415761240945235</v>
      </c>
      <c r="AQ170" s="55">
        <f t="shared" si="66"/>
        <v>0.62648199100282898</v>
      </c>
      <c r="AR170" s="55">
        <f t="shared" si="67"/>
        <v>0.65097932214978704</v>
      </c>
      <c r="AS170" s="55">
        <f t="shared" si="68"/>
        <v>0.71623754958922592</v>
      </c>
      <c r="AT170" s="55">
        <f t="shared" si="69"/>
        <v>0.75620958424677098</v>
      </c>
      <c r="AU170" s="55">
        <f t="shared" si="70"/>
        <v>0.72604833454715523</v>
      </c>
      <c r="AV170" s="55">
        <f t="shared" si="71"/>
        <v>0.71133843286034815</v>
      </c>
      <c r="AW170" s="55">
        <f t="shared" si="72"/>
        <v>0.69741533218102647</v>
      </c>
      <c r="AX170" s="55">
        <f t="shared" si="73"/>
        <v>0.70150024615787865</v>
      </c>
      <c r="AY170" s="55">
        <f t="shared" si="74"/>
        <v>0.72168049396212253</v>
      </c>
    </row>
    <row r="171" spans="1:51" ht="27" thickBot="1" x14ac:dyDescent="0.3">
      <c r="A171" s="41" t="s">
        <v>1346</v>
      </c>
      <c r="B171" s="41" t="s">
        <v>1375</v>
      </c>
      <c r="C171" s="26" t="s">
        <v>230</v>
      </c>
      <c r="D171" s="50">
        <v>2.2799999999999998</v>
      </c>
      <c r="E171" s="50">
        <v>2.72</v>
      </c>
      <c r="F171" s="50">
        <v>5.89</v>
      </c>
      <c r="G171" s="50">
        <v>11.78</v>
      </c>
      <c r="H171" s="50">
        <v>17.22</v>
      </c>
      <c r="I171" s="50">
        <v>21.22</v>
      </c>
      <c r="J171" s="50">
        <v>25.28</v>
      </c>
      <c r="K171" s="50">
        <v>26.5</v>
      </c>
      <c r="L171" s="50">
        <v>22.39</v>
      </c>
      <c r="M171" s="50">
        <v>16.39</v>
      </c>
      <c r="N171" s="50">
        <v>10.39</v>
      </c>
      <c r="O171" s="50">
        <v>5.1100000000000003</v>
      </c>
      <c r="P171" s="51">
        <v>-1.2222222222222219</v>
      </c>
      <c r="Q171" s="51">
        <v>-1.2777777777777781</v>
      </c>
      <c r="R171" s="51">
        <v>0.61111111111111194</v>
      </c>
      <c r="S171" s="51">
        <v>5.1111111111111125</v>
      </c>
      <c r="T171" s="51">
        <v>11.111111111111111</v>
      </c>
      <c r="U171" s="51">
        <v>16.611111111111111</v>
      </c>
      <c r="V171" s="51">
        <v>21.388888888888889</v>
      </c>
      <c r="W171" s="51">
        <v>21.999999999999996</v>
      </c>
      <c r="X171" s="51">
        <v>18.222222222222221</v>
      </c>
      <c r="Y171" s="51">
        <v>12.222222222222221</v>
      </c>
      <c r="Z171" s="51">
        <v>6.5000000000000018</v>
      </c>
      <c r="AA171" s="51">
        <v>1.3888888888888888</v>
      </c>
      <c r="AB171" s="53">
        <f t="shared" si="51"/>
        <v>434.17745060371783</v>
      </c>
      <c r="AC171" s="53">
        <f t="shared" si="52"/>
        <v>417.40218683510795</v>
      </c>
      <c r="AD171" s="53">
        <f t="shared" si="53"/>
        <v>440.01388659372452</v>
      </c>
      <c r="AE171" s="53">
        <f t="shared" si="54"/>
        <v>559.29626453643243</v>
      </c>
      <c r="AF171" s="53">
        <f t="shared" si="55"/>
        <v>889.22562988881828</v>
      </c>
      <c r="AG171" s="53">
        <f t="shared" si="56"/>
        <v>1415.5187638459279</v>
      </c>
      <c r="AH171" s="53">
        <f t="shared" si="57"/>
        <v>2010.5032424923922</v>
      </c>
      <c r="AI171" s="53">
        <f t="shared" si="58"/>
        <v>2015.4229724859931</v>
      </c>
      <c r="AJ171" s="53">
        <f t="shared" si="59"/>
        <v>1615.2864869953949</v>
      </c>
      <c r="AK171" s="53">
        <f t="shared" si="60"/>
        <v>1085.4360837565791</v>
      </c>
      <c r="AL171" s="53">
        <f t="shared" si="61"/>
        <v>743.25004345784544</v>
      </c>
      <c r="AM171" s="53">
        <f t="shared" si="62"/>
        <v>519.45506662111393</v>
      </c>
      <c r="AN171" s="55">
        <f t="shared" si="63"/>
        <v>0.7765543184457514</v>
      </c>
      <c r="AO171" s="55">
        <f t="shared" si="64"/>
        <v>0.74959577702830915</v>
      </c>
      <c r="AP171" s="55">
        <f t="shared" si="65"/>
        <v>0.68878650406714703</v>
      </c>
      <c r="AQ171" s="55">
        <f t="shared" si="66"/>
        <v>0.63650502366140815</v>
      </c>
      <c r="AR171" s="55">
        <f t="shared" si="67"/>
        <v>0.67326774219043439</v>
      </c>
      <c r="AS171" s="55">
        <f t="shared" si="68"/>
        <v>0.74996586443785118</v>
      </c>
      <c r="AT171" s="55">
        <f t="shared" si="69"/>
        <v>0.79063470643540645</v>
      </c>
      <c r="AU171" s="55">
        <f t="shared" si="70"/>
        <v>0.7635118814820121</v>
      </c>
      <c r="AV171" s="55">
        <f t="shared" si="71"/>
        <v>0.77302398027633834</v>
      </c>
      <c r="AW171" s="55">
        <f t="shared" si="72"/>
        <v>0.76369210948172184</v>
      </c>
      <c r="AX171" s="55">
        <f t="shared" si="73"/>
        <v>0.76836803236079665</v>
      </c>
      <c r="AY171" s="55">
        <f t="shared" si="74"/>
        <v>0.7689015484459184</v>
      </c>
    </row>
    <row r="172" spans="1:51" ht="27" thickBot="1" x14ac:dyDescent="0.3">
      <c r="A172" s="41" t="s">
        <v>1346</v>
      </c>
      <c r="B172" s="41" t="s">
        <v>1376</v>
      </c>
      <c r="C172" s="26" t="s">
        <v>231</v>
      </c>
      <c r="D172" s="50">
        <v>4</v>
      </c>
      <c r="E172" s="50">
        <v>5.72</v>
      </c>
      <c r="F172" s="50">
        <v>9.2200000000000006</v>
      </c>
      <c r="G172" s="50">
        <v>14.72</v>
      </c>
      <c r="H172" s="50">
        <v>19.61</v>
      </c>
      <c r="I172" s="50">
        <v>23.22</v>
      </c>
      <c r="J172" s="50">
        <v>27</v>
      </c>
      <c r="K172" s="50">
        <v>27.5</v>
      </c>
      <c r="L172" s="50">
        <v>23.78</v>
      </c>
      <c r="M172" s="50">
        <v>17.78</v>
      </c>
      <c r="N172" s="50">
        <v>11.61</v>
      </c>
      <c r="O172" s="50">
        <v>6</v>
      </c>
      <c r="P172" s="51">
        <v>-0.22222222222222143</v>
      </c>
      <c r="Q172" s="51">
        <v>0.61111111111111194</v>
      </c>
      <c r="R172" s="51">
        <v>2.8888888888888906</v>
      </c>
      <c r="S172" s="51">
        <v>7.2777777777777786</v>
      </c>
      <c r="T172" s="51">
        <v>12.111111111111109</v>
      </c>
      <c r="U172" s="51">
        <v>17.5</v>
      </c>
      <c r="V172" s="51">
        <v>21.722222222222218</v>
      </c>
      <c r="W172" s="51">
        <v>21.888888888888893</v>
      </c>
      <c r="X172" s="51">
        <v>18.499999999999996</v>
      </c>
      <c r="Y172" s="51">
        <v>12.722222222222221</v>
      </c>
      <c r="Z172" s="51">
        <v>7.2222222222222223</v>
      </c>
      <c r="AA172" s="51">
        <v>2.0000000000000009</v>
      </c>
      <c r="AB172" s="53">
        <f t="shared" si="51"/>
        <v>444.87138627622022</v>
      </c>
      <c r="AC172" s="53">
        <f t="shared" si="52"/>
        <v>445.21888377199951</v>
      </c>
      <c r="AD172" s="53">
        <f t="shared" si="53"/>
        <v>485.56541727578872</v>
      </c>
      <c r="AE172" s="53">
        <f t="shared" si="54"/>
        <v>622.51672639493529</v>
      </c>
      <c r="AF172" s="53">
        <f t="shared" si="55"/>
        <v>873.66433770737638</v>
      </c>
      <c r="AG172" s="53">
        <f t="shared" si="56"/>
        <v>1402.5706955284957</v>
      </c>
      <c r="AH172" s="53">
        <f t="shared" si="57"/>
        <v>1891.727461699825</v>
      </c>
      <c r="AI172" s="53">
        <f t="shared" si="58"/>
        <v>1874.8523894272937</v>
      </c>
      <c r="AJ172" s="53">
        <f t="shared" si="59"/>
        <v>1537.6684074101006</v>
      </c>
      <c r="AK172" s="53">
        <f t="shared" si="60"/>
        <v>1061.4101986893099</v>
      </c>
      <c r="AL172" s="53">
        <f t="shared" si="61"/>
        <v>756.82478400792502</v>
      </c>
      <c r="AM172" s="53">
        <f t="shared" si="62"/>
        <v>532.98953280294973</v>
      </c>
      <c r="AN172" s="55">
        <f t="shared" si="63"/>
        <v>0.73970120486205948</v>
      </c>
      <c r="AO172" s="55">
        <f t="shared" si="64"/>
        <v>0.69693427376109229</v>
      </c>
      <c r="AP172" s="55">
        <f t="shared" si="65"/>
        <v>0.64587558583070459</v>
      </c>
      <c r="AQ172" s="55">
        <f t="shared" si="66"/>
        <v>0.61012848336937175</v>
      </c>
      <c r="AR172" s="55">
        <f t="shared" si="67"/>
        <v>0.61920199689129907</v>
      </c>
      <c r="AS172" s="55">
        <f t="shared" si="68"/>
        <v>0.70243561822878275</v>
      </c>
      <c r="AT172" s="55">
        <f t="shared" si="69"/>
        <v>0.72890728439984043</v>
      </c>
      <c r="AU172" s="55">
        <f t="shared" si="70"/>
        <v>0.71508961908869684</v>
      </c>
      <c r="AV172" s="55">
        <f t="shared" si="71"/>
        <v>0.72317507442166384</v>
      </c>
      <c r="AW172" s="55">
        <f t="shared" si="72"/>
        <v>0.72268629397440287</v>
      </c>
      <c r="AX172" s="55">
        <f t="shared" si="73"/>
        <v>0.74458695347748927</v>
      </c>
      <c r="AY172" s="55">
        <f t="shared" si="74"/>
        <v>0.75519709049236905</v>
      </c>
    </row>
    <row r="173" spans="1:51" ht="27" thickBot="1" x14ac:dyDescent="0.3">
      <c r="A173" s="41" t="s">
        <v>1346</v>
      </c>
      <c r="B173" s="41" t="s">
        <v>1376</v>
      </c>
      <c r="C173" s="26" t="s">
        <v>232</v>
      </c>
      <c r="D173" s="50">
        <v>6.5</v>
      </c>
      <c r="E173" s="50">
        <v>7.39</v>
      </c>
      <c r="F173" s="50">
        <v>10.39</v>
      </c>
      <c r="G173" s="50">
        <v>15.11</v>
      </c>
      <c r="H173" s="50">
        <v>19.61</v>
      </c>
      <c r="I173" s="50">
        <v>22.78</v>
      </c>
      <c r="J173" s="50">
        <v>27.11</v>
      </c>
      <c r="K173" s="50">
        <v>27.89</v>
      </c>
      <c r="L173" s="50">
        <v>24.39</v>
      </c>
      <c r="M173" s="50">
        <v>19.39</v>
      </c>
      <c r="N173" s="50">
        <v>13.78</v>
      </c>
      <c r="O173" s="50">
        <v>8.7200000000000006</v>
      </c>
      <c r="P173" s="51">
        <v>-0.72222222222222265</v>
      </c>
      <c r="Q173" s="51">
        <v>0.49999999999999922</v>
      </c>
      <c r="R173" s="51">
        <v>2.8888888888888906</v>
      </c>
      <c r="S173" s="51">
        <v>7.7222222222222214</v>
      </c>
      <c r="T173" s="51">
        <v>12.611111111111112</v>
      </c>
      <c r="U173" s="51">
        <v>18.000000000000004</v>
      </c>
      <c r="V173" s="51">
        <v>21.999999999999996</v>
      </c>
      <c r="W173" s="51">
        <v>22.277777777777775</v>
      </c>
      <c r="X173" s="51">
        <v>19</v>
      </c>
      <c r="Y173" s="51">
        <v>13.277777777777777</v>
      </c>
      <c r="Z173" s="51">
        <v>7.6111111111111125</v>
      </c>
      <c r="AA173" s="51">
        <v>1.722222222222223</v>
      </c>
      <c r="AB173" s="53">
        <f t="shared" si="51"/>
        <v>347.67486216480876</v>
      </c>
      <c r="AC173" s="53">
        <f t="shared" si="52"/>
        <v>390.6038411897805</v>
      </c>
      <c r="AD173" s="53">
        <f t="shared" si="53"/>
        <v>448.95353109041082</v>
      </c>
      <c r="AE173" s="53">
        <f t="shared" si="54"/>
        <v>645.04744632252675</v>
      </c>
      <c r="AF173" s="53">
        <f t="shared" si="55"/>
        <v>932.96291332713031</v>
      </c>
      <c r="AG173" s="53">
        <f t="shared" si="56"/>
        <v>1534.0629611644383</v>
      </c>
      <c r="AH173" s="53">
        <f t="shared" si="57"/>
        <v>1944.3825103306456</v>
      </c>
      <c r="AI173" s="53">
        <f t="shared" si="58"/>
        <v>1921.558624229704</v>
      </c>
      <c r="AJ173" s="53">
        <f t="shared" si="59"/>
        <v>1577.9888339983615</v>
      </c>
      <c r="AK173" s="53">
        <f t="shared" si="60"/>
        <v>1031.9423239688929</v>
      </c>
      <c r="AL173" s="53">
        <f t="shared" si="61"/>
        <v>692.36386032691041</v>
      </c>
      <c r="AM173" s="53">
        <f t="shared" si="62"/>
        <v>425.38376021353525</v>
      </c>
      <c r="AN173" s="55">
        <f t="shared" si="63"/>
        <v>0.59952019623080888</v>
      </c>
      <c r="AO173" s="55">
        <f t="shared" si="64"/>
        <v>0.61636534031687407</v>
      </c>
      <c r="AP173" s="55">
        <f t="shared" si="65"/>
        <v>0.59717622916931923</v>
      </c>
      <c r="AQ173" s="55">
        <f t="shared" si="66"/>
        <v>0.61332383126082046</v>
      </c>
      <c r="AR173" s="55">
        <f t="shared" si="67"/>
        <v>0.63987071480682112</v>
      </c>
      <c r="AS173" s="55">
        <f t="shared" si="68"/>
        <v>0.74447188085333971</v>
      </c>
      <c r="AT173" s="55">
        <f t="shared" si="69"/>
        <v>0.73659929903055943</v>
      </c>
      <c r="AU173" s="55">
        <f t="shared" si="70"/>
        <v>0.7157387446681811</v>
      </c>
      <c r="AV173" s="55">
        <f t="shared" si="71"/>
        <v>0.71930374185952639</v>
      </c>
      <c r="AW173" s="55">
        <f t="shared" si="72"/>
        <v>0.67757385339472287</v>
      </c>
      <c r="AX173" s="55">
        <f t="shared" si="73"/>
        <v>0.66331713301846351</v>
      </c>
      <c r="AY173" s="55">
        <f t="shared" si="74"/>
        <v>0.61480666397548123</v>
      </c>
    </row>
    <row r="174" spans="1:51" ht="27" thickBot="1" x14ac:dyDescent="0.3">
      <c r="A174" s="41" t="s">
        <v>1346</v>
      </c>
      <c r="B174" s="41" t="s">
        <v>1377</v>
      </c>
      <c r="C174" s="26" t="s">
        <v>233</v>
      </c>
      <c r="D174" s="50">
        <v>4.8899999999999997</v>
      </c>
      <c r="E174" s="50">
        <v>5.78</v>
      </c>
      <c r="F174" s="50">
        <v>9.11</v>
      </c>
      <c r="G174" s="50">
        <v>14.78</v>
      </c>
      <c r="H174" s="50">
        <v>19.78</v>
      </c>
      <c r="I174" s="50">
        <v>23.61</v>
      </c>
      <c r="J174" s="50">
        <v>27.61</v>
      </c>
      <c r="K174" s="50">
        <v>28.61</v>
      </c>
      <c r="L174" s="50">
        <v>24.61</v>
      </c>
      <c r="M174" s="50">
        <v>18.72</v>
      </c>
      <c r="N174" s="50">
        <v>12.5</v>
      </c>
      <c r="O174" s="50">
        <v>7.11</v>
      </c>
      <c r="P174" s="51">
        <v>-1.4999999999999996</v>
      </c>
      <c r="Q174" s="51">
        <v>-0.88888888888888962</v>
      </c>
      <c r="R174" s="51">
        <v>1.5000000000000016</v>
      </c>
      <c r="S174" s="51">
        <v>6.2222222222222232</v>
      </c>
      <c r="T174" s="51">
        <v>11.611111111111111</v>
      </c>
      <c r="U174" s="51">
        <v>17.111111111111111</v>
      </c>
      <c r="V174" s="51">
        <v>21.888888888888893</v>
      </c>
      <c r="W174" s="51">
        <v>22.111111111111111</v>
      </c>
      <c r="X174" s="51">
        <v>18.277777777777782</v>
      </c>
      <c r="Y174" s="51">
        <v>12.277777777777779</v>
      </c>
      <c r="Z174" s="51">
        <v>6.6111111111111098</v>
      </c>
      <c r="AA174" s="51">
        <v>1.1111111111111112</v>
      </c>
      <c r="AB174" s="53">
        <f t="shared" si="51"/>
        <v>346.85023085336928</v>
      </c>
      <c r="AC174" s="53">
        <f t="shared" si="52"/>
        <v>356.59688776098591</v>
      </c>
      <c r="AD174" s="53">
        <f t="shared" si="53"/>
        <v>401.36363210148056</v>
      </c>
      <c r="AE174" s="53">
        <f t="shared" si="54"/>
        <v>536.44776256847126</v>
      </c>
      <c r="AF174" s="53">
        <f t="shared" si="55"/>
        <v>809.34069334591322</v>
      </c>
      <c r="AG174" s="53">
        <f t="shared" si="56"/>
        <v>1304.2423039732523</v>
      </c>
      <c r="AH174" s="53">
        <f t="shared" si="57"/>
        <v>1862.8261318662871</v>
      </c>
      <c r="AI174" s="53">
        <f t="shared" si="58"/>
        <v>1805.6746201249605</v>
      </c>
      <c r="AJ174" s="53">
        <f t="shared" si="59"/>
        <v>1422.7992673937863</v>
      </c>
      <c r="AK174" s="53">
        <f t="shared" si="60"/>
        <v>943.94361241688705</v>
      </c>
      <c r="AL174" s="53">
        <f t="shared" si="61"/>
        <v>656.38581140281019</v>
      </c>
      <c r="AM174" s="53">
        <f t="shared" si="62"/>
        <v>434.80149211471456</v>
      </c>
      <c r="AN174" s="55">
        <f t="shared" si="63"/>
        <v>0.63313143397862315</v>
      </c>
      <c r="AO174" s="55">
        <f t="shared" si="64"/>
        <v>0.62243232772348578</v>
      </c>
      <c r="AP174" s="55">
        <f t="shared" si="65"/>
        <v>0.58938977575874407</v>
      </c>
      <c r="AQ174" s="55">
        <f t="shared" si="66"/>
        <v>0.56528791135288048</v>
      </c>
      <c r="AR174" s="55">
        <f t="shared" si="67"/>
        <v>0.59283658985537335</v>
      </c>
      <c r="AS174" s="55">
        <f t="shared" si="68"/>
        <v>0.66944328163258171</v>
      </c>
      <c r="AT174" s="55">
        <f t="shared" si="69"/>
        <v>0.71050267027776148</v>
      </c>
      <c r="AU174" s="55">
        <f t="shared" si="70"/>
        <v>0.67943475533380715</v>
      </c>
      <c r="AV174" s="55">
        <f t="shared" si="71"/>
        <v>0.67853651428792305</v>
      </c>
      <c r="AW174" s="55">
        <f t="shared" si="72"/>
        <v>0.66172004515397442</v>
      </c>
      <c r="AX174" s="55">
        <f t="shared" si="73"/>
        <v>0.67340376437504967</v>
      </c>
      <c r="AY174" s="55">
        <f t="shared" si="74"/>
        <v>0.65655780482590465</v>
      </c>
    </row>
    <row r="175" spans="1:51" ht="27" thickBot="1" x14ac:dyDescent="0.3">
      <c r="A175" s="41" t="s">
        <v>1346</v>
      </c>
      <c r="B175" s="41" t="s">
        <v>1378</v>
      </c>
      <c r="C175" s="26" t="s">
        <v>234</v>
      </c>
      <c r="D175" s="50">
        <v>18.78</v>
      </c>
      <c r="E175" s="50">
        <v>19.72</v>
      </c>
      <c r="F175" s="50">
        <v>20.78</v>
      </c>
      <c r="G175" s="50">
        <v>23.39</v>
      </c>
      <c r="H175" s="50">
        <v>26.11</v>
      </c>
      <c r="I175" s="50">
        <v>28.5</v>
      </c>
      <c r="J175" s="50">
        <v>29.61</v>
      </c>
      <c r="K175" s="50">
        <v>29.39</v>
      </c>
      <c r="L175" s="50">
        <v>28.28</v>
      </c>
      <c r="M175" s="50">
        <v>26</v>
      </c>
      <c r="N175" s="50">
        <v>23.72</v>
      </c>
      <c r="O175" s="50">
        <v>20.39</v>
      </c>
      <c r="P175" s="51">
        <v>13.388888888888889</v>
      </c>
      <c r="Q175" s="51">
        <v>14.777777777777779</v>
      </c>
      <c r="R175" s="51">
        <v>15.611111111111111</v>
      </c>
      <c r="S175" s="51">
        <v>18.888888888888889</v>
      </c>
      <c r="T175" s="51">
        <v>21.999999999999996</v>
      </c>
      <c r="U175" s="51">
        <v>24.777777777777775</v>
      </c>
      <c r="V175" s="51">
        <v>25.222222222222225</v>
      </c>
      <c r="W175" s="51">
        <v>25</v>
      </c>
      <c r="X175" s="51">
        <v>23.499999999999996</v>
      </c>
      <c r="Y175" s="51">
        <v>20.722222222222221</v>
      </c>
      <c r="Z175" s="51">
        <v>18.499999999999996</v>
      </c>
      <c r="AA175" s="51">
        <v>14.722222222222221</v>
      </c>
      <c r="AB175" s="53">
        <f t="shared" si="51"/>
        <v>1087.5798780756481</v>
      </c>
      <c r="AC175" s="53">
        <f t="shared" si="52"/>
        <v>1228.0233642999776</v>
      </c>
      <c r="AD175" s="53">
        <f t="shared" si="53"/>
        <v>1280.1349117925834</v>
      </c>
      <c r="AE175" s="53">
        <f t="shared" si="54"/>
        <v>1652.6853731561553</v>
      </c>
      <c r="AF175" s="53">
        <f t="shared" si="55"/>
        <v>2062.3723805413106</v>
      </c>
      <c r="AG175" s="53">
        <f t="shared" si="56"/>
        <v>2506.878148937516</v>
      </c>
      <c r="AH175" s="53">
        <f t="shared" si="57"/>
        <v>2478.8945799595526</v>
      </c>
      <c r="AI175" s="53">
        <f t="shared" si="58"/>
        <v>2444.9464976841118</v>
      </c>
      <c r="AJ175" s="53">
        <f t="shared" si="59"/>
        <v>2178.1527379071263</v>
      </c>
      <c r="AK175" s="53">
        <f t="shared" si="60"/>
        <v>1774.9505632545165</v>
      </c>
      <c r="AL175" s="53">
        <f t="shared" si="61"/>
        <v>1543.2308568300391</v>
      </c>
      <c r="AM175" s="53">
        <f t="shared" si="62"/>
        <v>1169.7396775754908</v>
      </c>
      <c r="AN175" s="55">
        <f t="shared" si="63"/>
        <v>0.70895309950231378</v>
      </c>
      <c r="AO175" s="55">
        <f t="shared" si="64"/>
        <v>0.73161193558562898</v>
      </c>
      <c r="AP175" s="55">
        <f t="shared" si="65"/>
        <v>0.72290636242696216</v>
      </c>
      <c r="AQ175" s="55">
        <f t="shared" si="66"/>
        <v>0.75859535655610666</v>
      </c>
      <c r="AR175" s="55">
        <f t="shared" si="67"/>
        <v>0.7812979399760096</v>
      </c>
      <c r="AS175" s="55">
        <f t="shared" si="68"/>
        <v>0.80312238787667745</v>
      </c>
      <c r="AT175" s="55">
        <f t="shared" si="69"/>
        <v>0.77338955629817074</v>
      </c>
      <c r="AU175" s="55">
        <f t="shared" si="70"/>
        <v>0.77296346303829067</v>
      </c>
      <c r="AV175" s="55">
        <f t="shared" si="71"/>
        <v>0.7534195339646732</v>
      </c>
      <c r="AW175" s="55">
        <f t="shared" si="72"/>
        <v>0.72717555241728227</v>
      </c>
      <c r="AX175" s="55">
        <f t="shared" si="73"/>
        <v>0.72579112919253996</v>
      </c>
      <c r="AY175" s="55">
        <f t="shared" si="74"/>
        <v>0.69938864144308144</v>
      </c>
    </row>
    <row r="176" spans="1:51" ht="27" thickBot="1" x14ac:dyDescent="0.3">
      <c r="A176" s="41" t="s">
        <v>1346</v>
      </c>
      <c r="B176" s="41" t="s">
        <v>1378</v>
      </c>
      <c r="C176" s="26" t="s">
        <v>235</v>
      </c>
      <c r="D176" s="50">
        <v>16.11</v>
      </c>
      <c r="E176" s="50">
        <v>16.78</v>
      </c>
      <c r="F176" s="50">
        <v>18.22</v>
      </c>
      <c r="G176" s="50">
        <v>20.89</v>
      </c>
      <c r="H176" s="50">
        <v>23.78</v>
      </c>
      <c r="I176" s="50">
        <v>26.89</v>
      </c>
      <c r="J176" s="50">
        <v>28.72</v>
      </c>
      <c r="K176" s="50">
        <v>28.61</v>
      </c>
      <c r="L176" s="50">
        <v>27.39</v>
      </c>
      <c r="M176" s="50">
        <v>24.61</v>
      </c>
      <c r="N176" s="50">
        <v>21.39</v>
      </c>
      <c r="O176" s="50">
        <v>17.78</v>
      </c>
      <c r="P176" s="51">
        <v>10.999999999999998</v>
      </c>
      <c r="Q176" s="51">
        <v>12.5</v>
      </c>
      <c r="R176" s="51">
        <v>13.499999999999998</v>
      </c>
      <c r="S176" s="51">
        <v>17</v>
      </c>
      <c r="T176" s="51">
        <v>20.888888888888886</v>
      </c>
      <c r="U176" s="51">
        <v>24.499999999999996</v>
      </c>
      <c r="V176" s="51">
        <v>25.500000000000004</v>
      </c>
      <c r="W176" s="51">
        <v>25.388888888888889</v>
      </c>
      <c r="X176" s="51">
        <v>24.111111111111114</v>
      </c>
      <c r="Y176" s="51">
        <v>20.611111111111107</v>
      </c>
      <c r="Z176" s="51">
        <v>17</v>
      </c>
      <c r="AA176" s="51">
        <v>12.777777777777777</v>
      </c>
      <c r="AB176" s="53">
        <f t="shared" si="51"/>
        <v>940.21127629033492</v>
      </c>
      <c r="AC176" s="53">
        <f t="shared" si="52"/>
        <v>1098.2085647403521</v>
      </c>
      <c r="AD176" s="53">
        <f t="shared" si="53"/>
        <v>1142.8140876478562</v>
      </c>
      <c r="AE176" s="53">
        <f t="shared" si="54"/>
        <v>1517.5654046358547</v>
      </c>
      <c r="AF176" s="53">
        <f t="shared" si="55"/>
        <v>2068.3593280393002</v>
      </c>
      <c r="AG176" s="53">
        <f t="shared" si="56"/>
        <v>2664.2332139319487</v>
      </c>
      <c r="AH176" s="53">
        <f t="shared" si="57"/>
        <v>2697.4301156905626</v>
      </c>
      <c r="AI176" s="53">
        <f t="shared" si="58"/>
        <v>2679.0886218757587</v>
      </c>
      <c r="AJ176" s="53">
        <f t="shared" si="59"/>
        <v>2469.3662265970165</v>
      </c>
      <c r="AK176" s="53">
        <f t="shared" si="60"/>
        <v>1901.743796459645</v>
      </c>
      <c r="AL176" s="53">
        <f t="shared" si="61"/>
        <v>1471.7007725968681</v>
      </c>
      <c r="AM176" s="53">
        <f t="shared" si="62"/>
        <v>1069.159473885293</v>
      </c>
      <c r="AN176" s="55">
        <f t="shared" si="63"/>
        <v>0.71713810376236964</v>
      </c>
      <c r="AO176" s="55">
        <f t="shared" si="64"/>
        <v>0.75871159515036646</v>
      </c>
      <c r="AP176" s="55">
        <f t="shared" si="65"/>
        <v>0.7395878688831089</v>
      </c>
      <c r="AQ176" s="55">
        <f t="shared" si="66"/>
        <v>0.7844376431145339</v>
      </c>
      <c r="AR176" s="55">
        <f t="shared" si="67"/>
        <v>0.83873564027114345</v>
      </c>
      <c r="AS176" s="55">
        <f t="shared" si="68"/>
        <v>0.86782633756600014</v>
      </c>
      <c r="AT176" s="55">
        <f t="shared" si="69"/>
        <v>0.82778418986222968</v>
      </c>
      <c r="AU176" s="55">
        <f t="shared" si="70"/>
        <v>0.82760203856426695</v>
      </c>
      <c r="AV176" s="55">
        <f t="shared" si="71"/>
        <v>0.82331912052610512</v>
      </c>
      <c r="AW176" s="55">
        <f t="shared" si="72"/>
        <v>0.78447193516442693</v>
      </c>
      <c r="AX176" s="55">
        <f t="shared" si="73"/>
        <v>0.76072997045075763</v>
      </c>
      <c r="AY176" s="55">
        <f t="shared" si="74"/>
        <v>0.72531963511446629</v>
      </c>
    </row>
    <row r="177" spans="1:51" ht="27" thickBot="1" x14ac:dyDescent="0.3">
      <c r="A177" s="41" t="s">
        <v>1346</v>
      </c>
      <c r="B177" s="41" t="s">
        <v>1378</v>
      </c>
      <c r="C177" s="26" t="s">
        <v>236</v>
      </c>
      <c r="D177" s="50">
        <v>17.89</v>
      </c>
      <c r="E177" s="50">
        <v>18.28</v>
      </c>
      <c r="F177" s="50">
        <v>19.22</v>
      </c>
      <c r="G177" s="50">
        <v>21.5</v>
      </c>
      <c r="H177" s="50">
        <v>24.22</v>
      </c>
      <c r="I177" s="50">
        <v>27</v>
      </c>
      <c r="J177" s="50">
        <v>28.72</v>
      </c>
      <c r="K177" s="50">
        <v>28.72</v>
      </c>
      <c r="L177" s="50">
        <v>27.89</v>
      </c>
      <c r="M177" s="50">
        <v>26</v>
      </c>
      <c r="N177" s="50">
        <v>23.11</v>
      </c>
      <c r="O177" s="50">
        <v>19.72</v>
      </c>
      <c r="P177" s="51">
        <v>11.888888888888888</v>
      </c>
      <c r="Q177" s="51">
        <v>12.888888888888889</v>
      </c>
      <c r="R177" s="51">
        <v>14.000000000000002</v>
      </c>
      <c r="S177" s="51">
        <v>17.277777777777779</v>
      </c>
      <c r="T177" s="51">
        <v>20.999999999999996</v>
      </c>
      <c r="U177" s="51">
        <v>24.611111111111107</v>
      </c>
      <c r="V177" s="51">
        <v>25</v>
      </c>
      <c r="W177" s="51">
        <v>24.888888888888886</v>
      </c>
      <c r="X177" s="51">
        <v>23.888888888888889</v>
      </c>
      <c r="Y177" s="51">
        <v>21.611111111111114</v>
      </c>
      <c r="Z177" s="51">
        <v>17.888888888888889</v>
      </c>
      <c r="AA177" s="51">
        <v>13.888888888888889</v>
      </c>
      <c r="AB177" s="53">
        <f t="shared" si="51"/>
        <v>944.76247821151026</v>
      </c>
      <c r="AC177" s="53">
        <f t="shared" si="52"/>
        <v>1051.258474191063</v>
      </c>
      <c r="AD177" s="53">
        <f t="shared" si="53"/>
        <v>1145.6096408398162</v>
      </c>
      <c r="AE177" s="53">
        <f t="shared" si="54"/>
        <v>1514.125519611737</v>
      </c>
      <c r="AF177" s="53">
        <f t="shared" si="55"/>
        <v>2042.1122273090104</v>
      </c>
      <c r="AG177" s="53">
        <f t="shared" si="56"/>
        <v>2682.4898864172542</v>
      </c>
      <c r="AH177" s="53">
        <f t="shared" si="57"/>
        <v>2541.586184472063</v>
      </c>
      <c r="AI177" s="53">
        <f t="shared" si="58"/>
        <v>2508.1200940864396</v>
      </c>
      <c r="AJ177" s="53">
        <f t="shared" si="59"/>
        <v>2335.0458455412518</v>
      </c>
      <c r="AK177" s="53">
        <f t="shared" si="60"/>
        <v>1979.542705449963</v>
      </c>
      <c r="AL177" s="53">
        <f t="shared" si="61"/>
        <v>1482.8468703506039</v>
      </c>
      <c r="AM177" s="53">
        <f t="shared" si="62"/>
        <v>1094.6588170116015</v>
      </c>
      <c r="AN177" s="55">
        <f t="shared" si="63"/>
        <v>0.67946338513531723</v>
      </c>
      <c r="AO177" s="55">
        <f t="shared" si="64"/>
        <v>0.70800981860362011</v>
      </c>
      <c r="AP177" s="55">
        <f t="shared" si="65"/>
        <v>0.71770307042827886</v>
      </c>
      <c r="AQ177" s="55">
        <f t="shared" si="66"/>
        <v>0.76902245088586907</v>
      </c>
      <c r="AR177" s="55">
        <f t="shared" si="67"/>
        <v>0.82245580759296022</v>
      </c>
      <c r="AS177" s="55">
        <f t="shared" si="68"/>
        <v>0.86798466583687317</v>
      </c>
      <c r="AT177" s="55">
        <f t="shared" si="69"/>
        <v>0.80351584814663812</v>
      </c>
      <c r="AU177" s="55">
        <f t="shared" si="70"/>
        <v>0.79820820966884498</v>
      </c>
      <c r="AV177" s="55">
        <f t="shared" si="71"/>
        <v>0.788997112415179</v>
      </c>
      <c r="AW177" s="55">
        <f t="shared" si="72"/>
        <v>0.76794227585691066</v>
      </c>
      <c r="AX177" s="55">
        <f t="shared" si="73"/>
        <v>0.72466309617229319</v>
      </c>
      <c r="AY177" s="55">
        <f t="shared" si="74"/>
        <v>0.69074357954714916</v>
      </c>
    </row>
    <row r="178" spans="1:51" ht="27" thickBot="1" x14ac:dyDescent="0.3">
      <c r="A178" s="41" t="s">
        <v>1346</v>
      </c>
      <c r="B178" s="41" t="s">
        <v>1378</v>
      </c>
      <c r="C178" s="26" t="s">
        <v>237</v>
      </c>
      <c r="D178" s="50">
        <v>17.22</v>
      </c>
      <c r="E178" s="50">
        <v>17.78</v>
      </c>
      <c r="F178" s="50">
        <v>18.89</v>
      </c>
      <c r="G178" s="50">
        <v>21.5</v>
      </c>
      <c r="H178" s="50">
        <v>24.28</v>
      </c>
      <c r="I178" s="50">
        <v>27.22</v>
      </c>
      <c r="J178" s="50">
        <v>29.11</v>
      </c>
      <c r="K178" s="50">
        <v>29</v>
      </c>
      <c r="L178" s="50">
        <v>28</v>
      </c>
      <c r="M178" s="50">
        <v>25.61</v>
      </c>
      <c r="N178" s="50">
        <v>22.5</v>
      </c>
      <c r="O178" s="50">
        <v>19</v>
      </c>
      <c r="P178" s="51">
        <v>10.388888888888891</v>
      </c>
      <c r="Q178" s="51">
        <v>11.777777777777779</v>
      </c>
      <c r="R178" s="51">
        <v>12.777777777777777</v>
      </c>
      <c r="S178" s="51">
        <v>16.277777777777775</v>
      </c>
      <c r="T178" s="51">
        <v>20</v>
      </c>
      <c r="U178" s="51">
        <v>23.722222222222225</v>
      </c>
      <c r="V178" s="51">
        <v>24.611111111111107</v>
      </c>
      <c r="W178" s="51">
        <v>24.388888888888893</v>
      </c>
      <c r="X178" s="51">
        <v>23.111111111111107</v>
      </c>
      <c r="Y178" s="51">
        <v>19.888888888888886</v>
      </c>
      <c r="Z178" s="51">
        <v>16.222222222222225</v>
      </c>
      <c r="AA178" s="51">
        <v>12.111111111111109</v>
      </c>
      <c r="AB178" s="53">
        <f t="shared" si="51"/>
        <v>807.77797927821837</v>
      </c>
      <c r="AC178" s="53">
        <f t="shared" si="52"/>
        <v>937.48761824511121</v>
      </c>
      <c r="AD178" s="53">
        <f t="shared" si="53"/>
        <v>997.27739774636518</v>
      </c>
      <c r="AE178" s="53">
        <f t="shared" si="54"/>
        <v>1333.6594385700487</v>
      </c>
      <c r="AF178" s="53">
        <f t="shared" si="55"/>
        <v>1798.648379580656</v>
      </c>
      <c r="AG178" s="53">
        <f t="shared" si="56"/>
        <v>2380.1779425270552</v>
      </c>
      <c r="AH178" s="53">
        <f t="shared" si="57"/>
        <v>2372.063405925132</v>
      </c>
      <c r="AI178" s="53">
        <f t="shared" si="58"/>
        <v>2324.5506420581896</v>
      </c>
      <c r="AJ178" s="53">
        <f t="shared" si="59"/>
        <v>2112.3947793648686</v>
      </c>
      <c r="AK178" s="53">
        <f t="shared" si="60"/>
        <v>1638.762372237557</v>
      </c>
      <c r="AL178" s="53">
        <f t="shared" si="61"/>
        <v>1245.9116841776497</v>
      </c>
      <c r="AM178" s="53">
        <f t="shared" si="62"/>
        <v>907.47133239114078</v>
      </c>
      <c r="AN178" s="55">
        <f t="shared" si="63"/>
        <v>0.64169377448296794</v>
      </c>
      <c r="AO178" s="55">
        <f t="shared" si="64"/>
        <v>0.67918949545807672</v>
      </c>
      <c r="AP178" s="55">
        <f t="shared" si="65"/>
        <v>0.67655471041441995</v>
      </c>
      <c r="AQ178" s="55">
        <f t="shared" si="66"/>
        <v>0.7217396266637861</v>
      </c>
      <c r="AR178" s="55">
        <f t="shared" si="67"/>
        <v>0.77048596392214219</v>
      </c>
      <c r="AS178" s="55">
        <f t="shared" si="68"/>
        <v>0.81235104810845427</v>
      </c>
      <c r="AT178" s="55">
        <f t="shared" si="69"/>
        <v>0.76753864876101985</v>
      </c>
      <c r="AU178" s="55">
        <f t="shared" si="70"/>
        <v>0.7622345451466509</v>
      </c>
      <c r="AV178" s="55">
        <f t="shared" si="71"/>
        <v>0.74803495140051335</v>
      </c>
      <c r="AW178" s="55">
        <f t="shared" si="72"/>
        <v>0.70684336761722555</v>
      </c>
      <c r="AX178" s="55">
        <f t="shared" si="73"/>
        <v>0.67664382960837022</v>
      </c>
      <c r="AY178" s="55">
        <f t="shared" si="74"/>
        <v>0.64316241019146037</v>
      </c>
    </row>
    <row r="179" spans="1:51" ht="27" thickBot="1" x14ac:dyDescent="0.3">
      <c r="A179" s="41" t="s">
        <v>1346</v>
      </c>
      <c r="B179" s="41" t="s">
        <v>1379</v>
      </c>
      <c r="C179" s="26" t="s">
        <v>238</v>
      </c>
      <c r="D179" s="50">
        <v>6</v>
      </c>
      <c r="E179" s="50">
        <v>6.72</v>
      </c>
      <c r="F179" s="50">
        <v>9.89</v>
      </c>
      <c r="G179" s="50">
        <v>15.28</v>
      </c>
      <c r="H179" s="50">
        <v>20.22</v>
      </c>
      <c r="I179" s="50">
        <v>23.78</v>
      </c>
      <c r="J179" s="50">
        <v>27.89</v>
      </c>
      <c r="K179" s="50">
        <v>29</v>
      </c>
      <c r="L179" s="50">
        <v>25.22</v>
      </c>
      <c r="M179" s="50">
        <v>19.5</v>
      </c>
      <c r="N179" s="50">
        <v>13.78</v>
      </c>
      <c r="O179" s="50">
        <v>8.5</v>
      </c>
      <c r="P179" s="51">
        <v>-1.2777777777777781</v>
      </c>
      <c r="Q179" s="51">
        <v>-0.77777777777777701</v>
      </c>
      <c r="R179" s="51">
        <v>1.5000000000000016</v>
      </c>
      <c r="S179" s="51">
        <v>6.5000000000000018</v>
      </c>
      <c r="T179" s="51">
        <v>11.777777777777779</v>
      </c>
      <c r="U179" s="51">
        <v>17.111111111111111</v>
      </c>
      <c r="V179" s="51">
        <v>21.611111111111114</v>
      </c>
      <c r="W179" s="51">
        <v>21.611111111111114</v>
      </c>
      <c r="X179" s="51">
        <v>18.000000000000004</v>
      </c>
      <c r="Y179" s="51">
        <v>12.388888888888888</v>
      </c>
      <c r="Z179" s="51">
        <v>6.7777777777777795</v>
      </c>
      <c r="AA179" s="51">
        <v>1.2777777777777761</v>
      </c>
      <c r="AB179" s="53">
        <f t="shared" si="51"/>
        <v>331.78527968728747</v>
      </c>
      <c r="AC179" s="53">
        <f t="shared" si="52"/>
        <v>339.69209567271417</v>
      </c>
      <c r="AD179" s="53">
        <f t="shared" si="53"/>
        <v>380.8777971030816</v>
      </c>
      <c r="AE179" s="53">
        <f t="shared" si="54"/>
        <v>539.73030259859479</v>
      </c>
      <c r="AF179" s="53">
        <f t="shared" si="55"/>
        <v>805.11395206162126</v>
      </c>
      <c r="AG179" s="53">
        <f t="shared" si="56"/>
        <v>1290.9612215726784</v>
      </c>
      <c r="AH179" s="53">
        <f t="shared" si="57"/>
        <v>1771.4463895092647</v>
      </c>
      <c r="AI179" s="53">
        <f t="shared" si="58"/>
        <v>1660.7751606200034</v>
      </c>
      <c r="AJ179" s="53">
        <f t="shared" si="59"/>
        <v>1324.9133090486539</v>
      </c>
      <c r="AK179" s="53">
        <f t="shared" si="60"/>
        <v>912.36863967985244</v>
      </c>
      <c r="AL179" s="53">
        <f t="shared" si="61"/>
        <v>617.75778841492274</v>
      </c>
      <c r="AM179" s="53">
        <f t="shared" si="62"/>
        <v>405.12672208096495</v>
      </c>
      <c r="AN179" s="55">
        <f t="shared" si="63"/>
        <v>0.59583982158674309</v>
      </c>
      <c r="AO179" s="55">
        <f t="shared" si="64"/>
        <v>0.58813430983931225</v>
      </c>
      <c r="AP179" s="55">
        <f t="shared" si="65"/>
        <v>0.55930697619686409</v>
      </c>
      <c r="AQ179" s="55">
        <f t="shared" si="66"/>
        <v>0.55797038192396775</v>
      </c>
      <c r="AR179" s="55">
        <f t="shared" si="67"/>
        <v>0.58328763841232978</v>
      </c>
      <c r="AS179" s="55">
        <f t="shared" si="68"/>
        <v>0.66262634941163812</v>
      </c>
      <c r="AT179" s="55">
        <f t="shared" si="69"/>
        <v>0.68721355097465875</v>
      </c>
      <c r="AU179" s="55">
        <f t="shared" si="70"/>
        <v>0.64427983949113621</v>
      </c>
      <c r="AV179" s="55">
        <f t="shared" si="71"/>
        <v>0.64297276456395991</v>
      </c>
      <c r="AW179" s="55">
        <f t="shared" si="72"/>
        <v>0.63493466390197428</v>
      </c>
      <c r="AX179" s="55">
        <f t="shared" si="73"/>
        <v>0.62656067602201027</v>
      </c>
      <c r="AY179" s="55">
        <f t="shared" si="74"/>
        <v>0.60447028124609903</v>
      </c>
    </row>
    <row r="180" spans="1:51" ht="27" thickBot="1" x14ac:dyDescent="0.3">
      <c r="A180" s="41" t="s">
        <v>1346</v>
      </c>
      <c r="B180" s="41" t="s">
        <v>1380</v>
      </c>
      <c r="C180" s="26" t="s">
        <v>239</v>
      </c>
      <c r="D180" s="50">
        <v>5.72</v>
      </c>
      <c r="E180" s="50">
        <v>7.22</v>
      </c>
      <c r="F180" s="50">
        <v>10.39</v>
      </c>
      <c r="G180" s="50">
        <v>15.5</v>
      </c>
      <c r="H180" s="50">
        <v>20.28</v>
      </c>
      <c r="I180" s="50">
        <v>23.72</v>
      </c>
      <c r="J180" s="50">
        <v>27.61</v>
      </c>
      <c r="K180" s="50">
        <v>28.28</v>
      </c>
      <c r="L180" s="50">
        <v>24.78</v>
      </c>
      <c r="M180" s="50">
        <v>19.28</v>
      </c>
      <c r="N180" s="50">
        <v>13.28</v>
      </c>
      <c r="O180" s="50">
        <v>7.78</v>
      </c>
      <c r="P180" s="51">
        <v>-0.11111111111111072</v>
      </c>
      <c r="Q180" s="51">
        <v>0.77777777777777701</v>
      </c>
      <c r="R180" s="51">
        <v>3.2777777777777768</v>
      </c>
      <c r="S180" s="51">
        <v>7.8888888888888902</v>
      </c>
      <c r="T180" s="51">
        <v>12.5</v>
      </c>
      <c r="U180" s="51">
        <v>18.000000000000004</v>
      </c>
      <c r="V180" s="51">
        <v>22.277777777777775</v>
      </c>
      <c r="W180" s="51">
        <v>22.388888888888886</v>
      </c>
      <c r="X180" s="51">
        <v>18.888888888888889</v>
      </c>
      <c r="Y180" s="51">
        <v>12.888888888888889</v>
      </c>
      <c r="Z180" s="51">
        <v>7.5</v>
      </c>
      <c r="AA180" s="51">
        <v>2.2777777777777786</v>
      </c>
      <c r="AB180" s="53">
        <f t="shared" si="51"/>
        <v>401.02806405027189</v>
      </c>
      <c r="AC180" s="53">
        <f t="shared" si="52"/>
        <v>411.32778347428621</v>
      </c>
      <c r="AD180" s="53">
        <f t="shared" si="53"/>
        <v>474.33730437289717</v>
      </c>
      <c r="AE180" s="53">
        <f t="shared" si="54"/>
        <v>643.54069037261297</v>
      </c>
      <c r="AF180" s="53">
        <f t="shared" si="55"/>
        <v>882.09269424082993</v>
      </c>
      <c r="AG180" s="53">
        <f t="shared" si="56"/>
        <v>1449.3797332144995</v>
      </c>
      <c r="AH180" s="53">
        <f t="shared" si="57"/>
        <v>1953.2477392644303</v>
      </c>
      <c r="AI180" s="53">
        <f t="shared" si="58"/>
        <v>1903.9432374691723</v>
      </c>
      <c r="AJ180" s="53">
        <f t="shared" si="59"/>
        <v>1520.3755546770185</v>
      </c>
      <c r="AK180" s="53">
        <f t="shared" si="60"/>
        <v>987.57691230858063</v>
      </c>
      <c r="AL180" s="53">
        <f t="shared" si="61"/>
        <v>704.50084472402557</v>
      </c>
      <c r="AM180" s="53">
        <f t="shared" si="62"/>
        <v>490.79374643776902</v>
      </c>
      <c r="AN180" s="55">
        <f t="shared" si="63"/>
        <v>0.66144298880666053</v>
      </c>
      <c r="AO180" s="55">
        <f t="shared" si="64"/>
        <v>0.63619033150376691</v>
      </c>
      <c r="AP180" s="55">
        <f t="shared" si="65"/>
        <v>0.61382624997433144</v>
      </c>
      <c r="AQ180" s="55">
        <f t="shared" si="66"/>
        <v>0.60498789580460011</v>
      </c>
      <c r="AR180" s="55">
        <f t="shared" si="67"/>
        <v>0.60940514999186446</v>
      </c>
      <c r="AS180" s="55">
        <f t="shared" si="68"/>
        <v>0.70337560020214085</v>
      </c>
      <c r="AT180" s="55">
        <f t="shared" si="69"/>
        <v>0.72754224997299199</v>
      </c>
      <c r="AU180" s="55">
        <f t="shared" si="70"/>
        <v>0.70440058680616546</v>
      </c>
      <c r="AV180" s="55">
        <f t="shared" si="71"/>
        <v>0.69786412751801252</v>
      </c>
      <c r="AW180" s="55">
        <f t="shared" si="72"/>
        <v>0.66512105985995729</v>
      </c>
      <c r="AX180" s="55">
        <f t="shared" si="73"/>
        <v>0.68007984465636606</v>
      </c>
      <c r="AY180" s="55">
        <f t="shared" si="74"/>
        <v>0.6817797977155764</v>
      </c>
    </row>
    <row r="181" spans="1:51" ht="27" thickBot="1" x14ac:dyDescent="0.3">
      <c r="A181" s="41" t="s">
        <v>1346</v>
      </c>
      <c r="B181" s="41" t="s">
        <v>1381</v>
      </c>
      <c r="C181" s="26" t="s">
        <v>240</v>
      </c>
      <c r="D181" s="50">
        <v>1.72</v>
      </c>
      <c r="E181" s="50">
        <v>3</v>
      </c>
      <c r="F181" s="50">
        <v>6.72</v>
      </c>
      <c r="G181" s="50">
        <v>12.28</v>
      </c>
      <c r="H181" s="50">
        <v>17.5</v>
      </c>
      <c r="I181" s="50">
        <v>21</v>
      </c>
      <c r="J181" s="50">
        <v>24.78</v>
      </c>
      <c r="K181" s="50">
        <v>25.61</v>
      </c>
      <c r="L181" s="50">
        <v>21.61</v>
      </c>
      <c r="M181" s="50">
        <v>15.5</v>
      </c>
      <c r="N181" s="50">
        <v>9.2200000000000006</v>
      </c>
      <c r="O181" s="50">
        <v>3.89</v>
      </c>
      <c r="P181" s="51">
        <v>-5.6111111111111116</v>
      </c>
      <c r="Q181" s="51">
        <v>-4.3888888888888884</v>
      </c>
      <c r="R181" s="51">
        <v>-1.0000000000000004</v>
      </c>
      <c r="S181" s="51">
        <v>5</v>
      </c>
      <c r="T181" s="51">
        <v>11.277777777777777</v>
      </c>
      <c r="U181" s="51">
        <v>16.722222222222221</v>
      </c>
      <c r="V181" s="51">
        <v>20.999999999999996</v>
      </c>
      <c r="W181" s="51">
        <v>21.5</v>
      </c>
      <c r="X181" s="51">
        <v>18.111111111111107</v>
      </c>
      <c r="Y181" s="51">
        <v>12.111111111111109</v>
      </c>
      <c r="Z181" s="51">
        <v>5.2777777777777777</v>
      </c>
      <c r="AA181" s="51">
        <v>-1.6111111111111103</v>
      </c>
      <c r="AB181" s="53">
        <f t="shared" si="51"/>
        <v>234.74780515117678</v>
      </c>
      <c r="AC181" s="53">
        <f t="shared" si="52"/>
        <v>257.81921745941378</v>
      </c>
      <c r="AD181" s="53">
        <f t="shared" si="53"/>
        <v>328.84019603875828</v>
      </c>
      <c r="AE181" s="53">
        <f t="shared" si="54"/>
        <v>532.87889751630314</v>
      </c>
      <c r="AF181" s="53">
        <f t="shared" si="55"/>
        <v>893.14943323220155</v>
      </c>
      <c r="AG181" s="53">
        <f t="shared" si="56"/>
        <v>1455.159360573748</v>
      </c>
      <c r="AH181" s="53">
        <f t="shared" si="57"/>
        <v>1974.8082800170039</v>
      </c>
      <c r="AI181" s="53">
        <f t="shared" si="58"/>
        <v>1998.4720302722942</v>
      </c>
      <c r="AJ181" s="53">
        <f t="shared" si="59"/>
        <v>1670.503043978958</v>
      </c>
      <c r="AK181" s="53">
        <f t="shared" si="60"/>
        <v>1132.2488279096203</v>
      </c>
      <c r="AL181" s="53">
        <f t="shared" si="61"/>
        <v>678.88088724462455</v>
      </c>
      <c r="AM181" s="53">
        <f t="shared" si="62"/>
        <v>365.96518036854241</v>
      </c>
      <c r="AN181" s="55">
        <f t="shared" si="63"/>
        <v>0.58252437677267621</v>
      </c>
      <c r="AO181" s="55">
        <f t="shared" si="64"/>
        <v>0.58331096723538778</v>
      </c>
      <c r="AP181" s="55">
        <f t="shared" si="65"/>
        <v>0.57866370587039551</v>
      </c>
      <c r="AQ181" s="55">
        <f t="shared" si="66"/>
        <v>0.61114838917036796</v>
      </c>
      <c r="AR181" s="55">
        <f t="shared" si="67"/>
        <v>0.66881028896599659</v>
      </c>
      <c r="AS181" s="55">
        <f t="shared" si="68"/>
        <v>0.76554682847148015</v>
      </c>
      <c r="AT181" s="55">
        <f t="shared" si="69"/>
        <v>0.79534930405021187</v>
      </c>
      <c r="AU181" s="55">
        <f t="shared" si="70"/>
        <v>0.78057427218398423</v>
      </c>
      <c r="AV181" s="55">
        <f t="shared" si="71"/>
        <v>0.80504515823560274</v>
      </c>
      <c r="AW181" s="55">
        <f t="shared" si="72"/>
        <v>0.80247150416970758</v>
      </c>
      <c r="AX181" s="55">
        <f t="shared" si="73"/>
        <v>0.76369823247364133</v>
      </c>
      <c r="AY181" s="55">
        <f t="shared" si="74"/>
        <v>0.67349795364493048</v>
      </c>
    </row>
    <row r="182" spans="1:51" ht="27" thickBot="1" x14ac:dyDescent="0.3">
      <c r="A182" s="41" t="s">
        <v>1346</v>
      </c>
      <c r="B182" s="41" t="s">
        <v>1381</v>
      </c>
      <c r="C182" s="26" t="s">
        <v>241</v>
      </c>
      <c r="D182" s="50">
        <v>4.22</v>
      </c>
      <c r="E182" s="50">
        <v>5.22</v>
      </c>
      <c r="F182" s="50">
        <v>8.7200000000000006</v>
      </c>
      <c r="G182" s="50">
        <v>14</v>
      </c>
      <c r="H182" s="50">
        <v>19.11</v>
      </c>
      <c r="I182" s="50">
        <v>22.61</v>
      </c>
      <c r="J182" s="50">
        <v>26.39</v>
      </c>
      <c r="K182" s="50">
        <v>27.28</v>
      </c>
      <c r="L182" s="50">
        <v>23.5</v>
      </c>
      <c r="M182" s="50">
        <v>17.61</v>
      </c>
      <c r="N182" s="50">
        <v>11.72</v>
      </c>
      <c r="O182" s="50">
        <v>6.5</v>
      </c>
      <c r="P182" s="51">
        <v>-5.6111111111111116</v>
      </c>
      <c r="Q182" s="51">
        <v>-4.7777777777777786</v>
      </c>
      <c r="R182" s="51">
        <v>-1.6111111111111103</v>
      </c>
      <c r="S182" s="51">
        <v>4.7222222222222223</v>
      </c>
      <c r="T182" s="51">
        <v>10.888888888888889</v>
      </c>
      <c r="U182" s="51">
        <v>16.5</v>
      </c>
      <c r="V182" s="51">
        <v>20.777777777777782</v>
      </c>
      <c r="W182" s="51">
        <v>21.611111111111114</v>
      </c>
      <c r="X182" s="51">
        <v>17.888888888888889</v>
      </c>
      <c r="Y182" s="51">
        <v>11.611111111111111</v>
      </c>
      <c r="Z182" s="51">
        <v>4.6111111111111098</v>
      </c>
      <c r="AA182" s="51">
        <v>-2.0000000000000009</v>
      </c>
      <c r="AB182" s="53">
        <f t="shared" si="51"/>
        <v>196.67663778389476</v>
      </c>
      <c r="AC182" s="53">
        <f t="shared" si="52"/>
        <v>208.09208056558373</v>
      </c>
      <c r="AD182" s="53">
        <f t="shared" si="53"/>
        <v>262.36336878272226</v>
      </c>
      <c r="AE182" s="53">
        <f t="shared" si="54"/>
        <v>458.19920229709652</v>
      </c>
      <c r="AF182" s="53">
        <f t="shared" si="55"/>
        <v>766.77177243814174</v>
      </c>
      <c r="AG182" s="53">
        <f t="shared" si="56"/>
        <v>1282.1703055810092</v>
      </c>
      <c r="AH182" s="53">
        <f t="shared" si="57"/>
        <v>1746.4160949995044</v>
      </c>
      <c r="AI182" s="53">
        <f t="shared" si="58"/>
        <v>1835.7891789837206</v>
      </c>
      <c r="AJ182" s="53">
        <f t="shared" si="59"/>
        <v>1448.3344636411916</v>
      </c>
      <c r="AK182" s="53">
        <f t="shared" si="60"/>
        <v>926.96033876589149</v>
      </c>
      <c r="AL182" s="53">
        <f t="shared" si="61"/>
        <v>523.70867724746154</v>
      </c>
      <c r="AM182" s="53">
        <f t="shared" si="62"/>
        <v>288.25541018212328</v>
      </c>
      <c r="AN182" s="55">
        <f t="shared" si="63"/>
        <v>0.4880511482398171</v>
      </c>
      <c r="AO182" s="55">
        <f t="shared" si="64"/>
        <v>0.48480116978276666</v>
      </c>
      <c r="AP182" s="55">
        <f t="shared" si="65"/>
        <v>0.48283607694209624</v>
      </c>
      <c r="AQ182" s="55">
        <f t="shared" si="66"/>
        <v>0.5357735092825473</v>
      </c>
      <c r="AR182" s="55">
        <f t="shared" si="67"/>
        <v>0.58917969214609922</v>
      </c>
      <c r="AS182" s="55">
        <f t="shared" si="68"/>
        <v>0.68413036331445098</v>
      </c>
      <c r="AT182" s="55">
        <f t="shared" si="69"/>
        <v>0.71304259628181466</v>
      </c>
      <c r="AU182" s="55">
        <f t="shared" si="70"/>
        <v>0.71217464327540014</v>
      </c>
      <c r="AV182" s="55">
        <f t="shared" si="71"/>
        <v>0.70779698005304292</v>
      </c>
      <c r="AW182" s="55">
        <f t="shared" si="72"/>
        <v>0.67899218547050166</v>
      </c>
      <c r="AX182" s="55">
        <f t="shared" si="73"/>
        <v>0.61714251029092471</v>
      </c>
      <c r="AY182" s="55">
        <f t="shared" si="74"/>
        <v>0.54589096440906659</v>
      </c>
    </row>
    <row r="183" spans="1:51" ht="27" thickBot="1" x14ac:dyDescent="0.3">
      <c r="A183" s="41" t="s">
        <v>1346</v>
      </c>
      <c r="B183" s="41" t="s">
        <v>1382</v>
      </c>
      <c r="C183" s="26" t="s">
        <v>242</v>
      </c>
      <c r="D183" s="50">
        <v>3.78</v>
      </c>
      <c r="E183" s="50">
        <v>4.3899999999999997</v>
      </c>
      <c r="F183" s="50">
        <v>7.22</v>
      </c>
      <c r="G183" s="50">
        <v>12.61</v>
      </c>
      <c r="H183" s="50">
        <v>17.78</v>
      </c>
      <c r="I183" s="50">
        <v>22.11</v>
      </c>
      <c r="J183" s="50">
        <v>26.39</v>
      </c>
      <c r="K183" s="50">
        <v>27.72</v>
      </c>
      <c r="L183" s="50">
        <v>23.78</v>
      </c>
      <c r="M183" s="50">
        <v>17.78</v>
      </c>
      <c r="N183" s="50">
        <v>11.78</v>
      </c>
      <c r="O183" s="50">
        <v>6.39</v>
      </c>
      <c r="P183" s="51">
        <v>-0.49999999999999922</v>
      </c>
      <c r="Q183" s="51">
        <v>-0.22222222222222143</v>
      </c>
      <c r="R183" s="51">
        <v>2.2222222222222223</v>
      </c>
      <c r="S183" s="51">
        <v>6.7777777777777795</v>
      </c>
      <c r="T183" s="51">
        <v>12</v>
      </c>
      <c r="U183" s="51">
        <v>17</v>
      </c>
      <c r="V183" s="51">
        <v>21.5</v>
      </c>
      <c r="W183" s="51">
        <v>22.111111111111111</v>
      </c>
      <c r="X183" s="51">
        <v>18.611111111111111</v>
      </c>
      <c r="Y183" s="51">
        <v>12.722222222222221</v>
      </c>
      <c r="Z183" s="51">
        <v>7.0000000000000009</v>
      </c>
      <c r="AA183" s="51">
        <v>2.0000000000000009</v>
      </c>
      <c r="AB183" s="53">
        <f t="shared" si="51"/>
        <v>433.90793751069208</v>
      </c>
      <c r="AC183" s="53">
        <f t="shared" si="52"/>
        <v>432.87735866428397</v>
      </c>
      <c r="AD183" s="53">
        <f t="shared" si="53"/>
        <v>505.89498701613098</v>
      </c>
      <c r="AE183" s="53">
        <f t="shared" si="54"/>
        <v>666.76020423392276</v>
      </c>
      <c r="AF183" s="53">
        <f t="shared" si="55"/>
        <v>965.35708334822061</v>
      </c>
      <c r="AG183" s="53">
        <f t="shared" si="56"/>
        <v>1408.3663786132602</v>
      </c>
      <c r="AH183" s="53">
        <f t="shared" si="57"/>
        <v>1908.3187077400896</v>
      </c>
      <c r="AI183" s="53">
        <f t="shared" si="58"/>
        <v>1901.7353938694157</v>
      </c>
      <c r="AJ183" s="53">
        <f t="shared" si="59"/>
        <v>1559.2071537767129</v>
      </c>
      <c r="AK183" s="53">
        <f t="shared" si="60"/>
        <v>1061.4101986893099</v>
      </c>
      <c r="AL183" s="53">
        <f t="shared" si="61"/>
        <v>725.95303396043573</v>
      </c>
      <c r="AM183" s="53">
        <f t="shared" si="62"/>
        <v>518.84640297132091</v>
      </c>
      <c r="AN183" s="55">
        <f t="shared" si="63"/>
        <v>0.7361969220613046</v>
      </c>
      <c r="AO183" s="55">
        <f t="shared" si="64"/>
        <v>0.71975836981042629</v>
      </c>
      <c r="AP183" s="55">
        <f t="shared" si="65"/>
        <v>0.70554258179419627</v>
      </c>
      <c r="AQ183" s="55">
        <f t="shared" si="66"/>
        <v>0.67626136350511545</v>
      </c>
      <c r="AR183" s="55">
        <f t="shared" si="67"/>
        <v>0.68921097395843789</v>
      </c>
      <c r="AS183" s="55">
        <f t="shared" si="68"/>
        <v>0.72799208476041399</v>
      </c>
      <c r="AT183" s="55">
        <f t="shared" si="69"/>
        <v>0.74536168824256399</v>
      </c>
      <c r="AU183" s="55">
        <f t="shared" si="70"/>
        <v>0.71558026437447986</v>
      </c>
      <c r="AV183" s="55">
        <f t="shared" si="71"/>
        <v>0.72822236462599133</v>
      </c>
      <c r="AW183" s="55">
        <f t="shared" si="72"/>
        <v>0.72268629397440287</v>
      </c>
      <c r="AX183" s="55">
        <f t="shared" si="73"/>
        <v>0.72516216790853705</v>
      </c>
      <c r="AY183" s="55">
        <f t="shared" si="74"/>
        <v>0.73515757781538993</v>
      </c>
    </row>
    <row r="184" spans="1:51" ht="27" thickBot="1" x14ac:dyDescent="0.3">
      <c r="A184" s="41" t="s">
        <v>1346</v>
      </c>
      <c r="B184" s="41" t="s">
        <v>1383</v>
      </c>
      <c r="C184" s="26" t="s">
        <v>243</v>
      </c>
      <c r="D184" s="50">
        <v>5.89</v>
      </c>
      <c r="E184" s="50">
        <v>6.5</v>
      </c>
      <c r="F184" s="50">
        <v>9.11</v>
      </c>
      <c r="G184" s="50">
        <v>13.78</v>
      </c>
      <c r="H184" s="50">
        <v>18</v>
      </c>
      <c r="I184" s="50">
        <v>21.61</v>
      </c>
      <c r="J184" s="50">
        <v>25.89</v>
      </c>
      <c r="K184" s="50">
        <v>27</v>
      </c>
      <c r="L184" s="50">
        <v>22.89</v>
      </c>
      <c r="M184" s="50">
        <v>17.78</v>
      </c>
      <c r="N184" s="50">
        <v>13.11</v>
      </c>
      <c r="O184" s="50">
        <v>8.2799999999999994</v>
      </c>
      <c r="P184" s="51">
        <v>-0.11111111111111072</v>
      </c>
      <c r="Q184" s="51">
        <v>0.38888888888889045</v>
      </c>
      <c r="R184" s="51">
        <v>2.9999999999999991</v>
      </c>
      <c r="S184" s="51">
        <v>7.5</v>
      </c>
      <c r="T184" s="51">
        <v>12.5</v>
      </c>
      <c r="U184" s="51">
        <v>17.888888888888889</v>
      </c>
      <c r="V184" s="51">
        <v>22.277777777777775</v>
      </c>
      <c r="W184" s="51">
        <v>22.777777777777779</v>
      </c>
      <c r="X184" s="51">
        <v>19.111111111111114</v>
      </c>
      <c r="Y184" s="51">
        <v>12.888888888888889</v>
      </c>
      <c r="Z184" s="51">
        <v>7.2777777777777786</v>
      </c>
      <c r="AA184" s="51">
        <v>2.2222222222222223</v>
      </c>
      <c r="AB184" s="53">
        <f t="shared" si="51"/>
        <v>396.33969610840421</v>
      </c>
      <c r="AC184" s="53">
        <f t="shared" si="52"/>
        <v>408.56172562299554</v>
      </c>
      <c r="AD184" s="53">
        <f t="shared" si="53"/>
        <v>496.93224854744778</v>
      </c>
      <c r="AE184" s="53">
        <f t="shared" si="54"/>
        <v>681.94801197546997</v>
      </c>
      <c r="AF184" s="53">
        <f t="shared" si="55"/>
        <v>1016.7667243361276</v>
      </c>
      <c r="AG184" s="53">
        <f t="shared" si="56"/>
        <v>1624.4768727999146</v>
      </c>
      <c r="AH184" s="53">
        <f t="shared" si="57"/>
        <v>2161.3187226631444</v>
      </c>
      <c r="AI184" s="53">
        <f t="shared" si="58"/>
        <v>2151.1077846541962</v>
      </c>
      <c r="AJ184" s="53">
        <f t="shared" si="59"/>
        <v>1751.2972140151678</v>
      </c>
      <c r="AK184" s="53">
        <f t="shared" si="60"/>
        <v>1084.8178897835521</v>
      </c>
      <c r="AL184" s="53">
        <f t="shared" si="61"/>
        <v>691.05814637368962</v>
      </c>
      <c r="AM184" s="53">
        <f t="shared" si="62"/>
        <v>470.66013448593014</v>
      </c>
      <c r="AN184" s="55">
        <f t="shared" si="63"/>
        <v>0.65371014319786658</v>
      </c>
      <c r="AO184" s="55">
        <f t="shared" si="64"/>
        <v>0.64989921427190278</v>
      </c>
      <c r="AP184" s="55">
        <f t="shared" si="65"/>
        <v>0.655816258831868</v>
      </c>
      <c r="AQ184" s="55">
        <f t="shared" si="66"/>
        <v>0.65830878915364777</v>
      </c>
      <c r="AR184" s="55">
        <f t="shared" si="67"/>
        <v>0.70244644604393969</v>
      </c>
      <c r="AS184" s="55">
        <f t="shared" si="68"/>
        <v>0.79387728014365644</v>
      </c>
      <c r="AT184" s="55">
        <f t="shared" si="69"/>
        <v>0.80504416044390936</v>
      </c>
      <c r="AU184" s="55">
        <f t="shared" si="70"/>
        <v>0.77727391315236094</v>
      </c>
      <c r="AV184" s="55">
        <f t="shared" si="71"/>
        <v>0.79279189335066103</v>
      </c>
      <c r="AW184" s="55">
        <f t="shared" si="72"/>
        <v>0.73061167754641265</v>
      </c>
      <c r="AX184" s="55">
        <f t="shared" si="73"/>
        <v>0.67730591145519936</v>
      </c>
      <c r="AY184" s="55">
        <f t="shared" si="74"/>
        <v>0.65640256368505656</v>
      </c>
    </row>
    <row r="185" spans="1:51" ht="27" thickBot="1" x14ac:dyDescent="0.3">
      <c r="A185" s="41" t="s">
        <v>1346</v>
      </c>
      <c r="B185" s="41" t="s">
        <v>1383</v>
      </c>
      <c r="C185" s="26" t="s">
        <v>244</v>
      </c>
      <c r="D185" s="50">
        <v>4.3899999999999997</v>
      </c>
      <c r="E185" s="50">
        <v>5.1100000000000003</v>
      </c>
      <c r="F185" s="50">
        <v>8.11</v>
      </c>
      <c r="G185" s="50">
        <v>13.28</v>
      </c>
      <c r="H185" s="50">
        <v>18.22</v>
      </c>
      <c r="I185" s="50">
        <v>21.89</v>
      </c>
      <c r="J185" s="50">
        <v>26.11</v>
      </c>
      <c r="K185" s="50">
        <v>27.22</v>
      </c>
      <c r="L185" s="50">
        <v>23</v>
      </c>
      <c r="M185" s="50">
        <v>17.5</v>
      </c>
      <c r="N185" s="50">
        <v>11.89</v>
      </c>
      <c r="O185" s="50">
        <v>6.78</v>
      </c>
      <c r="P185" s="51">
        <v>0.11111111111111269</v>
      </c>
      <c r="Q185" s="51">
        <v>0.38888888888889045</v>
      </c>
      <c r="R185" s="51">
        <v>2.7222222222222214</v>
      </c>
      <c r="S185" s="51">
        <v>7.2222222222222223</v>
      </c>
      <c r="T185" s="51">
        <v>12.222222222222221</v>
      </c>
      <c r="U185" s="51">
        <v>17.5</v>
      </c>
      <c r="V185" s="51">
        <v>21.999999999999996</v>
      </c>
      <c r="W185" s="51">
        <v>22.277777777777775</v>
      </c>
      <c r="X185" s="51">
        <v>18.722222222222225</v>
      </c>
      <c r="Y185" s="51">
        <v>12.777777777777777</v>
      </c>
      <c r="Z185" s="51">
        <v>7.3888888888888875</v>
      </c>
      <c r="AA185" s="51">
        <v>2.5</v>
      </c>
      <c r="AB185" s="53">
        <f t="shared" si="51"/>
        <v>454.32942270120401</v>
      </c>
      <c r="AC185" s="53">
        <f t="shared" si="52"/>
        <v>449.79727383847558</v>
      </c>
      <c r="AD185" s="53">
        <f t="shared" si="53"/>
        <v>511.18890308688708</v>
      </c>
      <c r="AE185" s="53">
        <f t="shared" si="54"/>
        <v>678.26301545767899</v>
      </c>
      <c r="AF185" s="53">
        <f t="shared" si="55"/>
        <v>966.88734419468392</v>
      </c>
      <c r="AG185" s="53">
        <f t="shared" si="56"/>
        <v>1520.5489790673969</v>
      </c>
      <c r="AH185" s="53">
        <f t="shared" si="57"/>
        <v>2062.3723805413106</v>
      </c>
      <c r="AI185" s="53">
        <f t="shared" si="58"/>
        <v>1998.3717748696092</v>
      </c>
      <c r="AJ185" s="53">
        <f t="shared" si="59"/>
        <v>1657.2257793097681</v>
      </c>
      <c r="AK185" s="53">
        <f t="shared" si="60"/>
        <v>1088.1978732260595</v>
      </c>
      <c r="AL185" s="53">
        <f t="shared" si="61"/>
        <v>760.09150638438928</v>
      </c>
      <c r="AM185" s="53">
        <f t="shared" si="62"/>
        <v>542.39399397348814</v>
      </c>
      <c r="AN185" s="55">
        <f t="shared" si="63"/>
        <v>0.73737722532492123</v>
      </c>
      <c r="AO185" s="55">
        <f t="shared" si="64"/>
        <v>0.71549260862240693</v>
      </c>
      <c r="AP185" s="55">
        <f t="shared" si="65"/>
        <v>0.68803814018515475</v>
      </c>
      <c r="AQ185" s="55">
        <f t="shared" si="66"/>
        <v>0.66729552600222475</v>
      </c>
      <c r="AR185" s="55">
        <f t="shared" si="67"/>
        <v>0.68028347921111954</v>
      </c>
      <c r="AS185" s="55">
        <f t="shared" si="68"/>
        <v>0.76152151585905659</v>
      </c>
      <c r="AT185" s="55">
        <f t="shared" si="69"/>
        <v>0.7812979399760096</v>
      </c>
      <c r="AU185" s="55">
        <f t="shared" si="70"/>
        <v>0.74434997063848041</v>
      </c>
      <c r="AV185" s="55">
        <f t="shared" si="71"/>
        <v>0.76864158155892315</v>
      </c>
      <c r="AW185" s="55">
        <f t="shared" si="72"/>
        <v>0.73823531813491128</v>
      </c>
      <c r="AX185" s="55">
        <f t="shared" si="73"/>
        <v>0.73933071267636741</v>
      </c>
      <c r="AY185" s="55">
        <f t="shared" si="74"/>
        <v>0.74164618619012534</v>
      </c>
    </row>
    <row r="186" spans="1:51" ht="27" thickBot="1" x14ac:dyDescent="0.3">
      <c r="A186" s="41" t="s">
        <v>1346</v>
      </c>
      <c r="B186" s="42" t="s">
        <v>1384</v>
      </c>
      <c r="C186" s="29" t="s">
        <v>245</v>
      </c>
      <c r="D186" s="50">
        <v>6.11</v>
      </c>
      <c r="E186" s="50">
        <v>7.11</v>
      </c>
      <c r="F186" s="50">
        <v>10.220000000000001</v>
      </c>
      <c r="G186" s="50">
        <v>15.11</v>
      </c>
      <c r="H186" s="50">
        <v>19.28</v>
      </c>
      <c r="I186" s="50">
        <v>22.5</v>
      </c>
      <c r="J186" s="50">
        <v>26.28</v>
      </c>
      <c r="K186" s="50">
        <v>27.61</v>
      </c>
      <c r="L186" s="50">
        <v>24.61</v>
      </c>
      <c r="M186" s="50">
        <v>19.5</v>
      </c>
      <c r="N186" s="50">
        <v>13.89</v>
      </c>
      <c r="O186" s="50">
        <v>8.61</v>
      </c>
      <c r="P186" s="51">
        <v>-2.2222222222222223</v>
      </c>
      <c r="Q186" s="51">
        <v>-1.2777777777777781</v>
      </c>
      <c r="R186" s="51">
        <v>1.722222222222223</v>
      </c>
      <c r="S186" s="51">
        <v>7.6111111111111125</v>
      </c>
      <c r="T186" s="51">
        <v>13.277777777777777</v>
      </c>
      <c r="U186" s="51">
        <v>18.222222222222221</v>
      </c>
      <c r="V186" s="51">
        <v>22.5</v>
      </c>
      <c r="W186" s="51">
        <v>23.111111111111107</v>
      </c>
      <c r="X186" s="51">
        <v>19.777777777777775</v>
      </c>
      <c r="Y186" s="51">
        <v>13.888888888888889</v>
      </c>
      <c r="Z186" s="51">
        <v>7.3888888888888875</v>
      </c>
      <c r="AA186" s="51">
        <v>1.2777777777777761</v>
      </c>
      <c r="AB186" s="53">
        <f t="shared" si="51"/>
        <v>286.55175017313883</v>
      </c>
      <c r="AC186" s="53">
        <f t="shared" si="52"/>
        <v>307.40440653053105</v>
      </c>
      <c r="AD186" s="53">
        <f t="shared" si="53"/>
        <v>384.60567266884857</v>
      </c>
      <c r="AE186" s="53">
        <f t="shared" si="54"/>
        <v>635.3519557019697</v>
      </c>
      <c r="AF186" s="53">
        <f t="shared" si="55"/>
        <v>1039.029892391859</v>
      </c>
      <c r="AG186" s="53">
        <f t="shared" si="56"/>
        <v>1604.5238600283703</v>
      </c>
      <c r="AH186" s="53">
        <f t="shared" si="57"/>
        <v>2169.8882590867806</v>
      </c>
      <c r="AI186" s="53">
        <f t="shared" si="58"/>
        <v>2161.0533946276205</v>
      </c>
      <c r="AJ186" s="53">
        <f t="shared" si="59"/>
        <v>1715.5598198273908</v>
      </c>
      <c r="AK186" s="53">
        <f t="shared" si="60"/>
        <v>1109.7152945787925</v>
      </c>
      <c r="AL186" s="53">
        <f t="shared" si="61"/>
        <v>666.90047751998463</v>
      </c>
      <c r="AM186" s="53">
        <f t="shared" si="62"/>
        <v>402.12222999138743</v>
      </c>
      <c r="AN186" s="55">
        <f t="shared" si="63"/>
        <v>0.55163712764659334</v>
      </c>
      <c r="AO186" s="55">
        <f t="shared" si="64"/>
        <v>0.55205519339123432</v>
      </c>
      <c r="AP186" s="55">
        <f t="shared" si="65"/>
        <v>0.55587014050767436</v>
      </c>
      <c r="AQ186" s="55">
        <f t="shared" si="66"/>
        <v>0.60869704769817856</v>
      </c>
      <c r="AR186" s="55">
        <f t="shared" si="67"/>
        <v>0.68222755441657634</v>
      </c>
      <c r="AS186" s="55">
        <f t="shared" si="68"/>
        <v>0.76787333436723126</v>
      </c>
      <c r="AT186" s="55">
        <f t="shared" si="69"/>
        <v>0.7973892250535326</v>
      </c>
      <c r="AU186" s="55">
        <f t="shared" si="70"/>
        <v>0.76526579539750172</v>
      </c>
      <c r="AV186" s="55">
        <f t="shared" si="71"/>
        <v>0.74508246041974402</v>
      </c>
      <c r="AW186" s="55">
        <f t="shared" si="72"/>
        <v>0.70024440761202988</v>
      </c>
      <c r="AX186" s="55">
        <f t="shared" si="73"/>
        <v>0.64868506119013569</v>
      </c>
      <c r="AY186" s="55">
        <f t="shared" si="74"/>
        <v>0.59998742173720276</v>
      </c>
    </row>
    <row r="187" spans="1:51" ht="27" thickBot="1" x14ac:dyDescent="0.3">
      <c r="A187" s="41" t="s">
        <v>1346</v>
      </c>
      <c r="B187" s="41" t="s">
        <v>1384</v>
      </c>
      <c r="C187" s="26" t="s">
        <v>246</v>
      </c>
      <c r="D187" s="50">
        <v>6.72</v>
      </c>
      <c r="E187" s="50">
        <v>7.72</v>
      </c>
      <c r="F187" s="50">
        <v>10.5</v>
      </c>
      <c r="G187" s="50">
        <v>14.89</v>
      </c>
      <c r="H187" s="50">
        <v>18.78</v>
      </c>
      <c r="I187" s="50">
        <v>21.72</v>
      </c>
      <c r="J187" s="50">
        <v>25.28</v>
      </c>
      <c r="K187" s="50">
        <v>26.89</v>
      </c>
      <c r="L187" s="50">
        <v>24.5</v>
      </c>
      <c r="M187" s="50">
        <v>19.89</v>
      </c>
      <c r="N187" s="50">
        <v>14.72</v>
      </c>
      <c r="O187" s="50">
        <v>9.2799999999999994</v>
      </c>
      <c r="P187" s="51">
        <v>-1.2222222222222219</v>
      </c>
      <c r="Q187" s="51">
        <v>0</v>
      </c>
      <c r="R187" s="51">
        <v>3.3888888888888897</v>
      </c>
      <c r="S187" s="51">
        <v>9.2777777777777786</v>
      </c>
      <c r="T187" s="51">
        <v>14.611111111111109</v>
      </c>
      <c r="U187" s="51">
        <v>18.777777777777775</v>
      </c>
      <c r="V187" s="51">
        <v>22.722222222222225</v>
      </c>
      <c r="W187" s="51">
        <v>23.722222222222225</v>
      </c>
      <c r="X187" s="51">
        <v>20.388888888888889</v>
      </c>
      <c r="Y187" s="51">
        <v>14.777777777777779</v>
      </c>
      <c r="Z187" s="51">
        <v>8.7222222222222232</v>
      </c>
      <c r="AA187" s="51">
        <v>2.2222222222222223</v>
      </c>
      <c r="AB187" s="53">
        <f t="shared" si="51"/>
        <v>318.31597869230654</v>
      </c>
      <c r="AC187" s="53">
        <f t="shared" si="52"/>
        <v>355.24716038663394</v>
      </c>
      <c r="AD187" s="53">
        <f t="shared" si="53"/>
        <v>478.31411238200701</v>
      </c>
      <c r="AE187" s="53">
        <f t="shared" si="54"/>
        <v>807.62943171531549</v>
      </c>
      <c r="AF187" s="53">
        <f t="shared" si="55"/>
        <v>1274.3546618167413</v>
      </c>
      <c r="AG187" s="53">
        <f t="shared" si="56"/>
        <v>1803.866471002772</v>
      </c>
      <c r="AH187" s="53">
        <f t="shared" si="57"/>
        <v>2365.3594674557298</v>
      </c>
      <c r="AI187" s="53">
        <f t="shared" si="58"/>
        <v>2426.7485379623085</v>
      </c>
      <c r="AJ187" s="53">
        <f t="shared" si="59"/>
        <v>1862.5380716260365</v>
      </c>
      <c r="AK187" s="53">
        <f t="shared" si="60"/>
        <v>1215.147504655738</v>
      </c>
      <c r="AL187" s="53">
        <f t="shared" si="61"/>
        <v>757.58186230887281</v>
      </c>
      <c r="AM187" s="53">
        <f t="shared" si="62"/>
        <v>439.91688657692026</v>
      </c>
      <c r="AN187" s="55">
        <f t="shared" si="63"/>
        <v>0.56932861791896971</v>
      </c>
      <c r="AO187" s="55">
        <f t="shared" si="64"/>
        <v>0.5812289927791785</v>
      </c>
      <c r="AP187" s="55">
        <f t="shared" si="65"/>
        <v>0.61413807570547574</v>
      </c>
      <c r="AQ187" s="55">
        <f t="shared" si="66"/>
        <v>0.69115175209500035</v>
      </c>
      <c r="AR187" s="55">
        <f t="shared" si="67"/>
        <v>0.76741817345135332</v>
      </c>
      <c r="AS187" s="55">
        <f t="shared" si="68"/>
        <v>0.83375517356842055</v>
      </c>
      <c r="AT187" s="55">
        <f t="shared" si="69"/>
        <v>0.85757489920150864</v>
      </c>
      <c r="AU187" s="55">
        <f t="shared" si="70"/>
        <v>0.82824552025564868</v>
      </c>
      <c r="AV187" s="55">
        <f t="shared" si="71"/>
        <v>0.77890209775011543</v>
      </c>
      <c r="AW187" s="55">
        <f t="shared" si="72"/>
        <v>0.72394096378614636</v>
      </c>
      <c r="AX187" s="55">
        <f t="shared" si="73"/>
        <v>0.67307052418373925</v>
      </c>
      <c r="AY187" s="55">
        <f t="shared" si="74"/>
        <v>0.61352672767332272</v>
      </c>
    </row>
    <row r="188" spans="1:51" ht="27" thickBot="1" x14ac:dyDescent="0.3">
      <c r="A188" s="41" t="s">
        <v>1346</v>
      </c>
      <c r="B188" s="41" t="s">
        <v>1384</v>
      </c>
      <c r="C188" s="26" t="s">
        <v>247</v>
      </c>
      <c r="D188" s="50">
        <v>8.7799999999999994</v>
      </c>
      <c r="E188" s="50">
        <v>10</v>
      </c>
      <c r="F188" s="50">
        <v>12.78</v>
      </c>
      <c r="G188" s="50">
        <v>17</v>
      </c>
      <c r="H188" s="50">
        <v>20.5</v>
      </c>
      <c r="I188" s="50">
        <v>23.11</v>
      </c>
      <c r="J188" s="50">
        <v>26.72</v>
      </c>
      <c r="K188" s="50">
        <v>27.78</v>
      </c>
      <c r="L188" s="50">
        <v>25.61</v>
      </c>
      <c r="M188" s="50">
        <v>21.5</v>
      </c>
      <c r="N188" s="50">
        <v>16.39</v>
      </c>
      <c r="O188" s="50">
        <v>11.11</v>
      </c>
      <c r="P188" s="51">
        <v>0.77777777777777701</v>
      </c>
      <c r="Q188" s="51">
        <v>2.2777777777777786</v>
      </c>
      <c r="R188" s="51">
        <v>4.7777777777777786</v>
      </c>
      <c r="S188" s="51">
        <v>10.111111111111112</v>
      </c>
      <c r="T188" s="51">
        <v>15.277777777777777</v>
      </c>
      <c r="U188" s="51">
        <v>19.888888888888886</v>
      </c>
      <c r="V188" s="51">
        <v>23.611111111111111</v>
      </c>
      <c r="W188" s="51">
        <v>24.222222222222218</v>
      </c>
      <c r="X188" s="51">
        <v>21.111111111111111</v>
      </c>
      <c r="Y188" s="51">
        <v>15.388888888888889</v>
      </c>
      <c r="Z188" s="51">
        <v>9.5</v>
      </c>
      <c r="AA188" s="51">
        <v>3.6111111111111112</v>
      </c>
      <c r="AB188" s="53">
        <f t="shared" si="51"/>
        <v>369.94534619223651</v>
      </c>
      <c r="AC188" s="53">
        <f t="shared" si="52"/>
        <v>422.50049260036923</v>
      </c>
      <c r="AD188" s="53">
        <f t="shared" si="53"/>
        <v>499.96140432869572</v>
      </c>
      <c r="AE188" s="53">
        <f t="shared" si="54"/>
        <v>789.27773429772049</v>
      </c>
      <c r="AF188" s="53">
        <f t="shared" si="55"/>
        <v>1247.916177365513</v>
      </c>
      <c r="AG188" s="53">
        <f t="shared" si="56"/>
        <v>1903.5381180984386</v>
      </c>
      <c r="AH188" s="53">
        <f t="shared" si="57"/>
        <v>2418.556227537938</v>
      </c>
      <c r="AI188" s="53">
        <f t="shared" si="58"/>
        <v>2446.0711146459985</v>
      </c>
      <c r="AJ188" s="53">
        <f t="shared" si="59"/>
        <v>1905.4245386272223</v>
      </c>
      <c r="AK188" s="53">
        <f t="shared" si="60"/>
        <v>1190.4030086994571</v>
      </c>
      <c r="AL188" s="53">
        <f t="shared" si="61"/>
        <v>755.93681281395686</v>
      </c>
      <c r="AM188" s="53">
        <f t="shared" si="62"/>
        <v>473.92012949120914</v>
      </c>
      <c r="AN188" s="55">
        <f t="shared" si="63"/>
        <v>0.57218515716195917</v>
      </c>
      <c r="AO188" s="55">
        <f t="shared" si="64"/>
        <v>0.58691110567427562</v>
      </c>
      <c r="AP188" s="55">
        <f t="shared" si="65"/>
        <v>0.58234470011553596</v>
      </c>
      <c r="AQ188" s="55">
        <f t="shared" si="66"/>
        <v>0.63873458185895637</v>
      </c>
      <c r="AR188" s="55">
        <f t="shared" si="67"/>
        <v>0.71993429024198374</v>
      </c>
      <c r="AS188" s="55">
        <f t="shared" si="68"/>
        <v>0.82104844276312849</v>
      </c>
      <c r="AT188" s="55">
        <f t="shared" si="69"/>
        <v>0.83099117066020656</v>
      </c>
      <c r="AU188" s="55">
        <f t="shared" si="70"/>
        <v>0.81013377679322385</v>
      </c>
      <c r="AV188" s="55">
        <f t="shared" si="71"/>
        <v>0.76218618465418875</v>
      </c>
      <c r="AW188" s="55">
        <f t="shared" si="72"/>
        <v>0.68187550112248974</v>
      </c>
      <c r="AX188" s="55">
        <f t="shared" si="73"/>
        <v>0.63732201945665135</v>
      </c>
      <c r="AY188" s="55">
        <f t="shared" si="74"/>
        <v>0.59904092860729841</v>
      </c>
    </row>
    <row r="189" spans="1:51" ht="27" thickBot="1" x14ac:dyDescent="0.3">
      <c r="A189" s="41" t="s">
        <v>1346</v>
      </c>
      <c r="B189" s="41" t="s">
        <v>1384</v>
      </c>
      <c r="C189" s="26" t="s">
        <v>248</v>
      </c>
      <c r="D189" s="50">
        <v>6.72</v>
      </c>
      <c r="E189" s="50">
        <v>7.89</v>
      </c>
      <c r="F189" s="50">
        <v>10.78</v>
      </c>
      <c r="G189" s="50">
        <v>15.28</v>
      </c>
      <c r="H189" s="50">
        <v>19.39</v>
      </c>
      <c r="I189" s="50">
        <v>22.5</v>
      </c>
      <c r="J189" s="50">
        <v>26.28</v>
      </c>
      <c r="K189" s="50">
        <v>27.5</v>
      </c>
      <c r="L189" s="50">
        <v>24.61</v>
      </c>
      <c r="M189" s="50">
        <v>19.5</v>
      </c>
      <c r="N189" s="50">
        <v>14.22</v>
      </c>
      <c r="O189" s="50">
        <v>9.2200000000000006</v>
      </c>
      <c r="P189" s="51">
        <v>-2.2777777777777786</v>
      </c>
      <c r="Q189" s="51">
        <v>-0.77777777777777701</v>
      </c>
      <c r="R189" s="51">
        <v>2.3888888888888871</v>
      </c>
      <c r="S189" s="51">
        <v>7.8888888888888902</v>
      </c>
      <c r="T189" s="51">
        <v>13.388888888888889</v>
      </c>
      <c r="U189" s="51">
        <v>18.111111111111107</v>
      </c>
      <c r="V189" s="51">
        <v>21.888888888888893</v>
      </c>
      <c r="W189" s="51">
        <v>22.5</v>
      </c>
      <c r="X189" s="51">
        <v>19.277777777777779</v>
      </c>
      <c r="Y189" s="51">
        <v>13.777777777777775</v>
      </c>
      <c r="Z189" s="51">
        <v>7.6111111111111125</v>
      </c>
      <c r="AA189" s="51">
        <v>1.1111111111111112</v>
      </c>
      <c r="AB189" s="53">
        <f t="shared" si="51"/>
        <v>272.52204719511701</v>
      </c>
      <c r="AC189" s="53">
        <f t="shared" si="52"/>
        <v>313.58530093775141</v>
      </c>
      <c r="AD189" s="53">
        <f t="shared" si="53"/>
        <v>407.47474927767325</v>
      </c>
      <c r="AE189" s="53">
        <f t="shared" si="54"/>
        <v>652.68576949835199</v>
      </c>
      <c r="AF189" s="53">
        <f t="shared" si="55"/>
        <v>1046.9963541127961</v>
      </c>
      <c r="AG189" s="53">
        <f t="shared" si="56"/>
        <v>1582.2935248180424</v>
      </c>
      <c r="AH189" s="53">
        <f t="shared" si="57"/>
        <v>2014.264831068482</v>
      </c>
      <c r="AI189" s="53">
        <f t="shared" si="58"/>
        <v>2019.7047203475545</v>
      </c>
      <c r="AJ189" s="53">
        <f t="shared" si="59"/>
        <v>1612.2103943066718</v>
      </c>
      <c r="AK189" s="53">
        <f t="shared" si="60"/>
        <v>1093.8210810782982</v>
      </c>
      <c r="AL189" s="53">
        <f t="shared" si="61"/>
        <v>672.8917520583899</v>
      </c>
      <c r="AM189" s="53">
        <f t="shared" si="62"/>
        <v>376.7784921363338</v>
      </c>
      <c r="AN189" s="55">
        <f t="shared" si="63"/>
        <v>0.52678647503284437</v>
      </c>
      <c r="AO189" s="55">
        <f t="shared" si="64"/>
        <v>0.54293366519918074</v>
      </c>
      <c r="AP189" s="55">
        <f t="shared" si="65"/>
        <v>0.56158131501815556</v>
      </c>
      <c r="AQ189" s="55">
        <f t="shared" si="66"/>
        <v>0.6135851177985101</v>
      </c>
      <c r="AR189" s="55">
        <f t="shared" si="67"/>
        <v>0.68249820117052518</v>
      </c>
      <c r="AS189" s="55">
        <f t="shared" si="68"/>
        <v>0.76253542048520562</v>
      </c>
      <c r="AT189" s="55">
        <f t="shared" si="69"/>
        <v>0.76826307975771257</v>
      </c>
      <c r="AU189" s="55">
        <f t="shared" si="70"/>
        <v>0.74219986907191682</v>
      </c>
      <c r="AV189" s="55">
        <f t="shared" si="71"/>
        <v>0.72229110307734123</v>
      </c>
      <c r="AW189" s="55">
        <f t="shared" si="72"/>
        <v>0.69521159662560639</v>
      </c>
      <c r="AX189" s="55">
        <f t="shared" si="73"/>
        <v>0.6446619377221614</v>
      </c>
      <c r="AY189" s="55">
        <f t="shared" si="74"/>
        <v>0.56894206710169193</v>
      </c>
    </row>
    <row r="190" spans="1:51" ht="27" thickBot="1" x14ac:dyDescent="0.3">
      <c r="A190" s="41" t="s">
        <v>1346</v>
      </c>
      <c r="B190" s="41" t="s">
        <v>1385</v>
      </c>
      <c r="C190" s="26" t="s">
        <v>249</v>
      </c>
      <c r="D190" s="50">
        <v>2.72</v>
      </c>
      <c r="E190" s="50">
        <v>3.89</v>
      </c>
      <c r="F190" s="50">
        <v>7.61</v>
      </c>
      <c r="G190" s="50">
        <v>12.89</v>
      </c>
      <c r="H190" s="50">
        <v>18.11</v>
      </c>
      <c r="I190" s="50">
        <v>21.5</v>
      </c>
      <c r="J190" s="50">
        <v>25.22</v>
      </c>
      <c r="K190" s="50">
        <v>26.11</v>
      </c>
      <c r="L190" s="50">
        <v>22.61</v>
      </c>
      <c r="M190" s="50">
        <v>16.72</v>
      </c>
      <c r="N190" s="50">
        <v>10.61</v>
      </c>
      <c r="O190" s="50">
        <v>5.1100000000000003</v>
      </c>
      <c r="P190" s="51">
        <v>-5.2222222222222214</v>
      </c>
      <c r="Q190" s="51">
        <v>-4.3888888888888884</v>
      </c>
      <c r="R190" s="51">
        <v>-1.2777777777777781</v>
      </c>
      <c r="S190" s="51">
        <v>5.1111111111111125</v>
      </c>
      <c r="T190" s="51">
        <v>11.222222222222223</v>
      </c>
      <c r="U190" s="51">
        <v>16.388888888888889</v>
      </c>
      <c r="V190" s="51">
        <v>20.777777777777782</v>
      </c>
      <c r="W190" s="51">
        <v>21.388888888888889</v>
      </c>
      <c r="X190" s="51">
        <v>17.722222222222221</v>
      </c>
      <c r="Y190" s="51">
        <v>11.388888888888889</v>
      </c>
      <c r="Z190" s="51">
        <v>5</v>
      </c>
      <c r="AA190" s="51">
        <v>-1.4999999999999996</v>
      </c>
      <c r="AB190" s="53">
        <f t="shared" si="51"/>
        <v>231.89944473585572</v>
      </c>
      <c r="AC190" s="53">
        <f t="shared" si="52"/>
        <v>242.13807322176726</v>
      </c>
      <c r="AD190" s="53">
        <f t="shared" si="53"/>
        <v>297.08101780315172</v>
      </c>
      <c r="AE190" s="53">
        <f t="shared" si="54"/>
        <v>519.97010958493513</v>
      </c>
      <c r="AF190" s="53">
        <f t="shared" si="55"/>
        <v>853.19642857339852</v>
      </c>
      <c r="AG190" s="53">
        <f t="shared" si="56"/>
        <v>1352.6643062839244</v>
      </c>
      <c r="AH190" s="53">
        <f t="shared" si="57"/>
        <v>1871.8118500982384</v>
      </c>
      <c r="AI190" s="53">
        <f t="shared" si="58"/>
        <v>1913.921323180638</v>
      </c>
      <c r="AJ190" s="53">
        <f t="shared" si="59"/>
        <v>1496.7127586569241</v>
      </c>
      <c r="AK190" s="53">
        <f t="shared" si="60"/>
        <v>952.25634136611438</v>
      </c>
      <c r="AL190" s="53">
        <f t="shared" si="61"/>
        <v>595.1145072366196</v>
      </c>
      <c r="AM190" s="53">
        <f t="shared" si="62"/>
        <v>341.57785579765653</v>
      </c>
      <c r="AN190" s="55">
        <f t="shared" si="63"/>
        <v>0.55872695726979205</v>
      </c>
      <c r="AO190" s="55">
        <f t="shared" si="64"/>
        <v>0.54783268325502799</v>
      </c>
      <c r="AP190" s="55">
        <f t="shared" si="65"/>
        <v>0.53351583533626046</v>
      </c>
      <c r="AQ190" s="55">
        <f t="shared" si="66"/>
        <v>0.59175003998802</v>
      </c>
      <c r="AR190" s="55">
        <f t="shared" si="67"/>
        <v>0.64124819295906521</v>
      </c>
      <c r="AS190" s="55">
        <f t="shared" si="68"/>
        <v>0.72686389040074439</v>
      </c>
      <c r="AT190" s="55">
        <f t="shared" si="69"/>
        <v>0.76424031201195131</v>
      </c>
      <c r="AU190" s="55">
        <f t="shared" si="70"/>
        <v>0.75265365979588283</v>
      </c>
      <c r="AV190" s="55">
        <f t="shared" si="71"/>
        <v>0.73915452332080844</v>
      </c>
      <c r="AW190" s="55">
        <f t="shared" si="72"/>
        <v>0.70784500643983983</v>
      </c>
      <c r="AX190" s="55">
        <f t="shared" si="73"/>
        <v>0.68252519318134586</v>
      </c>
      <c r="AY190" s="55">
        <f t="shared" si="74"/>
        <v>0.62350737701523673</v>
      </c>
    </row>
    <row r="191" spans="1:51" ht="40.200000000000003" thickBot="1" x14ac:dyDescent="0.3">
      <c r="A191" s="41" t="s">
        <v>1346</v>
      </c>
      <c r="B191" s="41" t="s">
        <v>1386</v>
      </c>
      <c r="C191" s="26" t="s">
        <v>250</v>
      </c>
      <c r="D191" s="50">
        <v>6.11</v>
      </c>
      <c r="E191" s="50">
        <v>6.78</v>
      </c>
      <c r="F191" s="50">
        <v>9.89</v>
      </c>
      <c r="G191" s="50">
        <v>15.11</v>
      </c>
      <c r="H191" s="50">
        <v>19.72</v>
      </c>
      <c r="I191" s="50">
        <v>23.11</v>
      </c>
      <c r="J191" s="50">
        <v>27</v>
      </c>
      <c r="K191" s="50">
        <v>28.22</v>
      </c>
      <c r="L191" s="50">
        <v>24.89</v>
      </c>
      <c r="M191" s="50">
        <v>19.39</v>
      </c>
      <c r="N191" s="50">
        <v>13.72</v>
      </c>
      <c r="O191" s="50">
        <v>8.5</v>
      </c>
      <c r="P191" s="51">
        <v>-1.2777777777777781</v>
      </c>
      <c r="Q191" s="51">
        <v>-0.49999999999999922</v>
      </c>
      <c r="R191" s="51">
        <v>2.2222222222222223</v>
      </c>
      <c r="S191" s="51">
        <v>7.2777777777777786</v>
      </c>
      <c r="T191" s="51">
        <v>12.611111111111112</v>
      </c>
      <c r="U191" s="51">
        <v>17.777777777777779</v>
      </c>
      <c r="V191" s="51">
        <v>22.222222222222221</v>
      </c>
      <c r="W191" s="51">
        <v>22.5</v>
      </c>
      <c r="X191" s="51">
        <v>19</v>
      </c>
      <c r="Y191" s="51">
        <v>13.22222222222222</v>
      </c>
      <c r="Z191" s="51">
        <v>7.2777777777777786</v>
      </c>
      <c r="AA191" s="51">
        <v>1.6111111111111103</v>
      </c>
      <c r="AB191" s="53">
        <f t="shared" si="51"/>
        <v>329.2752508373809</v>
      </c>
      <c r="AC191" s="53">
        <f t="shared" si="52"/>
        <v>352.27827288806378</v>
      </c>
      <c r="AD191" s="53">
        <f t="shared" si="53"/>
        <v>422.26891067262568</v>
      </c>
      <c r="AE191" s="53">
        <f t="shared" si="54"/>
        <v>607.08215798533422</v>
      </c>
      <c r="AF191" s="53">
        <f t="shared" si="55"/>
        <v>926.61478706882008</v>
      </c>
      <c r="AG191" s="53">
        <f t="shared" si="56"/>
        <v>1462.2501749227308</v>
      </c>
      <c r="AH191" s="53">
        <f t="shared" si="57"/>
        <v>2010.699709672127</v>
      </c>
      <c r="AI191" s="53">
        <f t="shared" si="58"/>
        <v>1936.5827057268</v>
      </c>
      <c r="AJ191" s="53">
        <f t="shared" si="59"/>
        <v>1531.5186181714612</v>
      </c>
      <c r="AK191" s="53">
        <f t="shared" si="60"/>
        <v>1024.4918487947634</v>
      </c>
      <c r="AL191" s="53">
        <f t="shared" si="61"/>
        <v>664.14087985889478</v>
      </c>
      <c r="AM191" s="53">
        <f t="shared" si="62"/>
        <v>424.95203574169699</v>
      </c>
      <c r="AN191" s="55">
        <f t="shared" si="63"/>
        <v>0.59133216186321491</v>
      </c>
      <c r="AO191" s="55">
        <f t="shared" si="64"/>
        <v>0.59769863095181164</v>
      </c>
      <c r="AP191" s="55">
        <f t="shared" si="65"/>
        <v>0.58891411279765737</v>
      </c>
      <c r="AQ191" s="55">
        <f t="shared" si="66"/>
        <v>0.59500106684235565</v>
      </c>
      <c r="AR191" s="55">
        <f t="shared" si="67"/>
        <v>0.63551686533588869</v>
      </c>
      <c r="AS191" s="55">
        <f t="shared" si="68"/>
        <v>0.71961272389844888</v>
      </c>
      <c r="AT191" s="55">
        <f t="shared" si="69"/>
        <v>0.75147859341397816</v>
      </c>
      <c r="AU191" s="55">
        <f t="shared" si="70"/>
        <v>0.71165424141308675</v>
      </c>
      <c r="AV191" s="55">
        <f t="shared" si="71"/>
        <v>0.69812095563878185</v>
      </c>
      <c r="AW191" s="55">
        <f t="shared" si="72"/>
        <v>0.67512342956625837</v>
      </c>
      <c r="AX191" s="55">
        <f t="shared" si="73"/>
        <v>0.65092430546972113</v>
      </c>
      <c r="AY191" s="55">
        <f t="shared" si="74"/>
        <v>0.61908383701194991</v>
      </c>
    </row>
    <row r="192" spans="1:51" ht="27" thickBot="1" x14ac:dyDescent="0.3">
      <c r="A192" s="41" t="s">
        <v>1346</v>
      </c>
      <c r="B192" s="41" t="s">
        <v>1387</v>
      </c>
      <c r="C192" s="26" t="s">
        <v>251</v>
      </c>
      <c r="D192" s="50">
        <v>6</v>
      </c>
      <c r="E192" s="50">
        <v>6.72</v>
      </c>
      <c r="F192" s="50">
        <v>10</v>
      </c>
      <c r="G192" s="50">
        <v>14.89</v>
      </c>
      <c r="H192" s="50">
        <v>19.5</v>
      </c>
      <c r="I192" s="50">
        <v>22.61</v>
      </c>
      <c r="J192" s="50">
        <v>26.61</v>
      </c>
      <c r="K192" s="50">
        <v>27.72</v>
      </c>
      <c r="L192" s="50">
        <v>24.22</v>
      </c>
      <c r="M192" s="50">
        <v>18.78</v>
      </c>
      <c r="N192" s="50">
        <v>13.39</v>
      </c>
      <c r="O192" s="50">
        <v>8.39</v>
      </c>
      <c r="P192" s="51">
        <v>-5.2777777777777777</v>
      </c>
      <c r="Q192" s="51">
        <v>-3.8888888888888888</v>
      </c>
      <c r="R192" s="51">
        <v>-0.11111111111111072</v>
      </c>
      <c r="S192" s="51">
        <v>6.1111111111111107</v>
      </c>
      <c r="T192" s="51">
        <v>12</v>
      </c>
      <c r="U192" s="51">
        <v>16.888888888888889</v>
      </c>
      <c r="V192" s="51">
        <v>21.111111111111111</v>
      </c>
      <c r="W192" s="51">
        <v>21.888888888888893</v>
      </c>
      <c r="X192" s="51">
        <v>18.277777777777782</v>
      </c>
      <c r="Y192" s="51">
        <v>12.111111111111109</v>
      </c>
      <c r="Z192" s="51">
        <v>5.4999999999999991</v>
      </c>
      <c r="AA192" s="51">
        <v>-1.6111111111111103</v>
      </c>
      <c r="AB192" s="53">
        <f t="shared" si="51"/>
        <v>182.78749389393289</v>
      </c>
      <c r="AC192" s="53">
        <f t="shared" si="52"/>
        <v>214.43378105716852</v>
      </c>
      <c r="AD192" s="53">
        <f t="shared" si="53"/>
        <v>299.69681802313073</v>
      </c>
      <c r="AE192" s="53">
        <f t="shared" si="54"/>
        <v>524.55793789278368</v>
      </c>
      <c r="AF192" s="53">
        <f t="shared" si="55"/>
        <v>866.88069964769704</v>
      </c>
      <c r="AG192" s="53">
        <f t="shared" si="56"/>
        <v>1347.0811766308357</v>
      </c>
      <c r="AH192" s="53">
        <f t="shared" si="57"/>
        <v>1796.0202432112578</v>
      </c>
      <c r="AI192" s="53">
        <f t="shared" si="58"/>
        <v>1850.8866946491269</v>
      </c>
      <c r="AJ192" s="53">
        <f t="shared" si="59"/>
        <v>1456.4190686645611</v>
      </c>
      <c r="AK192" s="53">
        <f t="shared" si="60"/>
        <v>920.02232890551215</v>
      </c>
      <c r="AL192" s="53">
        <f t="shared" si="61"/>
        <v>531.20897943808995</v>
      </c>
      <c r="AM192" s="53">
        <f t="shared" si="62"/>
        <v>268.28823342666408</v>
      </c>
      <c r="AN192" s="55">
        <f t="shared" si="63"/>
        <v>0.44225648235611364</v>
      </c>
      <c r="AO192" s="55">
        <f t="shared" si="64"/>
        <v>0.4672834465992653</v>
      </c>
      <c r="AP192" s="55">
        <f t="shared" si="65"/>
        <v>0.49431044063842755</v>
      </c>
      <c r="AQ192" s="55">
        <f t="shared" si="66"/>
        <v>0.55701139067438588</v>
      </c>
      <c r="AR192" s="55">
        <f t="shared" si="67"/>
        <v>0.6189043428756259</v>
      </c>
      <c r="AS192" s="55">
        <f t="shared" si="68"/>
        <v>0.70123388250191809</v>
      </c>
      <c r="AT192" s="55">
        <f t="shared" si="69"/>
        <v>0.71842352661266373</v>
      </c>
      <c r="AU192" s="55">
        <f t="shared" si="70"/>
        <v>0.7059488357146253</v>
      </c>
      <c r="AV192" s="55">
        <f t="shared" si="71"/>
        <v>0.69456988124847163</v>
      </c>
      <c r="AW192" s="55">
        <f t="shared" si="72"/>
        <v>0.6520578197546667</v>
      </c>
      <c r="AX192" s="55">
        <f t="shared" si="73"/>
        <v>0.58843047541011939</v>
      </c>
      <c r="AY192" s="55">
        <f t="shared" si="74"/>
        <v>0.49373980338213502</v>
      </c>
    </row>
    <row r="193" spans="1:51" ht="27" thickBot="1" x14ac:dyDescent="0.3">
      <c r="A193" s="41" t="s">
        <v>1346</v>
      </c>
      <c r="B193" s="41" t="s">
        <v>1388</v>
      </c>
      <c r="C193" s="26" t="s">
        <v>252</v>
      </c>
      <c r="D193" s="50">
        <v>4</v>
      </c>
      <c r="E193" s="50">
        <v>4.78</v>
      </c>
      <c r="F193" s="50">
        <v>7.89</v>
      </c>
      <c r="G193" s="50">
        <v>13.39</v>
      </c>
      <c r="H193" s="50">
        <v>18.28</v>
      </c>
      <c r="I193" s="50">
        <v>22.22</v>
      </c>
      <c r="J193" s="50">
        <v>26.5</v>
      </c>
      <c r="K193" s="50">
        <v>27.39</v>
      </c>
      <c r="L193" s="50">
        <v>23</v>
      </c>
      <c r="M193" s="50">
        <v>17.28</v>
      </c>
      <c r="N193" s="50">
        <v>11.78</v>
      </c>
      <c r="O193" s="50">
        <v>6.61</v>
      </c>
      <c r="P193" s="51">
        <v>-0.22222222222222143</v>
      </c>
      <c r="Q193" s="51">
        <v>0.11111111111111269</v>
      </c>
      <c r="R193" s="51">
        <v>2.0000000000000009</v>
      </c>
      <c r="S193" s="51">
        <v>6.2222222222222232</v>
      </c>
      <c r="T193" s="51">
        <v>11.222222222222223</v>
      </c>
      <c r="U193" s="51">
        <v>16.722222222222221</v>
      </c>
      <c r="V193" s="51">
        <v>21.277777777777775</v>
      </c>
      <c r="W193" s="51">
        <v>21.722222222222218</v>
      </c>
      <c r="X193" s="51">
        <v>18.388888888888886</v>
      </c>
      <c r="Y193" s="51">
        <v>12.5</v>
      </c>
      <c r="Z193" s="51">
        <v>7.1111111111111089</v>
      </c>
      <c r="AA193" s="51">
        <v>2.2222222222222223</v>
      </c>
      <c r="AB193" s="53">
        <f t="shared" si="51"/>
        <v>444.87138627622022</v>
      </c>
      <c r="AC193" s="53">
        <f t="shared" si="52"/>
        <v>442.11843048047814</v>
      </c>
      <c r="AD193" s="53">
        <f t="shared" si="53"/>
        <v>468.2249905930438</v>
      </c>
      <c r="AE193" s="53">
        <f t="shared" si="54"/>
        <v>587.00308929225821</v>
      </c>
      <c r="AF193" s="53">
        <f t="shared" si="55"/>
        <v>844.14062280740643</v>
      </c>
      <c r="AG193" s="53">
        <f t="shared" si="56"/>
        <v>1350.534687466813</v>
      </c>
      <c r="AH193" s="53">
        <f t="shared" si="57"/>
        <v>1845.0509184755413</v>
      </c>
      <c r="AI193" s="53">
        <f t="shared" si="58"/>
        <v>1848.9427112357646</v>
      </c>
      <c r="AJ193" s="53">
        <f t="shared" si="59"/>
        <v>1589.49180236497</v>
      </c>
      <c r="AK193" s="53">
        <f t="shared" si="60"/>
        <v>1063.977256029767</v>
      </c>
      <c r="AL193" s="53">
        <f t="shared" si="61"/>
        <v>737.0857182624934</v>
      </c>
      <c r="AM193" s="53">
        <f t="shared" si="62"/>
        <v>527.50163777423188</v>
      </c>
      <c r="AN193" s="55">
        <f t="shared" si="63"/>
        <v>0.73970120486205948</v>
      </c>
      <c r="AO193" s="55">
        <f t="shared" si="64"/>
        <v>0.71755876956951503</v>
      </c>
      <c r="AP193" s="55">
        <f t="shared" si="65"/>
        <v>0.66343169767728438</v>
      </c>
      <c r="AQ193" s="55">
        <f t="shared" si="66"/>
        <v>0.61856116001854955</v>
      </c>
      <c r="AR193" s="55">
        <f t="shared" si="67"/>
        <v>0.63444200051761246</v>
      </c>
      <c r="AS193" s="55">
        <f t="shared" si="68"/>
        <v>0.71050468748886009</v>
      </c>
      <c r="AT193" s="55">
        <f t="shared" si="69"/>
        <v>0.73052801533861711</v>
      </c>
      <c r="AU193" s="55">
        <f t="shared" si="70"/>
        <v>0.71242176156112214</v>
      </c>
      <c r="AV193" s="55">
        <f t="shared" si="71"/>
        <v>0.7527697886776088</v>
      </c>
      <c r="AW193" s="55">
        <f t="shared" si="72"/>
        <v>0.73506245265616887</v>
      </c>
      <c r="AX193" s="55">
        <f t="shared" si="73"/>
        <v>0.7307012908012317</v>
      </c>
      <c r="AY193" s="55">
        <f t="shared" si="74"/>
        <v>0.73567613233540752</v>
      </c>
    </row>
    <row r="194" spans="1:51" ht="27" thickBot="1" x14ac:dyDescent="0.3">
      <c r="A194" s="41" t="s">
        <v>1346</v>
      </c>
      <c r="B194" s="41" t="s">
        <v>1388</v>
      </c>
      <c r="C194" s="26" t="s">
        <v>253</v>
      </c>
      <c r="D194" s="50">
        <v>4.3899999999999997</v>
      </c>
      <c r="E194" s="50">
        <v>5.22</v>
      </c>
      <c r="F194" s="50">
        <v>8.2799999999999994</v>
      </c>
      <c r="G194" s="50">
        <v>13.5</v>
      </c>
      <c r="H194" s="50">
        <v>18.39</v>
      </c>
      <c r="I194" s="50">
        <v>22.11</v>
      </c>
      <c r="J194" s="50">
        <v>26.5</v>
      </c>
      <c r="K194" s="50">
        <v>27.5</v>
      </c>
      <c r="L194" s="50">
        <v>23.22</v>
      </c>
      <c r="M194" s="50">
        <v>17.61</v>
      </c>
      <c r="N194" s="50">
        <v>12.22</v>
      </c>
      <c r="O194" s="50">
        <v>6.89</v>
      </c>
      <c r="P194" s="51">
        <v>-0.22222222222222143</v>
      </c>
      <c r="Q194" s="51">
        <v>0.22222222222222143</v>
      </c>
      <c r="R194" s="51">
        <v>2.2222222222222223</v>
      </c>
      <c r="S194" s="51">
        <v>6.3888888888888884</v>
      </c>
      <c r="T194" s="51">
        <v>11.611111111111111</v>
      </c>
      <c r="U194" s="51">
        <v>17.111111111111111</v>
      </c>
      <c r="V194" s="51">
        <v>21.611111111111114</v>
      </c>
      <c r="W194" s="51">
        <v>22.111111111111111</v>
      </c>
      <c r="X194" s="51">
        <v>18.499999999999996</v>
      </c>
      <c r="Y194" s="51">
        <v>12.388888888888888</v>
      </c>
      <c r="Z194" s="51">
        <v>7.0000000000000009</v>
      </c>
      <c r="AA194" s="51">
        <v>2.2222222222222223</v>
      </c>
      <c r="AB194" s="53">
        <f t="shared" si="51"/>
        <v>432.87735866428397</v>
      </c>
      <c r="AC194" s="53">
        <f t="shared" si="52"/>
        <v>435.73581357446926</v>
      </c>
      <c r="AD194" s="53">
        <f t="shared" si="53"/>
        <v>470.66013448593014</v>
      </c>
      <c r="AE194" s="53">
        <f t="shared" si="54"/>
        <v>596.35328123881118</v>
      </c>
      <c r="AF194" s="53">
        <f t="shared" si="55"/>
        <v>882.60502935057218</v>
      </c>
      <c r="AG194" s="53">
        <f t="shared" si="56"/>
        <v>1428.3237464277943</v>
      </c>
      <c r="AH194" s="53">
        <f t="shared" si="57"/>
        <v>1921.9318893676955</v>
      </c>
      <c r="AI194" s="53">
        <f t="shared" si="58"/>
        <v>1926.3594889747897</v>
      </c>
      <c r="AJ194" s="53">
        <f t="shared" si="59"/>
        <v>1590.4747349652423</v>
      </c>
      <c r="AK194" s="53">
        <f t="shared" si="60"/>
        <v>1026.9540736834144</v>
      </c>
      <c r="AL194" s="53">
        <f t="shared" si="61"/>
        <v>705.21942651073948</v>
      </c>
      <c r="AM194" s="53">
        <f t="shared" si="62"/>
        <v>517.45845674086036</v>
      </c>
      <c r="AN194" s="55">
        <f t="shared" si="63"/>
        <v>0.71975836981042629</v>
      </c>
      <c r="AO194" s="55">
        <f t="shared" si="64"/>
        <v>0.7015320406980956</v>
      </c>
      <c r="AP194" s="55">
        <f t="shared" si="65"/>
        <v>0.65640256368505656</v>
      </c>
      <c r="AQ194" s="55">
        <f t="shared" si="66"/>
        <v>0.6212392738682202</v>
      </c>
      <c r="AR194" s="55">
        <f t="shared" si="67"/>
        <v>0.64650222099454135</v>
      </c>
      <c r="AS194" s="55">
        <f t="shared" si="68"/>
        <v>0.73313197488645154</v>
      </c>
      <c r="AT194" s="55">
        <f t="shared" si="69"/>
        <v>0.74559278014035624</v>
      </c>
      <c r="AU194" s="55">
        <f t="shared" si="70"/>
        <v>0.72484575764041415</v>
      </c>
      <c r="AV194" s="55">
        <f t="shared" si="71"/>
        <v>0.74801022072212331</v>
      </c>
      <c r="AW194" s="55">
        <f t="shared" si="72"/>
        <v>0.71467684361196826</v>
      </c>
      <c r="AX194" s="55">
        <f t="shared" si="73"/>
        <v>0.70445114801684838</v>
      </c>
      <c r="AY194" s="55">
        <f t="shared" si="74"/>
        <v>0.72166948657379326</v>
      </c>
    </row>
    <row r="195" spans="1:51" ht="27" thickBot="1" x14ac:dyDescent="0.3">
      <c r="A195" s="41" t="s">
        <v>1346</v>
      </c>
      <c r="B195" s="41" t="s">
        <v>1389</v>
      </c>
      <c r="C195" s="26" t="s">
        <v>254</v>
      </c>
      <c r="D195" s="50">
        <v>2.78</v>
      </c>
      <c r="E195" s="50">
        <v>3.5</v>
      </c>
      <c r="F195" s="50">
        <v>7</v>
      </c>
      <c r="G195" s="50">
        <v>12.5</v>
      </c>
      <c r="H195" s="50">
        <v>17.78</v>
      </c>
      <c r="I195" s="50">
        <v>21.72</v>
      </c>
      <c r="J195" s="50">
        <v>25.89</v>
      </c>
      <c r="K195" s="50">
        <v>27.11</v>
      </c>
      <c r="L195" s="50">
        <v>23</v>
      </c>
      <c r="M195" s="50">
        <v>17</v>
      </c>
      <c r="N195" s="50">
        <v>11.22</v>
      </c>
      <c r="O195" s="50">
        <v>5.61</v>
      </c>
      <c r="P195" s="51">
        <v>-0.38888888888888851</v>
      </c>
      <c r="Q195" s="51">
        <v>-0.27777777777777779</v>
      </c>
      <c r="R195" s="51">
        <v>1.5000000000000016</v>
      </c>
      <c r="S195" s="51">
        <v>5.7777777777777768</v>
      </c>
      <c r="T195" s="51">
        <v>11.388888888888889</v>
      </c>
      <c r="U195" s="51">
        <v>17.222222222222221</v>
      </c>
      <c r="V195" s="51">
        <v>21.722222222222218</v>
      </c>
      <c r="W195" s="51">
        <v>22.277777777777775</v>
      </c>
      <c r="X195" s="51">
        <v>18.499999999999996</v>
      </c>
      <c r="Y195" s="51">
        <v>12.722222222222221</v>
      </c>
      <c r="Z195" s="51">
        <v>7.1111111111111089</v>
      </c>
      <c r="AA195" s="51">
        <v>2.2777777777777786</v>
      </c>
      <c r="AB195" s="53">
        <f t="shared" si="51"/>
        <v>473.24231760992723</v>
      </c>
      <c r="AC195" s="53">
        <f t="shared" si="52"/>
        <v>457.08844154553924</v>
      </c>
      <c r="AD195" s="53">
        <f t="shared" si="53"/>
        <v>463.23082878449247</v>
      </c>
      <c r="AE195" s="53">
        <f t="shared" si="54"/>
        <v>585.11991400602108</v>
      </c>
      <c r="AF195" s="53">
        <f t="shared" si="55"/>
        <v>890.52841559981528</v>
      </c>
      <c r="AG195" s="53">
        <f t="shared" si="56"/>
        <v>1483.4314351730357</v>
      </c>
      <c r="AH195" s="53">
        <f t="shared" si="57"/>
        <v>2019.7292202751114</v>
      </c>
      <c r="AI195" s="53">
        <f t="shared" si="58"/>
        <v>2011.3104938385857</v>
      </c>
      <c r="AJ195" s="53">
        <f t="shared" si="59"/>
        <v>1611.7755177477347</v>
      </c>
      <c r="AK195" s="53">
        <f t="shared" si="60"/>
        <v>1115.0077466598564</v>
      </c>
      <c r="AL195" s="53">
        <f t="shared" si="61"/>
        <v>764.88706383611282</v>
      </c>
      <c r="AM195" s="53">
        <f t="shared" si="62"/>
        <v>569.67640154439925</v>
      </c>
      <c r="AN195" s="55">
        <f t="shared" si="63"/>
        <v>0.79646692322930335</v>
      </c>
      <c r="AO195" s="55">
        <f t="shared" si="64"/>
        <v>0.76308935592044513</v>
      </c>
      <c r="AP195" s="55">
        <f t="shared" si="65"/>
        <v>0.68023979370606769</v>
      </c>
      <c r="AQ195" s="55">
        <f t="shared" si="66"/>
        <v>0.63579687215900904</v>
      </c>
      <c r="AR195" s="55">
        <f t="shared" si="67"/>
        <v>0.66196050862816813</v>
      </c>
      <c r="AS195" s="55">
        <f t="shared" si="68"/>
        <v>0.75608406930596195</v>
      </c>
      <c r="AT195" s="55">
        <f t="shared" si="69"/>
        <v>0.77822803283242881</v>
      </c>
      <c r="AU195" s="55">
        <f t="shared" si="70"/>
        <v>0.74916936170763504</v>
      </c>
      <c r="AV195" s="55">
        <f t="shared" si="71"/>
        <v>0.75802811216070332</v>
      </c>
      <c r="AW195" s="55">
        <f t="shared" si="72"/>
        <v>0.75917945501316109</v>
      </c>
      <c r="AX195" s="55">
        <f t="shared" si="73"/>
        <v>0.75826182900368322</v>
      </c>
      <c r="AY195" s="55">
        <f t="shared" si="74"/>
        <v>0.79135861984240863</v>
      </c>
    </row>
    <row r="196" spans="1:51" ht="40.200000000000003" thickBot="1" x14ac:dyDescent="0.3">
      <c r="A196" s="41" t="s">
        <v>1346</v>
      </c>
      <c r="B196" s="41" t="s">
        <v>1390</v>
      </c>
      <c r="C196" s="26" t="s">
        <v>255</v>
      </c>
      <c r="D196" s="50">
        <v>7.89</v>
      </c>
      <c r="E196" s="50">
        <v>8.89</v>
      </c>
      <c r="F196" s="50">
        <v>11.61</v>
      </c>
      <c r="G196" s="50">
        <v>15.89</v>
      </c>
      <c r="H196" s="50">
        <v>19.39</v>
      </c>
      <c r="I196" s="50">
        <v>22.22</v>
      </c>
      <c r="J196" s="50">
        <v>25.78</v>
      </c>
      <c r="K196" s="50">
        <v>26.89</v>
      </c>
      <c r="L196" s="50">
        <v>24.5</v>
      </c>
      <c r="M196" s="50">
        <v>20.22</v>
      </c>
      <c r="N196" s="50">
        <v>15.39</v>
      </c>
      <c r="O196" s="50">
        <v>10.39</v>
      </c>
      <c r="P196" s="51">
        <v>-0.22222222222222143</v>
      </c>
      <c r="Q196" s="51">
        <v>1.1111111111111112</v>
      </c>
      <c r="R196" s="51">
        <v>4.0000000000000018</v>
      </c>
      <c r="S196" s="51">
        <v>9.6111111111111089</v>
      </c>
      <c r="T196" s="51">
        <v>14.5</v>
      </c>
      <c r="U196" s="51">
        <v>19.111111111111114</v>
      </c>
      <c r="V196" s="51">
        <v>23.222222222222221</v>
      </c>
      <c r="W196" s="51">
        <v>23.722222222222225</v>
      </c>
      <c r="X196" s="51">
        <v>20.388888888888889</v>
      </c>
      <c r="Y196" s="51">
        <v>14.888888888888888</v>
      </c>
      <c r="Z196" s="51">
        <v>8.7777777777777768</v>
      </c>
      <c r="AA196" s="51">
        <v>2.7777777777777777</v>
      </c>
      <c r="AB196" s="53">
        <f t="shared" si="51"/>
        <v>340.01191774474006</v>
      </c>
      <c r="AC196" s="53">
        <f t="shared" si="52"/>
        <v>385.25306069547827</v>
      </c>
      <c r="AD196" s="53">
        <f t="shared" si="53"/>
        <v>484.26060586005326</v>
      </c>
      <c r="AE196" s="53">
        <f t="shared" si="54"/>
        <v>792.15811771258677</v>
      </c>
      <c r="AF196" s="53">
        <f t="shared" si="55"/>
        <v>1209.3280262763892</v>
      </c>
      <c r="AG196" s="53">
        <f t="shared" si="56"/>
        <v>1824.0194460896648</v>
      </c>
      <c r="AH196" s="53">
        <f t="shared" si="57"/>
        <v>2439.4463358467242</v>
      </c>
      <c r="AI196" s="53">
        <f t="shared" si="58"/>
        <v>2426.7485379623085</v>
      </c>
      <c r="AJ196" s="53">
        <f t="shared" si="59"/>
        <v>1862.5380716260365</v>
      </c>
      <c r="AK196" s="53">
        <f t="shared" si="60"/>
        <v>1207.7489612975717</v>
      </c>
      <c r="AL196" s="53">
        <f t="shared" si="61"/>
        <v>731.10292327297896</v>
      </c>
      <c r="AM196" s="53">
        <f t="shared" si="62"/>
        <v>441.93965320772077</v>
      </c>
      <c r="AN196" s="55">
        <f t="shared" si="63"/>
        <v>0.56534817248750424</v>
      </c>
      <c r="AO196" s="55">
        <f t="shared" si="64"/>
        <v>0.5817388128142631</v>
      </c>
      <c r="AP196" s="55">
        <f t="shared" si="65"/>
        <v>0.59560360814265634</v>
      </c>
      <c r="AQ196" s="55">
        <f t="shared" si="66"/>
        <v>0.66289640129668648</v>
      </c>
      <c r="AR196" s="55">
        <f t="shared" si="67"/>
        <v>0.7335014644893203</v>
      </c>
      <c r="AS196" s="55">
        <f t="shared" si="68"/>
        <v>0.82571240255586054</v>
      </c>
      <c r="AT196" s="55">
        <f t="shared" si="69"/>
        <v>0.85806708995053949</v>
      </c>
      <c r="AU196" s="55">
        <f t="shared" si="70"/>
        <v>0.82824552025564868</v>
      </c>
      <c r="AV196" s="55">
        <f t="shared" si="71"/>
        <v>0.77890209775011543</v>
      </c>
      <c r="AW196" s="55">
        <f t="shared" si="72"/>
        <v>0.71440162296995324</v>
      </c>
      <c r="AX196" s="55">
        <f t="shared" si="73"/>
        <v>0.64711180220666298</v>
      </c>
      <c r="AY196" s="55">
        <f t="shared" si="74"/>
        <v>0.5924931061601858</v>
      </c>
    </row>
    <row r="197" spans="1:51" ht="40.200000000000003" thickBot="1" x14ac:dyDescent="0.3">
      <c r="A197" s="41" t="s">
        <v>1346</v>
      </c>
      <c r="B197" s="41" t="s">
        <v>1390</v>
      </c>
      <c r="C197" s="26" t="s">
        <v>256</v>
      </c>
      <c r="D197" s="50">
        <v>6</v>
      </c>
      <c r="E197" s="50">
        <v>6.78</v>
      </c>
      <c r="F197" s="50">
        <v>10</v>
      </c>
      <c r="G197" s="50">
        <v>15.22</v>
      </c>
      <c r="H197" s="50">
        <v>19.89</v>
      </c>
      <c r="I197" s="50">
        <v>23.28</v>
      </c>
      <c r="J197" s="50">
        <v>27.39</v>
      </c>
      <c r="K197" s="50">
        <v>28.5</v>
      </c>
      <c r="L197" s="50">
        <v>25</v>
      </c>
      <c r="M197" s="50">
        <v>19.28</v>
      </c>
      <c r="N197" s="50">
        <v>13.72</v>
      </c>
      <c r="O197" s="50">
        <v>8.5</v>
      </c>
      <c r="P197" s="51">
        <v>-1.2777777777777781</v>
      </c>
      <c r="Q197" s="51">
        <v>-0.61111111111111194</v>
      </c>
      <c r="R197" s="51">
        <v>2.0000000000000009</v>
      </c>
      <c r="S197" s="51">
        <v>7.0000000000000009</v>
      </c>
      <c r="T197" s="51">
        <v>12.277777777777779</v>
      </c>
      <c r="U197" s="51">
        <v>17.5</v>
      </c>
      <c r="V197" s="51">
        <v>21.777777777777779</v>
      </c>
      <c r="W197" s="51">
        <v>21.888888888888893</v>
      </c>
      <c r="X197" s="51">
        <v>18.499999999999996</v>
      </c>
      <c r="Y197" s="51">
        <v>12.611111111111112</v>
      </c>
      <c r="Z197" s="51">
        <v>7.0000000000000009</v>
      </c>
      <c r="AA197" s="51">
        <v>1.5000000000000016</v>
      </c>
      <c r="AB197" s="53">
        <f t="shared" si="51"/>
        <v>331.78527968728747</v>
      </c>
      <c r="AC197" s="53">
        <f t="shared" si="52"/>
        <v>346.6210697291703</v>
      </c>
      <c r="AD197" s="53">
        <f t="shared" si="53"/>
        <v>406.1011125490997</v>
      </c>
      <c r="AE197" s="53">
        <f t="shared" si="54"/>
        <v>580.31712103354778</v>
      </c>
      <c r="AF197" s="53">
        <f t="shared" si="55"/>
        <v>877.6489274188549</v>
      </c>
      <c r="AG197" s="53">
        <f t="shared" si="56"/>
        <v>1397.4962759912867</v>
      </c>
      <c r="AH197" s="53">
        <f t="shared" si="57"/>
        <v>1861.5365917437855</v>
      </c>
      <c r="AI197" s="53">
        <f t="shared" si="58"/>
        <v>1768.6563367518231</v>
      </c>
      <c r="AJ197" s="53">
        <f t="shared" si="59"/>
        <v>1429.3154594830107</v>
      </c>
      <c r="AK197" s="53">
        <f t="shared" si="60"/>
        <v>952.30214436230119</v>
      </c>
      <c r="AL197" s="53">
        <f t="shared" si="61"/>
        <v>639.36305228990852</v>
      </c>
      <c r="AM197" s="53">
        <f t="shared" si="62"/>
        <v>418.24413334029487</v>
      </c>
      <c r="AN197" s="55">
        <f t="shared" si="63"/>
        <v>0.59583982158674309</v>
      </c>
      <c r="AO197" s="55">
        <f t="shared" si="64"/>
        <v>0.59288001459858475</v>
      </c>
      <c r="AP197" s="55">
        <f t="shared" si="65"/>
        <v>0.5754078828339364</v>
      </c>
      <c r="AQ197" s="55">
        <f t="shared" si="66"/>
        <v>0.57968491331639405</v>
      </c>
      <c r="AR197" s="55">
        <f t="shared" si="67"/>
        <v>0.61524637726395637</v>
      </c>
      <c r="AS197" s="55">
        <f t="shared" si="68"/>
        <v>0.69989424684826318</v>
      </c>
      <c r="AT197" s="55">
        <f t="shared" si="69"/>
        <v>0.71484393723772377</v>
      </c>
      <c r="AU197" s="55">
        <f t="shared" si="70"/>
        <v>0.67458525976704242</v>
      </c>
      <c r="AV197" s="55">
        <f t="shared" si="71"/>
        <v>0.67221600496080469</v>
      </c>
      <c r="AW197" s="55">
        <f t="shared" si="72"/>
        <v>0.65313448704205257</v>
      </c>
      <c r="AX197" s="55">
        <f t="shared" si="73"/>
        <v>0.63866651889278803</v>
      </c>
      <c r="AY197" s="55">
        <f t="shared" si="74"/>
        <v>0.61417825693664119</v>
      </c>
    </row>
    <row r="198" spans="1:51" ht="27" thickBot="1" x14ac:dyDescent="0.3">
      <c r="A198" s="41" t="s">
        <v>1346</v>
      </c>
      <c r="B198" s="41" t="s">
        <v>1391</v>
      </c>
      <c r="C198" s="26" t="s">
        <v>257</v>
      </c>
      <c r="D198" s="50">
        <v>1.78</v>
      </c>
      <c r="E198" s="50">
        <v>2</v>
      </c>
      <c r="F198" s="50">
        <v>5.1100000000000003</v>
      </c>
      <c r="G198" s="50">
        <v>10.39</v>
      </c>
      <c r="H198" s="50">
        <v>16</v>
      </c>
      <c r="I198" s="50">
        <v>20.28</v>
      </c>
      <c r="J198" s="50">
        <v>24.11</v>
      </c>
      <c r="K198" s="50">
        <v>25.72</v>
      </c>
      <c r="L198" s="50">
        <v>21.72</v>
      </c>
      <c r="M198" s="50">
        <v>15.61</v>
      </c>
      <c r="N198" s="50">
        <v>9.61</v>
      </c>
      <c r="O198" s="50">
        <v>4.3899999999999997</v>
      </c>
      <c r="P198" s="51">
        <v>-2.8888888888888884</v>
      </c>
      <c r="Q198" s="51">
        <v>-3.2222222222222223</v>
      </c>
      <c r="R198" s="51">
        <v>-1.1111111111111112</v>
      </c>
      <c r="S198" s="51">
        <v>3.7222222222222237</v>
      </c>
      <c r="T198" s="51">
        <v>10.111111111111112</v>
      </c>
      <c r="U198" s="51">
        <v>15.111111111111112</v>
      </c>
      <c r="V198" s="51">
        <v>19.888888888888886</v>
      </c>
      <c r="W198" s="51">
        <v>20.777777777777782</v>
      </c>
      <c r="X198" s="51">
        <v>16.611111111111111</v>
      </c>
      <c r="Y198" s="51">
        <v>10.111111111111112</v>
      </c>
      <c r="Z198" s="51">
        <v>4.2777777777777795</v>
      </c>
      <c r="AA198" s="51">
        <v>-0.49999999999999922</v>
      </c>
      <c r="AB198" s="53">
        <f t="shared" si="51"/>
        <v>351.86250963425903</v>
      </c>
      <c r="AC198" s="53">
        <f t="shared" si="52"/>
        <v>329.62204546102987</v>
      </c>
      <c r="AD198" s="53">
        <f t="shared" si="53"/>
        <v>361.618639411944</v>
      </c>
      <c r="AE198" s="53">
        <f t="shared" si="54"/>
        <v>505.0021798993867</v>
      </c>
      <c r="AF198" s="53">
        <f t="shared" si="55"/>
        <v>841.0994352801174</v>
      </c>
      <c r="AG198" s="53">
        <f t="shared" si="56"/>
        <v>1238.1806428403243</v>
      </c>
      <c r="AH198" s="53">
        <f t="shared" si="57"/>
        <v>1792.2444837205037</v>
      </c>
      <c r="AI198" s="53">
        <f t="shared" si="58"/>
        <v>1817.0240655925065</v>
      </c>
      <c r="AJ198" s="53">
        <f t="shared" si="59"/>
        <v>1372.8432912828619</v>
      </c>
      <c r="AK198" s="53">
        <f t="shared" si="60"/>
        <v>862.33506375321849</v>
      </c>
      <c r="AL198" s="53">
        <f t="shared" si="61"/>
        <v>575.20909754161869</v>
      </c>
      <c r="AM198" s="53">
        <f t="shared" si="62"/>
        <v>415.73421788765722</v>
      </c>
      <c r="AN198" s="55">
        <f t="shared" si="63"/>
        <v>0.71165328031029862</v>
      </c>
      <c r="AO198" s="55">
        <f t="shared" si="64"/>
        <v>0.68340623858422545</v>
      </c>
      <c r="AP198" s="55">
        <f t="shared" si="65"/>
        <v>0.64153764580010564</v>
      </c>
      <c r="AQ198" s="55">
        <f t="shared" si="66"/>
        <v>0.63335680729024413</v>
      </c>
      <c r="AR198" s="55">
        <f t="shared" si="67"/>
        <v>0.68067205338494963</v>
      </c>
      <c r="AS198" s="55">
        <f t="shared" si="68"/>
        <v>0.72200634234701444</v>
      </c>
      <c r="AT198" s="55">
        <f t="shared" si="69"/>
        <v>0.77304443153443025</v>
      </c>
      <c r="AU198" s="55">
        <f t="shared" si="70"/>
        <v>0.74187105864767411</v>
      </c>
      <c r="AV198" s="55">
        <f t="shared" si="71"/>
        <v>0.72735567481090735</v>
      </c>
      <c r="AW198" s="55">
        <f t="shared" si="72"/>
        <v>0.69785729716399436</v>
      </c>
      <c r="AX198" s="55">
        <f t="shared" si="73"/>
        <v>0.69381862899742042</v>
      </c>
      <c r="AY198" s="55">
        <f t="shared" si="74"/>
        <v>0.70536218664337114</v>
      </c>
    </row>
    <row r="199" spans="1:51" ht="27" thickBot="1" x14ac:dyDescent="0.3">
      <c r="A199" s="41" t="s">
        <v>1346</v>
      </c>
      <c r="B199" s="41" t="s">
        <v>1391</v>
      </c>
      <c r="C199" s="26" t="s">
        <v>258</v>
      </c>
      <c r="D199" s="50">
        <v>-0.28000000000000003</v>
      </c>
      <c r="E199" s="50">
        <v>0.22</v>
      </c>
      <c r="F199" s="50">
        <v>4</v>
      </c>
      <c r="G199" s="50">
        <v>10.28</v>
      </c>
      <c r="H199" s="50">
        <v>16.39</v>
      </c>
      <c r="I199" s="50">
        <v>20.61</v>
      </c>
      <c r="J199" s="50">
        <v>24.11</v>
      </c>
      <c r="K199" s="50">
        <v>25.22</v>
      </c>
      <c r="L199" s="50">
        <v>20.78</v>
      </c>
      <c r="M199" s="50">
        <v>14.11</v>
      </c>
      <c r="N199" s="50">
        <v>7.72</v>
      </c>
      <c r="O199" s="50">
        <v>2.2799999999999998</v>
      </c>
      <c r="P199" s="51">
        <v>-3.2777777777777768</v>
      </c>
      <c r="Q199" s="51">
        <v>-3.7222222222222219</v>
      </c>
      <c r="R199" s="51">
        <v>-1.888888888888888</v>
      </c>
      <c r="S199" s="51">
        <v>2.0000000000000009</v>
      </c>
      <c r="T199" s="51">
        <v>8.4999999999999982</v>
      </c>
      <c r="U199" s="51">
        <v>14.277777777777779</v>
      </c>
      <c r="V199" s="51">
        <v>19.111111111111114</v>
      </c>
      <c r="W199" s="51">
        <v>19.888888888888886</v>
      </c>
      <c r="X199" s="51">
        <v>15.888888888888889</v>
      </c>
      <c r="Y199" s="51">
        <v>9.5</v>
      </c>
      <c r="Z199" s="51">
        <v>3.7222222222222237</v>
      </c>
      <c r="AA199" s="51">
        <v>-0.88888888888888962</v>
      </c>
      <c r="AB199" s="53">
        <f t="shared" si="51"/>
        <v>385.23437198071571</v>
      </c>
      <c r="AC199" s="53">
        <f t="shared" si="52"/>
        <v>347.65987608246149</v>
      </c>
      <c r="AD199" s="53">
        <f t="shared" si="53"/>
        <v>348.60486323799717</v>
      </c>
      <c r="AE199" s="53">
        <f t="shared" si="54"/>
        <v>398.5730426751939</v>
      </c>
      <c r="AF199" s="53">
        <f t="shared" si="55"/>
        <v>660.5631119228774</v>
      </c>
      <c r="AG199" s="53">
        <f t="shared" si="56"/>
        <v>1089.594402964309</v>
      </c>
      <c r="AH199" s="53">
        <f t="shared" si="57"/>
        <v>1627.095231349625</v>
      </c>
      <c r="AI199" s="53">
        <f t="shared" si="58"/>
        <v>1677.1939382505202</v>
      </c>
      <c r="AJ199" s="53">
        <f t="shared" si="59"/>
        <v>1326.4405782830104</v>
      </c>
      <c r="AK199" s="53">
        <f t="shared" si="60"/>
        <v>875.11538388006261</v>
      </c>
      <c r="AL199" s="53">
        <f t="shared" si="61"/>
        <v>604.57967700920153</v>
      </c>
      <c r="AM199" s="53">
        <f t="shared" si="62"/>
        <v>455.87652532930611</v>
      </c>
      <c r="AN199" s="55">
        <f t="shared" si="63"/>
        <v>0.80201994260476506</v>
      </c>
      <c r="AO199" s="55">
        <f t="shared" si="64"/>
        <v>0.74821143830020409</v>
      </c>
      <c r="AP199" s="55">
        <f t="shared" si="65"/>
        <v>0.65479568712981495</v>
      </c>
      <c r="AQ199" s="55">
        <f t="shared" si="66"/>
        <v>0.56474130100464792</v>
      </c>
      <c r="AR199" s="55">
        <f t="shared" si="67"/>
        <v>0.5957627352454129</v>
      </c>
      <c r="AS199" s="55">
        <f t="shared" si="68"/>
        <v>0.67044012993975322</v>
      </c>
      <c r="AT199" s="55">
        <f t="shared" si="69"/>
        <v>0.7365670994051664</v>
      </c>
      <c r="AU199" s="55">
        <f t="shared" si="70"/>
        <v>0.72341996102918904</v>
      </c>
      <c r="AV199" s="55">
        <f t="shared" si="71"/>
        <v>0.73586487930765665</v>
      </c>
      <c r="AW199" s="55">
        <f t="shared" si="72"/>
        <v>0.73780016300024653</v>
      </c>
      <c r="AX199" s="55">
        <f t="shared" si="73"/>
        <v>0.75824356651174118</v>
      </c>
      <c r="AY199" s="55">
        <f t="shared" si="74"/>
        <v>0.79572283593625637</v>
      </c>
    </row>
    <row r="200" spans="1:51" ht="40.200000000000003" thickBot="1" x14ac:dyDescent="0.3">
      <c r="A200" s="41" t="s">
        <v>1346</v>
      </c>
      <c r="B200" s="41" t="s">
        <v>1392</v>
      </c>
      <c r="C200" s="26" t="s">
        <v>259</v>
      </c>
      <c r="D200" s="50">
        <v>5.72</v>
      </c>
      <c r="E200" s="50">
        <v>6.5</v>
      </c>
      <c r="F200" s="50">
        <v>9.2799999999999994</v>
      </c>
      <c r="G200" s="50">
        <v>14.11</v>
      </c>
      <c r="H200" s="50">
        <v>18.39</v>
      </c>
      <c r="I200" s="50">
        <v>22.11</v>
      </c>
      <c r="J200" s="50">
        <v>26.39</v>
      </c>
      <c r="K200" s="50">
        <v>27.28</v>
      </c>
      <c r="L200" s="50">
        <v>23.28</v>
      </c>
      <c r="M200" s="50">
        <v>17.89</v>
      </c>
      <c r="N200" s="50">
        <v>12.78</v>
      </c>
      <c r="O200" s="50">
        <v>7.89</v>
      </c>
      <c r="P200" s="51">
        <v>0.11111111111111269</v>
      </c>
      <c r="Q200" s="51">
        <v>0.77777777777777701</v>
      </c>
      <c r="R200" s="51">
        <v>3.2222222222222205</v>
      </c>
      <c r="S200" s="51">
        <v>7.9999999999999991</v>
      </c>
      <c r="T200" s="51">
        <v>12.777777777777777</v>
      </c>
      <c r="U200" s="51">
        <v>18.000000000000004</v>
      </c>
      <c r="V200" s="51">
        <v>22.277777777777775</v>
      </c>
      <c r="W200" s="51">
        <v>22.611111111111111</v>
      </c>
      <c r="X200" s="51">
        <v>19.222222222222218</v>
      </c>
      <c r="Y200" s="51">
        <v>13.22222222222222</v>
      </c>
      <c r="Z200" s="51">
        <v>7.6111111111111125</v>
      </c>
      <c r="AA200" s="51">
        <v>2.3888888888888871</v>
      </c>
      <c r="AB200" s="53">
        <f t="shared" ref="AB200:AB263" si="75">6.112*EXP(17.625*P200/(243.04+P200))*100*AN200</f>
        <v>414.16400840583435</v>
      </c>
      <c r="AC200" s="53">
        <f t="shared" ref="AC200:AC263" si="76">6.112*EXP(17.625*Q200/(243.04+Q200))*100*AO200</f>
        <v>432.15177977268513</v>
      </c>
      <c r="AD200" s="53">
        <f t="shared" ref="AD200:AD263" si="77">6.112*EXP(17.625*R200/(243.04+R200))*100*AP200</f>
        <v>506.95841761388277</v>
      </c>
      <c r="AE200" s="53">
        <f t="shared" ref="AE200:AE263" si="78">6.112*EXP(17.625*S200/(243.04+S200))*100*AQ200</f>
        <v>714.55155120693394</v>
      </c>
      <c r="AF200" s="53">
        <f t="shared" ref="AF200:AF263" si="79">6.112*EXP(17.625*T200/(243.04+T200))*100*AR200</f>
        <v>1028.962987003782</v>
      </c>
      <c r="AG200" s="53">
        <f t="shared" ref="AG200:AG263" si="80">6.112*EXP(17.625*U200/(243.04+U200))*100*AS200</f>
        <v>1597.8184696624571</v>
      </c>
      <c r="AH200" s="53">
        <f t="shared" ref="AH200:AH263" si="81">6.112*EXP(17.625*V200/(243.04+V200))*100*AT200</f>
        <v>2098.3669990035896</v>
      </c>
      <c r="AI200" s="53">
        <f t="shared" ref="AI200:AI263" si="82">6.112*EXP(17.625*W200/(243.04+W200))*100*AU200</f>
        <v>2073.6943991738544</v>
      </c>
      <c r="AJ200" s="53">
        <f t="shared" ref="AJ200:AJ263" si="83">6.112*EXP(17.625*X200/(243.04+X200))*100*AV200</f>
        <v>1734.3170784126089</v>
      </c>
      <c r="AK200" s="53">
        <f t="shared" ref="AK200:AK263" si="84">6.112*EXP(17.625*Y200/(243.04+Y200))*100*AW200</f>
        <v>1125.2787946019957</v>
      </c>
      <c r="AL200" s="53">
        <f t="shared" ref="AL200:AL263" si="85">6.112*EXP(17.625*Z200/(243.04+Z200))*100*AX200</f>
        <v>739.00967964438485</v>
      </c>
      <c r="AM200" s="53">
        <f t="shared" ref="AM200:AM263" si="86">6.112*EXP(17.625*AA200/(243.04+AA200))*100*AY200</f>
        <v>494.89600606445805</v>
      </c>
      <c r="AN200" s="55">
        <f t="shared" ref="AN200:AN263" si="87">(EXP((17.625*P200)/(243.04+P200))/EXP((17.625*D200)/(243.04+D200)))</f>
        <v>0.67218870733051506</v>
      </c>
      <c r="AO200" s="55">
        <f t="shared" ref="AO200:AO263" si="88">(EXP((17.625*Q200)/(243.04+Q200))/EXP((17.625*E200)/(243.04+E200)))</f>
        <v>0.6683982825359388</v>
      </c>
      <c r="AP200" s="55">
        <f t="shared" ref="AP200:AP263" si="89">(EXP((17.625*R200)/(243.04+R200))/EXP((17.625*F200)/(243.04+F200)))</f>
        <v>0.65861912834651071</v>
      </c>
      <c r="AQ200" s="55">
        <f t="shared" ref="AQ200:AQ263" si="90">(EXP((17.625*S200)/(243.04+S200))/EXP((17.625*G200)/(243.04+G200)))</f>
        <v>0.66668835711569074</v>
      </c>
      <c r="AR200" s="55">
        <f t="shared" ref="AR200:AR263" si="91">(EXP((17.625*T200)/(243.04+T200))/EXP((17.625*H200)/(243.04+H200)))</f>
        <v>0.69805026893485278</v>
      </c>
      <c r="AS200" s="55">
        <f t="shared" ref="AS200:AS263" si="92">(EXP((17.625*U200)/(243.04+U200))/EXP((17.625*I200)/(243.04+I200)))</f>
        <v>0.77541206031654331</v>
      </c>
      <c r="AT200" s="55">
        <f t="shared" ref="AT200:AT263" si="93">(EXP((17.625*V200)/(243.04+V200))/EXP((17.625*J200)/(243.04+J200)))</f>
        <v>0.78159601418459335</v>
      </c>
      <c r="AU200" s="55">
        <f t="shared" ref="AU200:AU263" si="94">(EXP((17.625*W200)/(243.04+W200))/EXP((17.625*K200)/(243.04+K200)))</f>
        <v>0.75691564381846488</v>
      </c>
      <c r="AV200" s="55">
        <f t="shared" ref="AV200:AV263" si="95">(EXP((17.625*X200)/(243.04+X200))/EXP((17.625*L200)/(243.04+L200)))</f>
        <v>0.77968888726964702</v>
      </c>
      <c r="AW200" s="55">
        <f t="shared" ref="AW200:AW263" si="96">(EXP((17.625*Y200)/(243.04+Y200))/EXP((17.625*M200)/(243.04+M200)))</f>
        <v>0.74154038406807843</v>
      </c>
      <c r="AX200" s="55">
        <f t="shared" ref="AX200:AX263" si="97">(EXP((17.625*Z200)/(243.04+Z200))/EXP((17.625*N200)/(243.04+N200)))</f>
        <v>0.70800602120271272</v>
      </c>
      <c r="AY200" s="55">
        <f t="shared" ref="AY200:AY263" si="98">(EXP((17.625*AA200)/(243.04+AA200))/EXP((17.625*O200)/(243.04+O200)))</f>
        <v>0.68206520864319908</v>
      </c>
    </row>
    <row r="201" spans="1:51" ht="40.200000000000003" thickBot="1" x14ac:dyDescent="0.3">
      <c r="A201" s="41" t="s">
        <v>1346</v>
      </c>
      <c r="B201" s="41" t="s">
        <v>1392</v>
      </c>
      <c r="C201" s="26" t="s">
        <v>260</v>
      </c>
      <c r="D201" s="50">
        <v>7</v>
      </c>
      <c r="E201" s="50">
        <v>7.61</v>
      </c>
      <c r="F201" s="50">
        <v>10.39</v>
      </c>
      <c r="G201" s="50">
        <v>15</v>
      </c>
      <c r="H201" s="50">
        <v>19.22</v>
      </c>
      <c r="I201" s="50">
        <v>22.72</v>
      </c>
      <c r="J201" s="50">
        <v>26.72</v>
      </c>
      <c r="K201" s="50">
        <v>28.11</v>
      </c>
      <c r="L201" s="50">
        <v>24.78</v>
      </c>
      <c r="M201" s="50">
        <v>19.78</v>
      </c>
      <c r="N201" s="50">
        <v>14.5</v>
      </c>
      <c r="O201" s="50">
        <v>9.39</v>
      </c>
      <c r="P201" s="51">
        <v>0.11111111111111269</v>
      </c>
      <c r="Q201" s="51">
        <v>0.77777777777777701</v>
      </c>
      <c r="R201" s="51">
        <v>3.3888888888888897</v>
      </c>
      <c r="S201" s="51">
        <v>8.1111111111111125</v>
      </c>
      <c r="T201" s="51">
        <v>13.22222222222222</v>
      </c>
      <c r="U201" s="51">
        <v>18.222222222222221</v>
      </c>
      <c r="V201" s="51">
        <v>22.5</v>
      </c>
      <c r="W201" s="51">
        <v>22.888888888888889</v>
      </c>
      <c r="X201" s="51">
        <v>19.277777777777779</v>
      </c>
      <c r="Y201" s="51">
        <v>13.22222222222222</v>
      </c>
      <c r="Z201" s="51">
        <v>7.7777777777777777</v>
      </c>
      <c r="AA201" s="51">
        <v>2.2777777777777786</v>
      </c>
      <c r="AB201" s="53">
        <f t="shared" si="75"/>
        <v>379.21796230559886</v>
      </c>
      <c r="AC201" s="53">
        <f t="shared" si="76"/>
        <v>400.51767527140618</v>
      </c>
      <c r="AD201" s="53">
        <f t="shared" si="77"/>
        <v>481.83459022479138</v>
      </c>
      <c r="AE201" s="53">
        <f t="shared" si="78"/>
        <v>684.91766450652858</v>
      </c>
      <c r="AF201" s="53">
        <f t="shared" si="79"/>
        <v>1035.3891347495226</v>
      </c>
      <c r="AG201" s="53">
        <f t="shared" si="80"/>
        <v>1583.2395474396528</v>
      </c>
      <c r="AH201" s="53">
        <f t="shared" si="81"/>
        <v>2114.3196423939103</v>
      </c>
      <c r="AI201" s="53">
        <f t="shared" si="82"/>
        <v>2043.1896915697012</v>
      </c>
      <c r="AJ201" s="53">
        <f t="shared" si="83"/>
        <v>1595.9150641843282</v>
      </c>
      <c r="AK201" s="53">
        <f t="shared" si="84"/>
        <v>999.9753128384616</v>
      </c>
      <c r="AL201" s="53">
        <f t="shared" si="85"/>
        <v>676.00042256880567</v>
      </c>
      <c r="AM201" s="53">
        <f t="shared" si="86"/>
        <v>440.1424633372759</v>
      </c>
      <c r="AN201" s="55">
        <f t="shared" si="87"/>
        <v>0.61547123049121422</v>
      </c>
      <c r="AO201" s="55">
        <f t="shared" si="88"/>
        <v>0.61947060918622066</v>
      </c>
      <c r="AP201" s="55">
        <f t="shared" si="89"/>
        <v>0.6186582423323066</v>
      </c>
      <c r="AQ201" s="55">
        <f t="shared" si="90"/>
        <v>0.63423354113967556</v>
      </c>
      <c r="AR201" s="55">
        <f t="shared" si="91"/>
        <v>0.6823045633892324</v>
      </c>
      <c r="AS201" s="55">
        <f t="shared" si="92"/>
        <v>0.75768734930065584</v>
      </c>
      <c r="AT201" s="55">
        <f t="shared" si="93"/>
        <v>0.77696890340034619</v>
      </c>
      <c r="AU201" s="55">
        <f t="shared" si="94"/>
        <v>0.73332495189236679</v>
      </c>
      <c r="AV201" s="55">
        <f t="shared" si="95"/>
        <v>0.71499058447837849</v>
      </c>
      <c r="AW201" s="55">
        <f t="shared" si="96"/>
        <v>0.6589674319803579</v>
      </c>
      <c r="AX201" s="55">
        <f t="shared" si="97"/>
        <v>0.6403271515666058</v>
      </c>
      <c r="AY201" s="55">
        <f t="shared" si="98"/>
        <v>0.6114182216015106</v>
      </c>
    </row>
    <row r="202" spans="1:51" ht="40.200000000000003" thickBot="1" x14ac:dyDescent="0.3">
      <c r="A202" s="41" t="s">
        <v>1346</v>
      </c>
      <c r="B202" s="41" t="s">
        <v>1392</v>
      </c>
      <c r="C202" s="26" t="s">
        <v>261</v>
      </c>
      <c r="D202" s="50">
        <v>4.3899999999999997</v>
      </c>
      <c r="E202" s="50">
        <v>5.72</v>
      </c>
      <c r="F202" s="50">
        <v>9</v>
      </c>
      <c r="G202" s="50">
        <v>14.28</v>
      </c>
      <c r="H202" s="50">
        <v>19.11</v>
      </c>
      <c r="I202" s="50">
        <v>22.78</v>
      </c>
      <c r="J202" s="50">
        <v>26.72</v>
      </c>
      <c r="K202" s="50">
        <v>27.72</v>
      </c>
      <c r="L202" s="50">
        <v>23.89</v>
      </c>
      <c r="M202" s="50">
        <v>18</v>
      </c>
      <c r="N202" s="50">
        <v>11.89</v>
      </c>
      <c r="O202" s="50">
        <v>6.5</v>
      </c>
      <c r="P202" s="51">
        <v>-0.22222222222222143</v>
      </c>
      <c r="Q202" s="51">
        <v>0.27777777777777779</v>
      </c>
      <c r="R202" s="51">
        <v>2.5</v>
      </c>
      <c r="S202" s="51">
        <v>7.0000000000000009</v>
      </c>
      <c r="T202" s="51">
        <v>11.777777777777779</v>
      </c>
      <c r="U202" s="51">
        <v>17.222222222222221</v>
      </c>
      <c r="V202" s="51">
        <v>21.722222222222218</v>
      </c>
      <c r="W202" s="51">
        <v>21.999999999999996</v>
      </c>
      <c r="X202" s="51">
        <v>18.277777777777782</v>
      </c>
      <c r="Y202" s="51">
        <v>12.5</v>
      </c>
      <c r="Z202" s="51">
        <v>7.0000000000000009</v>
      </c>
      <c r="AA202" s="51">
        <v>1.888888888888888</v>
      </c>
      <c r="AB202" s="53">
        <f t="shared" si="75"/>
        <v>432.87735866428397</v>
      </c>
      <c r="AC202" s="53">
        <f t="shared" si="76"/>
        <v>424.28118031279183</v>
      </c>
      <c r="AD202" s="53">
        <f t="shared" si="77"/>
        <v>466.36224301292759</v>
      </c>
      <c r="AE202" s="53">
        <f t="shared" si="78"/>
        <v>616.56586024107048</v>
      </c>
      <c r="AF202" s="53">
        <f t="shared" si="79"/>
        <v>862.53868446320678</v>
      </c>
      <c r="AG202" s="53">
        <f t="shared" si="80"/>
        <v>1390.7471988198313</v>
      </c>
      <c r="AH202" s="53">
        <f t="shared" si="81"/>
        <v>1923.1324072114694</v>
      </c>
      <c r="AI202" s="53">
        <f t="shared" si="82"/>
        <v>1876.1494423137624</v>
      </c>
      <c r="AJ202" s="53">
        <f t="shared" si="83"/>
        <v>1485.5655182552555</v>
      </c>
      <c r="AK202" s="53">
        <f t="shared" si="84"/>
        <v>1016.7667243361276</v>
      </c>
      <c r="AL202" s="53">
        <f t="shared" si="85"/>
        <v>720.70641507418509</v>
      </c>
      <c r="AM202" s="53">
        <f t="shared" si="86"/>
        <v>506.83074655883576</v>
      </c>
      <c r="AN202" s="55">
        <f t="shared" si="87"/>
        <v>0.71975836981042629</v>
      </c>
      <c r="AO202" s="55">
        <f t="shared" si="88"/>
        <v>0.68034926301031695</v>
      </c>
      <c r="AP202" s="55">
        <f t="shared" si="89"/>
        <v>0.63768364465060134</v>
      </c>
      <c r="AQ202" s="55">
        <f t="shared" si="90"/>
        <v>0.61589416250745244</v>
      </c>
      <c r="AR202" s="55">
        <f t="shared" si="91"/>
        <v>0.62489061456646455</v>
      </c>
      <c r="AS202" s="55">
        <f t="shared" si="92"/>
        <v>0.70884422193527974</v>
      </c>
      <c r="AT202" s="55">
        <f t="shared" si="93"/>
        <v>0.74100801984565812</v>
      </c>
      <c r="AU202" s="55">
        <f t="shared" si="94"/>
        <v>0.71075025451133378</v>
      </c>
      <c r="AV202" s="55">
        <f t="shared" si="95"/>
        <v>0.7084698956513219</v>
      </c>
      <c r="AW202" s="55">
        <f t="shared" si="96"/>
        <v>0.70244644604393969</v>
      </c>
      <c r="AX202" s="55">
        <f t="shared" si="97"/>
        <v>0.71992126478153018</v>
      </c>
      <c r="AY202" s="55">
        <f t="shared" si="98"/>
        <v>0.72385011698861368</v>
      </c>
    </row>
    <row r="203" spans="1:51" ht="27" thickBot="1" x14ac:dyDescent="0.3">
      <c r="A203" s="41" t="s">
        <v>1346</v>
      </c>
      <c r="B203" s="41" t="s">
        <v>1393</v>
      </c>
      <c r="C203" s="26" t="s">
        <v>262</v>
      </c>
      <c r="D203" s="50">
        <v>2.89</v>
      </c>
      <c r="E203" s="50">
        <v>4.78</v>
      </c>
      <c r="F203" s="50">
        <v>8.61</v>
      </c>
      <c r="G203" s="50">
        <v>14.22</v>
      </c>
      <c r="H203" s="50">
        <v>19</v>
      </c>
      <c r="I203" s="50">
        <v>22.5</v>
      </c>
      <c r="J203" s="50">
        <v>26.28</v>
      </c>
      <c r="K203" s="50">
        <v>27.11</v>
      </c>
      <c r="L203" s="50">
        <v>23.39</v>
      </c>
      <c r="M203" s="50">
        <v>17.22</v>
      </c>
      <c r="N203" s="50">
        <v>10.78</v>
      </c>
      <c r="O203" s="50">
        <v>5.28</v>
      </c>
      <c r="P203" s="51">
        <v>-6.8888888888888875</v>
      </c>
      <c r="Q203" s="51">
        <v>-5.4999999999999991</v>
      </c>
      <c r="R203" s="51">
        <v>-2.1111111111111116</v>
      </c>
      <c r="S203" s="51">
        <v>4.1111111111111098</v>
      </c>
      <c r="T203" s="51">
        <v>10.222222222222221</v>
      </c>
      <c r="U203" s="51">
        <v>15.611111111111111</v>
      </c>
      <c r="V203" s="51">
        <v>20.111111111111111</v>
      </c>
      <c r="W203" s="51">
        <v>20.500000000000004</v>
      </c>
      <c r="X203" s="51">
        <v>17</v>
      </c>
      <c r="Y203" s="51">
        <v>11.111111111111111</v>
      </c>
      <c r="Z203" s="51">
        <v>4.1111111111111098</v>
      </c>
      <c r="AA203" s="51">
        <v>-3.2222222222222223</v>
      </c>
      <c r="AB203" s="53">
        <f t="shared" si="75"/>
        <v>177.6847642001679</v>
      </c>
      <c r="AC203" s="53">
        <f t="shared" si="76"/>
        <v>192.34516792182092</v>
      </c>
      <c r="AD203" s="53">
        <f t="shared" si="77"/>
        <v>245.55604622319231</v>
      </c>
      <c r="AE203" s="53">
        <f t="shared" si="78"/>
        <v>414.69942528584625</v>
      </c>
      <c r="AF203" s="53">
        <f t="shared" si="79"/>
        <v>706.44000845841822</v>
      </c>
      <c r="AG203" s="53">
        <f t="shared" si="80"/>
        <v>1152.3393234493983</v>
      </c>
      <c r="AH203" s="53">
        <f t="shared" si="81"/>
        <v>1618.9702662462985</v>
      </c>
      <c r="AI203" s="53">
        <f t="shared" si="82"/>
        <v>1617.6340819882673</v>
      </c>
      <c r="AJ203" s="53">
        <f t="shared" si="83"/>
        <v>1303.1912620736186</v>
      </c>
      <c r="AK203" s="53">
        <f t="shared" si="84"/>
        <v>889.22562988881828</v>
      </c>
      <c r="AL203" s="53">
        <f t="shared" si="85"/>
        <v>519.68379865359464</v>
      </c>
      <c r="AM203" s="53">
        <f t="shared" si="86"/>
        <v>261.65906288480795</v>
      </c>
      <c r="AN203" s="55">
        <f t="shared" si="87"/>
        <v>0.48613687745207856</v>
      </c>
      <c r="AO203" s="55">
        <f t="shared" si="88"/>
        <v>0.47329161118720553</v>
      </c>
      <c r="AP203" s="55">
        <f t="shared" si="89"/>
        <v>0.46885485847808406</v>
      </c>
      <c r="AQ203" s="55">
        <f t="shared" si="90"/>
        <v>0.50608812091068933</v>
      </c>
      <c r="AR203" s="55">
        <f t="shared" si="91"/>
        <v>0.56746860639462571</v>
      </c>
      <c r="AS203" s="55">
        <f t="shared" si="92"/>
        <v>0.65073877832911187</v>
      </c>
      <c r="AT203" s="55">
        <f t="shared" si="93"/>
        <v>0.68876506997444764</v>
      </c>
      <c r="AU203" s="55">
        <f t="shared" si="94"/>
        <v>0.67186279530554938</v>
      </c>
      <c r="AV203" s="55">
        <f t="shared" si="95"/>
        <v>0.67362650665707691</v>
      </c>
      <c r="AW203" s="55">
        <f t="shared" si="96"/>
        <v>0.67326774219043439</v>
      </c>
      <c r="AX203" s="55">
        <f t="shared" si="97"/>
        <v>0.63420825082417387</v>
      </c>
      <c r="AY203" s="55">
        <f t="shared" si="98"/>
        <v>0.54249841119537967</v>
      </c>
    </row>
    <row r="204" spans="1:51" ht="27" thickBot="1" x14ac:dyDescent="0.3">
      <c r="A204" s="41" t="s">
        <v>1394</v>
      </c>
      <c r="B204" s="41" t="s">
        <v>1395</v>
      </c>
      <c r="C204" s="28" t="s">
        <v>263</v>
      </c>
      <c r="D204" s="50" t="e">
        <v>#VALUE!</v>
      </c>
      <c r="E204" s="50" t="e">
        <v>#VALUE!</v>
      </c>
      <c r="F204" s="50" t="e">
        <v>#VALUE!</v>
      </c>
      <c r="G204" s="50" t="e">
        <v>#VALUE!</v>
      </c>
      <c r="H204" s="50" t="e">
        <v>#VALUE!</v>
      </c>
      <c r="I204" s="50" t="e">
        <v>#VALUE!</v>
      </c>
      <c r="J204" s="50" t="e">
        <v>#VALUE!</v>
      </c>
      <c r="K204" s="50" t="e">
        <v>#VALUE!</v>
      </c>
      <c r="L204" s="50" t="e">
        <v>#VALUE!</v>
      </c>
      <c r="M204" s="50" t="e">
        <v>#VALUE!</v>
      </c>
      <c r="N204" s="50" t="e">
        <v>#VALUE!</v>
      </c>
      <c r="O204" s="50" t="e">
        <v>#VALUE!</v>
      </c>
      <c r="P204" s="51" t="e">
        <v>#VALUE!</v>
      </c>
      <c r="Q204" s="51" t="e">
        <v>#VALUE!</v>
      </c>
      <c r="R204" s="51" t="e">
        <v>#VALUE!</v>
      </c>
      <c r="S204" s="51" t="e">
        <v>#VALUE!</v>
      </c>
      <c r="T204" s="51" t="e">
        <v>#VALUE!</v>
      </c>
      <c r="U204" s="51" t="e">
        <v>#VALUE!</v>
      </c>
      <c r="V204" s="51" t="e">
        <v>#VALUE!</v>
      </c>
      <c r="W204" s="51" t="e">
        <v>#VALUE!</v>
      </c>
      <c r="X204" s="51" t="e">
        <v>#VALUE!</v>
      </c>
      <c r="Y204" s="51" t="e">
        <v>#VALUE!</v>
      </c>
      <c r="Z204" s="51" t="e">
        <v>#VALUE!</v>
      </c>
      <c r="AA204" s="51" t="e">
        <v>#VALUE!</v>
      </c>
      <c r="AB204" s="53" t="e">
        <f t="shared" si="75"/>
        <v>#VALUE!</v>
      </c>
      <c r="AC204" s="53" t="e">
        <f t="shared" si="76"/>
        <v>#VALUE!</v>
      </c>
      <c r="AD204" s="53" t="e">
        <f t="shared" si="77"/>
        <v>#VALUE!</v>
      </c>
      <c r="AE204" s="53" t="e">
        <f t="shared" si="78"/>
        <v>#VALUE!</v>
      </c>
      <c r="AF204" s="53" t="e">
        <f t="shared" si="79"/>
        <v>#VALUE!</v>
      </c>
      <c r="AG204" s="53" t="e">
        <f t="shared" si="80"/>
        <v>#VALUE!</v>
      </c>
      <c r="AH204" s="53" t="e">
        <f t="shared" si="81"/>
        <v>#VALUE!</v>
      </c>
      <c r="AI204" s="53" t="e">
        <f t="shared" si="82"/>
        <v>#VALUE!</v>
      </c>
      <c r="AJ204" s="53" t="e">
        <f t="shared" si="83"/>
        <v>#VALUE!</v>
      </c>
      <c r="AK204" s="53" t="e">
        <f t="shared" si="84"/>
        <v>#VALUE!</v>
      </c>
      <c r="AL204" s="53" t="e">
        <f t="shared" si="85"/>
        <v>#VALUE!</v>
      </c>
      <c r="AM204" s="53" t="e">
        <f t="shared" si="86"/>
        <v>#VALUE!</v>
      </c>
      <c r="AN204" s="55" t="e">
        <f t="shared" si="87"/>
        <v>#VALUE!</v>
      </c>
      <c r="AO204" s="55" t="e">
        <f t="shared" si="88"/>
        <v>#VALUE!</v>
      </c>
      <c r="AP204" s="55" t="e">
        <f t="shared" si="89"/>
        <v>#VALUE!</v>
      </c>
      <c r="AQ204" s="55" t="e">
        <f t="shared" si="90"/>
        <v>#VALUE!</v>
      </c>
      <c r="AR204" s="55" t="e">
        <f t="shared" si="91"/>
        <v>#VALUE!</v>
      </c>
      <c r="AS204" s="55" t="e">
        <f t="shared" si="92"/>
        <v>#VALUE!</v>
      </c>
      <c r="AT204" s="55" t="e">
        <f t="shared" si="93"/>
        <v>#VALUE!</v>
      </c>
      <c r="AU204" s="55" t="e">
        <f t="shared" si="94"/>
        <v>#VALUE!</v>
      </c>
      <c r="AV204" s="55" t="e">
        <f t="shared" si="95"/>
        <v>#VALUE!</v>
      </c>
      <c r="AW204" s="55" t="e">
        <f t="shared" si="96"/>
        <v>#VALUE!</v>
      </c>
      <c r="AX204" s="55" t="e">
        <f t="shared" si="97"/>
        <v>#VALUE!</v>
      </c>
      <c r="AY204" s="55" t="e">
        <f t="shared" si="98"/>
        <v>#VALUE!</v>
      </c>
    </row>
    <row r="205" spans="1:51" ht="40.200000000000003" thickBot="1" x14ac:dyDescent="0.3">
      <c r="A205" s="41" t="s">
        <v>1396</v>
      </c>
      <c r="B205" s="41" t="s">
        <v>1397</v>
      </c>
      <c r="C205" s="28" t="s">
        <v>264</v>
      </c>
      <c r="D205" s="50" t="e">
        <v>#VALUE!</v>
      </c>
      <c r="E205" s="50" t="e">
        <v>#VALUE!</v>
      </c>
      <c r="F205" s="50" t="e">
        <v>#VALUE!</v>
      </c>
      <c r="G205" s="50" t="e">
        <v>#VALUE!</v>
      </c>
      <c r="H205" s="50" t="e">
        <v>#VALUE!</v>
      </c>
      <c r="I205" s="50" t="e">
        <v>#VALUE!</v>
      </c>
      <c r="J205" s="50" t="e">
        <v>#VALUE!</v>
      </c>
      <c r="K205" s="50" t="e">
        <v>#VALUE!</v>
      </c>
      <c r="L205" s="50" t="e">
        <v>#VALUE!</v>
      </c>
      <c r="M205" s="50" t="e">
        <v>#VALUE!</v>
      </c>
      <c r="N205" s="50" t="e">
        <v>#VALUE!</v>
      </c>
      <c r="O205" s="50" t="e">
        <v>#VALUE!</v>
      </c>
      <c r="P205" s="51" t="e">
        <v>#VALUE!</v>
      </c>
      <c r="Q205" s="51" t="e">
        <v>#VALUE!</v>
      </c>
      <c r="R205" s="51" t="e">
        <v>#VALUE!</v>
      </c>
      <c r="S205" s="51" t="e">
        <v>#VALUE!</v>
      </c>
      <c r="T205" s="51" t="e">
        <v>#VALUE!</v>
      </c>
      <c r="U205" s="51" t="e">
        <v>#VALUE!</v>
      </c>
      <c r="V205" s="51" t="e">
        <v>#VALUE!</v>
      </c>
      <c r="W205" s="51" t="e">
        <v>#VALUE!</v>
      </c>
      <c r="X205" s="51" t="e">
        <v>#VALUE!</v>
      </c>
      <c r="Y205" s="51" t="e">
        <v>#VALUE!</v>
      </c>
      <c r="Z205" s="51" t="e">
        <v>#VALUE!</v>
      </c>
      <c r="AA205" s="51" t="e">
        <v>#VALUE!</v>
      </c>
      <c r="AB205" s="53" t="e">
        <f t="shared" si="75"/>
        <v>#VALUE!</v>
      </c>
      <c r="AC205" s="53" t="e">
        <f t="shared" si="76"/>
        <v>#VALUE!</v>
      </c>
      <c r="AD205" s="53" t="e">
        <f t="shared" si="77"/>
        <v>#VALUE!</v>
      </c>
      <c r="AE205" s="53" t="e">
        <f t="shared" si="78"/>
        <v>#VALUE!</v>
      </c>
      <c r="AF205" s="53" t="e">
        <f t="shared" si="79"/>
        <v>#VALUE!</v>
      </c>
      <c r="AG205" s="53" t="e">
        <f t="shared" si="80"/>
        <v>#VALUE!</v>
      </c>
      <c r="AH205" s="53" t="e">
        <f t="shared" si="81"/>
        <v>#VALUE!</v>
      </c>
      <c r="AI205" s="53" t="e">
        <f t="shared" si="82"/>
        <v>#VALUE!</v>
      </c>
      <c r="AJ205" s="53" t="e">
        <f t="shared" si="83"/>
        <v>#VALUE!</v>
      </c>
      <c r="AK205" s="53" t="e">
        <f t="shared" si="84"/>
        <v>#VALUE!</v>
      </c>
      <c r="AL205" s="53" t="e">
        <f t="shared" si="85"/>
        <v>#VALUE!</v>
      </c>
      <c r="AM205" s="53" t="e">
        <f t="shared" si="86"/>
        <v>#VALUE!</v>
      </c>
      <c r="AN205" s="55" t="e">
        <f t="shared" si="87"/>
        <v>#VALUE!</v>
      </c>
      <c r="AO205" s="55" t="e">
        <f t="shared" si="88"/>
        <v>#VALUE!</v>
      </c>
      <c r="AP205" s="55" t="e">
        <f t="shared" si="89"/>
        <v>#VALUE!</v>
      </c>
      <c r="AQ205" s="55" t="e">
        <f t="shared" si="90"/>
        <v>#VALUE!</v>
      </c>
      <c r="AR205" s="55" t="e">
        <f t="shared" si="91"/>
        <v>#VALUE!</v>
      </c>
      <c r="AS205" s="55" t="e">
        <f t="shared" si="92"/>
        <v>#VALUE!</v>
      </c>
      <c r="AT205" s="55" t="e">
        <f t="shared" si="93"/>
        <v>#VALUE!</v>
      </c>
      <c r="AU205" s="55" t="e">
        <f t="shared" si="94"/>
        <v>#VALUE!</v>
      </c>
      <c r="AV205" s="55" t="e">
        <f t="shared" si="95"/>
        <v>#VALUE!</v>
      </c>
      <c r="AW205" s="55" t="e">
        <f t="shared" si="96"/>
        <v>#VALUE!</v>
      </c>
      <c r="AX205" s="55" t="e">
        <f t="shared" si="97"/>
        <v>#VALUE!</v>
      </c>
      <c r="AY205" s="55" t="e">
        <f t="shared" si="98"/>
        <v>#VALUE!</v>
      </c>
    </row>
    <row r="206" spans="1:51" ht="14.4" thickBot="1" x14ac:dyDescent="0.3">
      <c r="A206" s="41" t="s">
        <v>1398</v>
      </c>
      <c r="B206" s="41" t="s">
        <v>1399</v>
      </c>
      <c r="C206" s="27" t="s">
        <v>265</v>
      </c>
      <c r="D206" s="50">
        <v>0.22</v>
      </c>
      <c r="E206" s="50">
        <v>0.9</v>
      </c>
      <c r="F206" s="50">
        <v>1.89</v>
      </c>
      <c r="G206" s="50">
        <v>2.4</v>
      </c>
      <c r="H206" s="50">
        <v>3.61</v>
      </c>
      <c r="I206" s="50">
        <v>6.3</v>
      </c>
      <c r="J206" s="50">
        <v>8.8000000000000007</v>
      </c>
      <c r="K206" s="50">
        <v>9.6999999999999993</v>
      </c>
      <c r="L206" s="50">
        <v>9.2200000000000006</v>
      </c>
      <c r="M206" s="50">
        <v>5.8</v>
      </c>
      <c r="N206" s="50">
        <v>2.72</v>
      </c>
      <c r="O206" s="50">
        <v>0.72</v>
      </c>
      <c r="P206" s="51">
        <v>-3.3888888888888897</v>
      </c>
      <c r="Q206" s="51">
        <v>-1.3999999999999997</v>
      </c>
      <c r="R206" s="51">
        <v>-0.88888888888888962</v>
      </c>
      <c r="S206" s="51">
        <v>-3.4000000000000004</v>
      </c>
      <c r="T206" s="51">
        <v>0.22222222222222143</v>
      </c>
      <c r="U206" s="51">
        <v>2.5</v>
      </c>
      <c r="V206" s="51">
        <v>6.0999999999999979</v>
      </c>
      <c r="W206" s="51">
        <v>5.1999999999999993</v>
      </c>
      <c r="X206" s="51">
        <v>1.3888888888888888</v>
      </c>
      <c r="Y206" s="51">
        <v>0.79999999999999871</v>
      </c>
      <c r="Z206" s="51">
        <v>-0.77777777777777701</v>
      </c>
      <c r="AA206" s="51">
        <v>-2.7222222222222214</v>
      </c>
      <c r="AB206" s="53">
        <f t="shared" si="75"/>
        <v>365.40883503220545</v>
      </c>
      <c r="AC206" s="53">
        <f t="shared" si="76"/>
        <v>466.924964737717</v>
      </c>
      <c r="AD206" s="53">
        <f t="shared" si="77"/>
        <v>468.72924931565245</v>
      </c>
      <c r="AE206" s="53">
        <f t="shared" si="78"/>
        <v>311.98512293950455</v>
      </c>
      <c r="AF206" s="53">
        <f t="shared" si="79"/>
        <v>487.68209186363129</v>
      </c>
      <c r="AG206" s="53">
        <f t="shared" si="80"/>
        <v>560.59650512022267</v>
      </c>
      <c r="AH206" s="53">
        <f t="shared" si="81"/>
        <v>782.60334015018657</v>
      </c>
      <c r="AI206" s="53">
        <f t="shared" si="82"/>
        <v>650.26911705895543</v>
      </c>
      <c r="AJ206" s="53">
        <f t="shared" si="83"/>
        <v>392.10690575331012</v>
      </c>
      <c r="AK206" s="53">
        <f t="shared" si="84"/>
        <v>454.98647974333426</v>
      </c>
      <c r="AL206" s="53">
        <f t="shared" si="85"/>
        <v>449.07346504190417</v>
      </c>
      <c r="AM206" s="53">
        <f t="shared" si="86"/>
        <v>389.1898014116843</v>
      </c>
      <c r="AN206" s="55">
        <f t="shared" si="87"/>
        <v>0.76707279360886538</v>
      </c>
      <c r="AO206" s="55">
        <f t="shared" si="88"/>
        <v>0.84608034615902994</v>
      </c>
      <c r="AP206" s="55">
        <f t="shared" si="89"/>
        <v>0.81815699389719498</v>
      </c>
      <c r="AQ206" s="55">
        <f t="shared" si="90"/>
        <v>0.6554677735301816</v>
      </c>
      <c r="AR206" s="55">
        <f t="shared" si="91"/>
        <v>0.7851652365006685</v>
      </c>
      <c r="AS206" s="55">
        <f t="shared" si="92"/>
        <v>0.76653551594129299</v>
      </c>
      <c r="AT206" s="55">
        <f t="shared" si="93"/>
        <v>0.83165903265890384</v>
      </c>
      <c r="AU206" s="55">
        <f t="shared" si="94"/>
        <v>0.7354762013968269</v>
      </c>
      <c r="AV206" s="55">
        <f t="shared" si="95"/>
        <v>0.58039978116136715</v>
      </c>
      <c r="AW206" s="55">
        <f t="shared" si="96"/>
        <v>0.70259030545727885</v>
      </c>
      <c r="AX206" s="55">
        <f t="shared" si="97"/>
        <v>0.77751444850821105</v>
      </c>
      <c r="AY206" s="55">
        <f t="shared" si="98"/>
        <v>0.77747153442065819</v>
      </c>
    </row>
    <row r="207" spans="1:51" ht="14.4" thickBot="1" x14ac:dyDescent="0.3">
      <c r="A207" s="41" t="s">
        <v>1398</v>
      </c>
      <c r="B207" s="41" t="s">
        <v>1399</v>
      </c>
      <c r="C207" s="27" t="s">
        <v>266</v>
      </c>
      <c r="D207" s="50">
        <v>-23</v>
      </c>
      <c r="E207" s="50">
        <v>-15.2</v>
      </c>
      <c r="F207" s="50">
        <v>-8</v>
      </c>
      <c r="G207" s="50">
        <v>-5</v>
      </c>
      <c r="H207" s="50">
        <v>5</v>
      </c>
      <c r="I207" s="50">
        <v>12.6</v>
      </c>
      <c r="J207" s="50">
        <v>11.8</v>
      </c>
      <c r="K207" s="50">
        <v>9.1999999999999993</v>
      </c>
      <c r="L207" s="50">
        <v>2.72</v>
      </c>
      <c r="M207" s="50">
        <v>-0.6</v>
      </c>
      <c r="N207" s="50">
        <v>-13.28</v>
      </c>
      <c r="O207" s="50">
        <v>-14.39</v>
      </c>
      <c r="P207" s="51">
        <v>-26.222222222222221</v>
      </c>
      <c r="Q207" s="51">
        <v>-19.7</v>
      </c>
      <c r="R207" s="51">
        <v>-14</v>
      </c>
      <c r="S207" s="51">
        <v>-9.4</v>
      </c>
      <c r="T207" s="51">
        <v>-2.2222222222222223</v>
      </c>
      <c r="U207" s="51">
        <v>1.8000000000000012</v>
      </c>
      <c r="V207" s="51">
        <v>6.5000000000000018</v>
      </c>
      <c r="W207" s="51">
        <v>2.4</v>
      </c>
      <c r="X207" s="51">
        <v>-1.6111111111111103</v>
      </c>
      <c r="Y207" s="51">
        <v>-3.8</v>
      </c>
      <c r="Z207" s="51">
        <v>-16.388888888888889</v>
      </c>
      <c r="AA207" s="51">
        <v>-18.222222222222221</v>
      </c>
      <c r="AB207" s="53">
        <f t="shared" si="75"/>
        <v>54.2998988129319</v>
      </c>
      <c r="AC207" s="53">
        <f t="shared" si="76"/>
        <v>88.409242803189855</v>
      </c>
      <c r="AD207" s="53">
        <f t="shared" si="77"/>
        <v>129.11153598096558</v>
      </c>
      <c r="AE207" s="53">
        <f t="shared" si="78"/>
        <v>214.3108707681555</v>
      </c>
      <c r="AF207" s="53">
        <f t="shared" si="79"/>
        <v>309.46910795704952</v>
      </c>
      <c r="AG207" s="53">
        <f t="shared" si="80"/>
        <v>332.24444851358783</v>
      </c>
      <c r="AH207" s="53">
        <f t="shared" si="81"/>
        <v>676.89313405784685</v>
      </c>
      <c r="AI207" s="53">
        <f t="shared" si="82"/>
        <v>453.62514182658566</v>
      </c>
      <c r="AJ207" s="53">
        <f t="shared" si="83"/>
        <v>397.47197655035728</v>
      </c>
      <c r="AK207" s="53">
        <f t="shared" si="84"/>
        <v>364.72559169042177</v>
      </c>
      <c r="AL207" s="53">
        <f t="shared" si="85"/>
        <v>132.32370880216632</v>
      </c>
      <c r="AM207" s="53">
        <f t="shared" si="86"/>
        <v>106.4332589809312</v>
      </c>
      <c r="AN207" s="55">
        <f t="shared" si="87"/>
        <v>0.74877885038491365</v>
      </c>
      <c r="AO207" s="55">
        <f t="shared" si="88"/>
        <v>0.68467480661288926</v>
      </c>
      <c r="AP207" s="55">
        <f t="shared" si="89"/>
        <v>0.62037890614710678</v>
      </c>
      <c r="AQ207" s="55">
        <f t="shared" si="90"/>
        <v>0.71255878824056751</v>
      </c>
      <c r="AR207" s="55">
        <f t="shared" si="91"/>
        <v>0.59575504147377212</v>
      </c>
      <c r="AS207" s="55">
        <f t="shared" si="92"/>
        <v>0.47753030022482762</v>
      </c>
      <c r="AT207" s="55">
        <f t="shared" si="93"/>
        <v>0.69976860427060195</v>
      </c>
      <c r="AU207" s="55">
        <f t="shared" si="94"/>
        <v>0.6246919654919032</v>
      </c>
      <c r="AV207" s="55">
        <f t="shared" si="95"/>
        <v>0.73148096375805394</v>
      </c>
      <c r="AW207" s="55">
        <f t="shared" si="96"/>
        <v>0.78952011661031329</v>
      </c>
      <c r="AX207" s="55">
        <f t="shared" si="97"/>
        <v>0.77435186834061343</v>
      </c>
      <c r="AY207" s="55">
        <f t="shared" si="98"/>
        <v>0.72662717679623534</v>
      </c>
    </row>
    <row r="208" spans="1:51" ht="14.4" thickBot="1" x14ac:dyDescent="0.3">
      <c r="A208" s="41" t="s">
        <v>1398</v>
      </c>
      <c r="B208" s="41" t="s">
        <v>1399</v>
      </c>
      <c r="C208" s="27" t="s">
        <v>267</v>
      </c>
      <c r="D208" s="50">
        <v>-22</v>
      </c>
      <c r="E208" s="50">
        <v>-20.5</v>
      </c>
      <c r="F208" s="50">
        <v>-14.22</v>
      </c>
      <c r="G208" s="50">
        <v>-9</v>
      </c>
      <c r="H208" s="50">
        <v>2.2200000000000002</v>
      </c>
      <c r="I208" s="50">
        <v>7.5</v>
      </c>
      <c r="J208" s="50">
        <v>9.9</v>
      </c>
      <c r="K208" s="50">
        <v>5.3</v>
      </c>
      <c r="L208" s="50">
        <v>1.78</v>
      </c>
      <c r="M208" s="50">
        <v>-6.3</v>
      </c>
      <c r="N208" s="50">
        <v>-13.89</v>
      </c>
      <c r="O208" s="50">
        <v>-19.28</v>
      </c>
      <c r="P208" s="51">
        <v>-25.999999999999996</v>
      </c>
      <c r="Q208" s="51">
        <v>-24.2</v>
      </c>
      <c r="R208" s="51">
        <v>-20.5</v>
      </c>
      <c r="S208" s="51">
        <v>-13.4</v>
      </c>
      <c r="T208" s="51">
        <v>-2.2777777777777786</v>
      </c>
      <c r="U208" s="51">
        <v>1.0999999999999983</v>
      </c>
      <c r="V208" s="51">
        <v>3.2999999999999985</v>
      </c>
      <c r="W208" s="51">
        <v>-1.5999999999999994</v>
      </c>
      <c r="X208" s="51">
        <v>-1.1111111111111112</v>
      </c>
      <c r="Y208" s="51">
        <v>-9</v>
      </c>
      <c r="Z208" s="51">
        <v>-18</v>
      </c>
      <c r="AA208" s="51">
        <v>-21.722222222222221</v>
      </c>
      <c r="AB208" s="53">
        <f t="shared" si="75"/>
        <v>51.775015117887264</v>
      </c>
      <c r="AC208" s="53">
        <f t="shared" si="76"/>
        <v>62.862851286557969</v>
      </c>
      <c r="AD208" s="53">
        <f t="shared" si="77"/>
        <v>71.062470672266912</v>
      </c>
      <c r="AE208" s="53">
        <f t="shared" si="78"/>
        <v>153.89611913907899</v>
      </c>
      <c r="AF208" s="53">
        <f t="shared" si="79"/>
        <v>373.30656986418671</v>
      </c>
      <c r="AG208" s="53">
        <f t="shared" si="80"/>
        <v>422.68899948007078</v>
      </c>
      <c r="AH208" s="53">
        <f t="shared" si="81"/>
        <v>491.66614950288039</v>
      </c>
      <c r="AI208" s="53">
        <f t="shared" si="82"/>
        <v>332.18040440966433</v>
      </c>
      <c r="AJ208" s="53">
        <f t="shared" si="83"/>
        <v>457.32109908749527</v>
      </c>
      <c r="AK208" s="53">
        <f t="shared" si="84"/>
        <v>251.87021266624041</v>
      </c>
      <c r="AL208" s="53">
        <f t="shared" si="85"/>
        <v>106.08816064319394</v>
      </c>
      <c r="AM208" s="53">
        <f t="shared" si="86"/>
        <v>87.732421510934671</v>
      </c>
      <c r="AN208" s="55">
        <f t="shared" si="87"/>
        <v>0.69966433690634378</v>
      </c>
      <c r="AO208" s="55">
        <f t="shared" si="88"/>
        <v>0.72220795009781424</v>
      </c>
      <c r="AP208" s="55">
        <f t="shared" si="89"/>
        <v>0.58961803212603336</v>
      </c>
      <c r="AQ208" s="55">
        <f t="shared" si="90"/>
        <v>0.70420284775682052</v>
      </c>
      <c r="AR208" s="55">
        <f t="shared" si="91"/>
        <v>0.72160345949757254</v>
      </c>
      <c r="AS208" s="55">
        <f t="shared" si="92"/>
        <v>0.63877758127018802</v>
      </c>
      <c r="AT208" s="55">
        <f t="shared" si="93"/>
        <v>0.63525365050192384</v>
      </c>
      <c r="AU208" s="55">
        <f t="shared" si="94"/>
        <v>0.61082374877380086</v>
      </c>
      <c r="AV208" s="55">
        <f t="shared" si="95"/>
        <v>0.81132073767107404</v>
      </c>
      <c r="AW208" s="55">
        <f t="shared" si="96"/>
        <v>0.81160496407866856</v>
      </c>
      <c r="AX208" s="55">
        <f t="shared" si="97"/>
        <v>0.71077140889849266</v>
      </c>
      <c r="AY208" s="55">
        <f t="shared" si="98"/>
        <v>0.80957299190100529</v>
      </c>
    </row>
    <row r="209" spans="1:51" ht="14.4" thickBot="1" x14ac:dyDescent="0.3">
      <c r="A209" s="41" t="s">
        <v>1398</v>
      </c>
      <c r="B209" s="41" t="s">
        <v>1399</v>
      </c>
      <c r="C209" s="27" t="s">
        <v>268</v>
      </c>
      <c r="D209" s="50">
        <v>-8</v>
      </c>
      <c r="E209" s="50">
        <v>-7.8</v>
      </c>
      <c r="F209" s="50">
        <v>-3.39</v>
      </c>
      <c r="G209" s="50">
        <v>3.3</v>
      </c>
      <c r="H209" s="50">
        <v>9.61</v>
      </c>
      <c r="I209" s="50">
        <v>13.7</v>
      </c>
      <c r="J209" s="50">
        <v>14.9</v>
      </c>
      <c r="K209" s="50">
        <v>13.7</v>
      </c>
      <c r="L209" s="50">
        <v>10.72</v>
      </c>
      <c r="M209" s="50">
        <v>1.1000000000000001</v>
      </c>
      <c r="N209" s="50">
        <v>-5.5</v>
      </c>
      <c r="O209" s="50">
        <v>-7.28</v>
      </c>
      <c r="P209" s="51">
        <v>-11.722222222222223</v>
      </c>
      <c r="Q209" s="51">
        <v>-11.4</v>
      </c>
      <c r="R209" s="51">
        <v>-10.277777777777777</v>
      </c>
      <c r="S209" s="51">
        <v>-3.4000000000000004</v>
      </c>
      <c r="T209" s="51">
        <v>2.2222222222222223</v>
      </c>
      <c r="U209" s="51">
        <v>6.6000000000000014</v>
      </c>
      <c r="V209" s="51">
        <v>9.3000000000000007</v>
      </c>
      <c r="W209" s="51">
        <v>8.4999999999999982</v>
      </c>
      <c r="X209" s="51">
        <v>5.8888888888888893</v>
      </c>
      <c r="Y209" s="51">
        <v>-2.9999999999999991</v>
      </c>
      <c r="Z209" s="51">
        <v>-8.6111111111111107</v>
      </c>
      <c r="AA209" s="51">
        <v>-9.3888888888888875</v>
      </c>
      <c r="AB209" s="53">
        <f t="shared" si="75"/>
        <v>186.60588757120956</v>
      </c>
      <c r="AC209" s="53">
        <f t="shared" si="76"/>
        <v>193.45083439356486</v>
      </c>
      <c r="AD209" s="53">
        <f t="shared" si="77"/>
        <v>165.38112982781786</v>
      </c>
      <c r="AE209" s="53">
        <f t="shared" si="78"/>
        <v>292.71295394160057</v>
      </c>
      <c r="AF209" s="53">
        <f t="shared" si="79"/>
        <v>430.269397691954</v>
      </c>
      <c r="AG209" s="53">
        <f t="shared" si="80"/>
        <v>605.99513619973811</v>
      </c>
      <c r="AH209" s="53">
        <f t="shared" si="81"/>
        <v>809.52658121290631</v>
      </c>
      <c r="AI209" s="53">
        <f t="shared" si="82"/>
        <v>785.32088335360459</v>
      </c>
      <c r="AJ209" s="53">
        <f t="shared" si="83"/>
        <v>668.32100540398812</v>
      </c>
      <c r="AK209" s="53">
        <f t="shared" si="84"/>
        <v>363.3844118768813</v>
      </c>
      <c r="AL209" s="53">
        <f t="shared" si="85"/>
        <v>251.81633737217689</v>
      </c>
      <c r="AM209" s="53">
        <f t="shared" si="86"/>
        <v>255.49437006972042</v>
      </c>
      <c r="AN209" s="55">
        <f t="shared" si="87"/>
        <v>0.74582540017574539</v>
      </c>
      <c r="AO209" s="55">
        <f t="shared" si="88"/>
        <v>0.75352066165620424</v>
      </c>
      <c r="AP209" s="55">
        <f t="shared" si="89"/>
        <v>0.58923663488010414</v>
      </c>
      <c r="AQ209" s="55">
        <f t="shared" si="90"/>
        <v>0.61497774764326463</v>
      </c>
      <c r="AR209" s="55">
        <f t="shared" si="91"/>
        <v>0.60007193094588873</v>
      </c>
      <c r="AS209" s="55">
        <f t="shared" si="92"/>
        <v>0.62218159459629052</v>
      </c>
      <c r="AT209" s="55">
        <f t="shared" si="93"/>
        <v>0.69174032044668565</v>
      </c>
      <c r="AU209" s="55">
        <f t="shared" si="94"/>
        <v>0.70828193259255423</v>
      </c>
      <c r="AV209" s="55">
        <f t="shared" si="95"/>
        <v>0.72064494448079575</v>
      </c>
      <c r="AW209" s="55">
        <f t="shared" si="96"/>
        <v>0.74104999178712738</v>
      </c>
      <c r="AX209" s="55">
        <f t="shared" si="97"/>
        <v>0.78716488946182361</v>
      </c>
      <c r="AY209" s="55">
        <f t="shared" si="98"/>
        <v>0.84874882949099373</v>
      </c>
    </row>
    <row r="210" spans="1:51" ht="14.4" thickBot="1" x14ac:dyDescent="0.3">
      <c r="A210" s="41" t="s">
        <v>1398</v>
      </c>
      <c r="B210" s="41" t="s">
        <v>1399</v>
      </c>
      <c r="C210" s="27" t="s">
        <v>269</v>
      </c>
      <c r="D210" s="50">
        <v>-2</v>
      </c>
      <c r="E210" s="50">
        <v>-5.8</v>
      </c>
      <c r="F210" s="50">
        <v>-1.89</v>
      </c>
      <c r="G210" s="50">
        <v>2.6</v>
      </c>
      <c r="H210" s="50">
        <v>9.11</v>
      </c>
      <c r="I210" s="50">
        <v>15.3</v>
      </c>
      <c r="J210" s="50">
        <v>14.3</v>
      </c>
      <c r="K210" s="50">
        <v>16.100000000000001</v>
      </c>
      <c r="L210" s="50">
        <v>7.22</v>
      </c>
      <c r="M210" s="50">
        <v>1.7</v>
      </c>
      <c r="N210" s="50">
        <v>1.28</v>
      </c>
      <c r="O210" s="50">
        <v>-4.72</v>
      </c>
      <c r="P210" s="51">
        <v>-5</v>
      </c>
      <c r="Q210" s="51">
        <v>-9.3000000000000007</v>
      </c>
      <c r="R210" s="51">
        <v>-6.2777777777777777</v>
      </c>
      <c r="S210" s="51">
        <v>-3.2000000000000006</v>
      </c>
      <c r="T210" s="51">
        <v>0.11111111111111269</v>
      </c>
      <c r="U210" s="51">
        <v>5.4999999999999991</v>
      </c>
      <c r="V210" s="51">
        <v>9.3000000000000007</v>
      </c>
      <c r="W210" s="51">
        <v>10.199999999999999</v>
      </c>
      <c r="X210" s="51">
        <v>1.7777777777777792</v>
      </c>
      <c r="Y210" s="51">
        <v>-1.1000000000000003</v>
      </c>
      <c r="Z210" s="51">
        <v>-1.0000000000000004</v>
      </c>
      <c r="AA210" s="51">
        <v>-6.6111111111111098</v>
      </c>
      <c r="AB210" s="53">
        <f t="shared" si="75"/>
        <v>337.39142260511989</v>
      </c>
      <c r="AC210" s="53">
        <f t="shared" si="76"/>
        <v>231.31886132582329</v>
      </c>
      <c r="AD210" s="53">
        <f t="shared" si="77"/>
        <v>275.58645163351372</v>
      </c>
      <c r="AE210" s="53">
        <f t="shared" si="78"/>
        <v>316.89078971339251</v>
      </c>
      <c r="AF210" s="53">
        <f t="shared" si="79"/>
        <v>328.57117715692243</v>
      </c>
      <c r="AG210" s="53">
        <f t="shared" si="80"/>
        <v>469.49228253991134</v>
      </c>
      <c r="AH210" s="53">
        <f t="shared" si="81"/>
        <v>841.4859550618454</v>
      </c>
      <c r="AI210" s="53">
        <f t="shared" si="82"/>
        <v>845.7361488554252</v>
      </c>
      <c r="AJ210" s="53">
        <f t="shared" si="83"/>
        <v>474.81048929741706</v>
      </c>
      <c r="AK210" s="53">
        <f t="shared" si="84"/>
        <v>460.69277531072709</v>
      </c>
      <c r="AL210" s="53">
        <f t="shared" si="85"/>
        <v>481.76152759316369</v>
      </c>
      <c r="AM210" s="53">
        <f t="shared" si="86"/>
        <v>323.37715922601257</v>
      </c>
      <c r="AN210" s="55">
        <f t="shared" si="87"/>
        <v>0.79933943298104748</v>
      </c>
      <c r="AO210" s="55">
        <f t="shared" si="88"/>
        <v>0.76309924800756501</v>
      </c>
      <c r="AP210" s="55">
        <f t="shared" si="89"/>
        <v>0.7195034622738099</v>
      </c>
      <c r="AQ210" s="55">
        <f t="shared" si="90"/>
        <v>0.65592405661338515</v>
      </c>
      <c r="AR210" s="55">
        <f t="shared" si="91"/>
        <v>0.53327143439938285</v>
      </c>
      <c r="AS210" s="55">
        <f t="shared" si="92"/>
        <v>0.52006569487694321</v>
      </c>
      <c r="AT210" s="55">
        <f t="shared" si="93"/>
        <v>0.71904959974720839</v>
      </c>
      <c r="AU210" s="55">
        <f t="shared" si="94"/>
        <v>0.68037136317522606</v>
      </c>
      <c r="AV210" s="55">
        <f t="shared" si="95"/>
        <v>0.68352309679009504</v>
      </c>
      <c r="AW210" s="55">
        <f t="shared" si="96"/>
        <v>0.81663801872322928</v>
      </c>
      <c r="AX210" s="55">
        <f t="shared" si="97"/>
        <v>0.84776105312254824</v>
      </c>
      <c r="AY210" s="55">
        <f t="shared" si="98"/>
        <v>0.86608846641168502</v>
      </c>
    </row>
    <row r="211" spans="1:51" ht="14.4" thickBot="1" x14ac:dyDescent="0.3">
      <c r="A211" s="41" t="s">
        <v>1398</v>
      </c>
      <c r="B211" s="41" t="s">
        <v>1399</v>
      </c>
      <c r="C211" s="27" t="s">
        <v>270</v>
      </c>
      <c r="D211" s="50">
        <v>-2.2799999999999998</v>
      </c>
      <c r="E211" s="50">
        <v>-0.6</v>
      </c>
      <c r="F211" s="50">
        <v>-1.1100000000000001</v>
      </c>
      <c r="G211" s="50">
        <v>5.8</v>
      </c>
      <c r="H211" s="50">
        <v>8</v>
      </c>
      <c r="I211" s="50">
        <v>13.9</v>
      </c>
      <c r="J211" s="50">
        <v>16.3</v>
      </c>
      <c r="K211" s="50">
        <v>15.1</v>
      </c>
      <c r="L211" s="50">
        <v>7.22</v>
      </c>
      <c r="M211" s="50">
        <v>-1.2</v>
      </c>
      <c r="N211" s="50">
        <v>0.78</v>
      </c>
      <c r="O211" s="50">
        <v>-5.39</v>
      </c>
      <c r="P211" s="51">
        <v>-4.3888888888888884</v>
      </c>
      <c r="Q211" s="51">
        <v>-2.3000000000000003</v>
      </c>
      <c r="R211" s="51">
        <v>-6.4999999999999991</v>
      </c>
      <c r="S211" s="51">
        <v>-2.4</v>
      </c>
      <c r="T211" s="51">
        <v>0.22222222222222143</v>
      </c>
      <c r="U211" s="51">
        <v>4.2000000000000011</v>
      </c>
      <c r="V211" s="51">
        <v>10.7</v>
      </c>
      <c r="W211" s="51">
        <v>9.5</v>
      </c>
      <c r="X211" s="51">
        <v>0.77777777777777701</v>
      </c>
      <c r="Y211" s="51">
        <v>-3.3000000000000007</v>
      </c>
      <c r="Z211" s="51">
        <v>-0.38888888888888851</v>
      </c>
      <c r="AA211" s="51">
        <v>-6.3888888888888884</v>
      </c>
      <c r="AB211" s="53">
        <f t="shared" si="75"/>
        <v>377.68921216750005</v>
      </c>
      <c r="AC211" s="53">
        <f t="shared" si="76"/>
        <v>455.89802925989619</v>
      </c>
      <c r="AD211" s="53">
        <f t="shared" si="77"/>
        <v>251.54888248011432</v>
      </c>
      <c r="AE211" s="53">
        <f t="shared" si="78"/>
        <v>285.16147459782565</v>
      </c>
      <c r="AF211" s="53">
        <f t="shared" si="79"/>
        <v>359.94885400351706</v>
      </c>
      <c r="AG211" s="53">
        <f t="shared" si="80"/>
        <v>428.69844757730272</v>
      </c>
      <c r="AH211" s="53">
        <f t="shared" si="81"/>
        <v>892.58595693933307</v>
      </c>
      <c r="AI211" s="53">
        <f t="shared" si="82"/>
        <v>820.9568476550445</v>
      </c>
      <c r="AJ211" s="53">
        <f t="shared" si="83"/>
        <v>411.32778347428621</v>
      </c>
      <c r="AK211" s="53">
        <f t="shared" si="84"/>
        <v>410.61892953690921</v>
      </c>
      <c r="AL211" s="53">
        <f t="shared" si="85"/>
        <v>545.96038823845095</v>
      </c>
      <c r="AM211" s="53">
        <f t="shared" si="86"/>
        <v>351.96067453273889</v>
      </c>
      <c r="AN211" s="55">
        <f t="shared" si="87"/>
        <v>0.85451449986841088</v>
      </c>
      <c r="AO211" s="55">
        <f t="shared" si="88"/>
        <v>0.8827016507765989</v>
      </c>
      <c r="AP211" s="55">
        <f t="shared" si="89"/>
        <v>0.668004221899546</v>
      </c>
      <c r="AQ211" s="55">
        <f t="shared" si="90"/>
        <v>0.55622221879297573</v>
      </c>
      <c r="AR211" s="55">
        <f t="shared" si="91"/>
        <v>0.57951549133537561</v>
      </c>
      <c r="AS211" s="55">
        <f t="shared" si="92"/>
        <v>0.51992228967774556</v>
      </c>
      <c r="AT211" s="55">
        <f t="shared" si="93"/>
        <v>0.69452113944508787</v>
      </c>
      <c r="AU211" s="55">
        <f t="shared" si="94"/>
        <v>0.69213969628840832</v>
      </c>
      <c r="AV211" s="55">
        <f t="shared" si="95"/>
        <v>0.63619033150376691</v>
      </c>
      <c r="AW211" s="55">
        <f t="shared" si="96"/>
        <v>0.85628496225709072</v>
      </c>
      <c r="AX211" s="55">
        <f t="shared" si="97"/>
        <v>0.9188514518766554</v>
      </c>
      <c r="AY211" s="55">
        <f t="shared" si="98"/>
        <v>0.9267408962880086</v>
      </c>
    </row>
    <row r="212" spans="1:51" ht="14.4" thickBot="1" x14ac:dyDescent="0.3">
      <c r="A212" s="41" t="s">
        <v>1398</v>
      </c>
      <c r="B212" s="41" t="s">
        <v>1399</v>
      </c>
      <c r="C212" s="27" t="s">
        <v>271</v>
      </c>
      <c r="D212" s="50">
        <v>-11.11</v>
      </c>
      <c r="E212" s="50">
        <v>-2.2999999999999998</v>
      </c>
      <c r="F212" s="50">
        <v>-5.1100000000000003</v>
      </c>
      <c r="G212" s="50">
        <v>-1.4</v>
      </c>
      <c r="H212" s="50">
        <v>5.1100000000000003</v>
      </c>
      <c r="I212" s="50">
        <v>11.5</v>
      </c>
      <c r="J212" s="50">
        <v>12.8</v>
      </c>
      <c r="K212" s="50">
        <v>11.5</v>
      </c>
      <c r="L212" s="50">
        <v>3.22</v>
      </c>
      <c r="M212" s="50">
        <v>-1.1000000000000001</v>
      </c>
      <c r="N212" s="50">
        <v>-2.61</v>
      </c>
      <c r="O212" s="50">
        <v>-9.39</v>
      </c>
      <c r="P212" s="51">
        <v>-17.277777777777779</v>
      </c>
      <c r="Q212" s="51">
        <v>-6.4999999999999991</v>
      </c>
      <c r="R212" s="51">
        <v>-10.222222222222221</v>
      </c>
      <c r="S212" s="51">
        <v>-7.5</v>
      </c>
      <c r="T212" s="51">
        <v>-2.2222222222222223</v>
      </c>
      <c r="U212" s="51">
        <v>2.2000000000000006</v>
      </c>
      <c r="V212" s="51">
        <v>6.1999999999999975</v>
      </c>
      <c r="W212" s="51">
        <v>5</v>
      </c>
      <c r="X212" s="51">
        <v>-2.1111111111111116</v>
      </c>
      <c r="Y212" s="51">
        <v>-3.8</v>
      </c>
      <c r="Z212" s="51">
        <v>-6.3888888888888884</v>
      </c>
      <c r="AA212" s="51">
        <v>-12.722222222222221</v>
      </c>
      <c r="AB212" s="53">
        <f t="shared" si="75"/>
        <v>95.773959724631169</v>
      </c>
      <c r="AC212" s="53">
        <f t="shared" si="76"/>
        <v>274.55704622254666</v>
      </c>
      <c r="AD212" s="53">
        <f t="shared" si="77"/>
        <v>189.85284683651923</v>
      </c>
      <c r="AE212" s="53">
        <f t="shared" si="78"/>
        <v>220.32817374507169</v>
      </c>
      <c r="AF212" s="53">
        <f t="shared" si="79"/>
        <v>307.10906669412702</v>
      </c>
      <c r="AG212" s="53">
        <f t="shared" si="80"/>
        <v>378.17448814735104</v>
      </c>
      <c r="AH212" s="53">
        <f t="shared" si="81"/>
        <v>608.19088226679526</v>
      </c>
      <c r="AI212" s="53">
        <f t="shared" si="82"/>
        <v>560.99148589231822</v>
      </c>
      <c r="AJ212" s="53">
        <f t="shared" si="83"/>
        <v>356.41386713494541</v>
      </c>
      <c r="AK212" s="53">
        <f t="shared" si="84"/>
        <v>378.28948341441156</v>
      </c>
      <c r="AL212" s="53">
        <f t="shared" si="85"/>
        <v>285.74684408972593</v>
      </c>
      <c r="AM212" s="53">
        <f t="shared" si="86"/>
        <v>177.08231835472233</v>
      </c>
      <c r="AN212" s="55">
        <f t="shared" si="87"/>
        <v>0.60376094700494376</v>
      </c>
      <c r="AO212" s="55">
        <f t="shared" si="88"/>
        <v>0.72910387921691011</v>
      </c>
      <c r="AP212" s="55">
        <f t="shared" si="89"/>
        <v>0.67346297882265294</v>
      </c>
      <c r="AQ212" s="55">
        <f t="shared" si="90"/>
        <v>0.63185477728592709</v>
      </c>
      <c r="AR212" s="55">
        <f t="shared" si="91"/>
        <v>0.59121175607202736</v>
      </c>
      <c r="AS212" s="55">
        <f t="shared" si="92"/>
        <v>0.52825351823952504</v>
      </c>
      <c r="AT212" s="55">
        <f t="shared" si="93"/>
        <v>0.6418707690413783</v>
      </c>
      <c r="AU212" s="55">
        <f t="shared" si="94"/>
        <v>0.64339016714560782</v>
      </c>
      <c r="AV212" s="55">
        <f t="shared" si="95"/>
        <v>0.68052233209234092</v>
      </c>
      <c r="AW212" s="55">
        <f t="shared" si="96"/>
        <v>0.81888182201184656</v>
      </c>
      <c r="AX212" s="55">
        <f t="shared" si="97"/>
        <v>0.75239453031151038</v>
      </c>
      <c r="AY212" s="55">
        <f t="shared" si="98"/>
        <v>0.76701782692400167</v>
      </c>
    </row>
    <row r="213" spans="1:51" ht="14.4" thickBot="1" x14ac:dyDescent="0.3">
      <c r="A213" s="41" t="s">
        <v>1398</v>
      </c>
      <c r="B213" s="41" t="s">
        <v>1399</v>
      </c>
      <c r="C213" s="27" t="s">
        <v>272</v>
      </c>
      <c r="D213" s="50">
        <v>2.11</v>
      </c>
      <c r="E213" s="50">
        <v>4.9000000000000004</v>
      </c>
      <c r="F213" s="50">
        <v>3.5</v>
      </c>
      <c r="G213" s="50">
        <v>6.5</v>
      </c>
      <c r="H213" s="50">
        <v>9.7200000000000006</v>
      </c>
      <c r="I213" s="50">
        <v>11.3</v>
      </c>
      <c r="J213" s="50">
        <v>14.3</v>
      </c>
      <c r="K213" s="50">
        <v>14.2</v>
      </c>
      <c r="L213" s="50">
        <v>12.11</v>
      </c>
      <c r="M213" s="50">
        <v>8.1999999999999993</v>
      </c>
      <c r="N213" s="50">
        <v>5</v>
      </c>
      <c r="O213" s="50">
        <v>3.39</v>
      </c>
      <c r="P213" s="51">
        <v>-0.72222222222222265</v>
      </c>
      <c r="Q213" s="51">
        <v>0.49999999999999922</v>
      </c>
      <c r="R213" s="51">
        <v>-1.6111111111111103</v>
      </c>
      <c r="S213" s="51">
        <v>2.4</v>
      </c>
      <c r="T213" s="51">
        <v>5.2777777777777777</v>
      </c>
      <c r="U213" s="51">
        <v>7.9999999999999991</v>
      </c>
      <c r="V213" s="51">
        <v>10.299999999999999</v>
      </c>
      <c r="W213" s="51">
        <v>10.899999999999999</v>
      </c>
      <c r="X213" s="51">
        <v>9.8888888888888875</v>
      </c>
      <c r="Y213" s="51">
        <v>5.8999999999999986</v>
      </c>
      <c r="Z213" s="51">
        <v>2.6111111111111125</v>
      </c>
      <c r="AA213" s="51">
        <v>0.38888888888889045</v>
      </c>
      <c r="AB213" s="53">
        <f t="shared" si="75"/>
        <v>472.79624933916375</v>
      </c>
      <c r="AC213" s="53">
        <f t="shared" si="76"/>
        <v>463.80959927997696</v>
      </c>
      <c r="AD213" s="53">
        <f t="shared" si="77"/>
        <v>376.14693233791763</v>
      </c>
      <c r="AE213" s="53">
        <f t="shared" si="78"/>
        <v>545.1258013052817</v>
      </c>
      <c r="AF213" s="53">
        <f t="shared" si="79"/>
        <v>656.45549737594808</v>
      </c>
      <c r="AG213" s="53">
        <f t="shared" si="80"/>
        <v>858.93654835531254</v>
      </c>
      <c r="AH213" s="53">
        <f t="shared" si="81"/>
        <v>962.16153167141158</v>
      </c>
      <c r="AI213" s="53">
        <f t="shared" si="82"/>
        <v>1048.9599045113584</v>
      </c>
      <c r="AJ213" s="53">
        <f t="shared" si="83"/>
        <v>1050.5705849962671</v>
      </c>
      <c r="AK213" s="53">
        <f t="shared" si="84"/>
        <v>792.8386531867734</v>
      </c>
      <c r="AL213" s="53">
        <f t="shared" si="85"/>
        <v>623.17246599484463</v>
      </c>
      <c r="AM213" s="53">
        <f t="shared" si="86"/>
        <v>507.39025955836667</v>
      </c>
      <c r="AN213" s="55">
        <f t="shared" si="87"/>
        <v>0.81527579651887894</v>
      </c>
      <c r="AO213" s="55">
        <f t="shared" si="88"/>
        <v>0.73188261700565027</v>
      </c>
      <c r="AP213" s="55">
        <f t="shared" si="89"/>
        <v>0.69223577211440557</v>
      </c>
      <c r="AQ213" s="55">
        <f t="shared" si="90"/>
        <v>0.7506984883741894</v>
      </c>
      <c r="AR213" s="55">
        <f t="shared" si="91"/>
        <v>0.73847108154477836</v>
      </c>
      <c r="AS213" s="55">
        <f t="shared" si="92"/>
        <v>0.80140193569293383</v>
      </c>
      <c r="AT213" s="55">
        <f t="shared" si="93"/>
        <v>0.76888149321685517</v>
      </c>
      <c r="AU213" s="55">
        <f t="shared" si="94"/>
        <v>0.80541550039646714</v>
      </c>
      <c r="AV213" s="55">
        <f t="shared" si="95"/>
        <v>0.86292363393633686</v>
      </c>
      <c r="AW213" s="55">
        <f t="shared" si="96"/>
        <v>0.85425491162630041</v>
      </c>
      <c r="AX213" s="55">
        <f t="shared" si="97"/>
        <v>0.8454018674665994</v>
      </c>
      <c r="AY213" s="55">
        <f t="shared" si="98"/>
        <v>0.80710578190694682</v>
      </c>
    </row>
    <row r="214" spans="1:51" ht="14.4" thickBot="1" x14ac:dyDescent="0.3">
      <c r="A214" s="41" t="s">
        <v>1398</v>
      </c>
      <c r="B214" s="41" t="s">
        <v>1399</v>
      </c>
      <c r="C214" s="26" t="s">
        <v>273</v>
      </c>
      <c r="D214" s="50">
        <v>-10.78</v>
      </c>
      <c r="E214" s="50">
        <v>-7.8</v>
      </c>
      <c r="F214" s="50">
        <v>-3.78</v>
      </c>
      <c r="G214" s="50">
        <v>-0.1</v>
      </c>
      <c r="H214" s="50">
        <v>5.78</v>
      </c>
      <c r="I214" s="50">
        <v>10.6</v>
      </c>
      <c r="J214" s="50">
        <v>12.5</v>
      </c>
      <c r="K214" s="50">
        <v>12.1</v>
      </c>
      <c r="L214" s="50">
        <v>5.61</v>
      </c>
      <c r="M214" s="50">
        <v>1</v>
      </c>
      <c r="N214" s="50">
        <v>-6.39</v>
      </c>
      <c r="O214" s="50">
        <v>-10.5</v>
      </c>
      <c r="P214" s="51">
        <v>-18.111111111111111</v>
      </c>
      <c r="Q214" s="51">
        <v>-11</v>
      </c>
      <c r="R214" s="51">
        <v>-12.722222222222221</v>
      </c>
      <c r="S214" s="51">
        <v>-5.8000000000000007</v>
      </c>
      <c r="T214" s="51">
        <v>-2.5</v>
      </c>
      <c r="U214" s="51">
        <v>-0.70000000000000084</v>
      </c>
      <c r="V214" s="51">
        <v>2.7999999999999994</v>
      </c>
      <c r="W214" s="51">
        <v>0.79999999999999871</v>
      </c>
      <c r="X214" s="51">
        <v>-2.9999999999999991</v>
      </c>
      <c r="Y214" s="51">
        <v>-2.4</v>
      </c>
      <c r="Z214" s="51">
        <v>-8.5</v>
      </c>
      <c r="AA214" s="51">
        <v>-12</v>
      </c>
      <c r="AB214" s="53">
        <f t="shared" si="75"/>
        <v>81.057417433740142</v>
      </c>
      <c r="AC214" s="53">
        <f t="shared" si="76"/>
        <v>206.18613018447746</v>
      </c>
      <c r="AD214" s="53">
        <f t="shared" si="77"/>
        <v>115.20900852691857</v>
      </c>
      <c r="AE214" s="53">
        <f t="shared" si="78"/>
        <v>260.05511308679246</v>
      </c>
      <c r="AF214" s="53">
        <f t="shared" si="79"/>
        <v>281.36101086367427</v>
      </c>
      <c r="AG214" s="53">
        <f t="shared" si="80"/>
        <v>264.28525183523891</v>
      </c>
      <c r="AH214" s="53">
        <f t="shared" si="81"/>
        <v>385.58436163101129</v>
      </c>
      <c r="AI214" s="53">
        <f t="shared" si="82"/>
        <v>297.43901750802956</v>
      </c>
      <c r="AJ214" s="53">
        <f t="shared" si="83"/>
        <v>264.33582008896343</v>
      </c>
      <c r="AK214" s="53">
        <f t="shared" si="84"/>
        <v>400.0701756834128</v>
      </c>
      <c r="AL214" s="53">
        <f t="shared" si="85"/>
        <v>274.1929657246227</v>
      </c>
      <c r="AM214" s="53">
        <f t="shared" si="86"/>
        <v>217.1098099325412</v>
      </c>
      <c r="AN214" s="55">
        <f t="shared" si="87"/>
        <v>0.54820046263073618</v>
      </c>
      <c r="AO214" s="55">
        <f t="shared" si="88"/>
        <v>0.77792832612527496</v>
      </c>
      <c r="AP214" s="55">
        <f t="shared" si="89"/>
        <v>0.49901855918428195</v>
      </c>
      <c r="AQ214" s="55">
        <f t="shared" si="90"/>
        <v>0.65466089885943846</v>
      </c>
      <c r="AR214" s="55">
        <f t="shared" si="91"/>
        <v>0.55288565803813794</v>
      </c>
      <c r="AS214" s="55">
        <f t="shared" si="92"/>
        <v>0.45498749680120326</v>
      </c>
      <c r="AT214" s="55">
        <f t="shared" si="93"/>
        <v>0.51612590012008475</v>
      </c>
      <c r="AU214" s="55">
        <f t="shared" si="94"/>
        <v>0.45930545075486062</v>
      </c>
      <c r="AV214" s="55">
        <f t="shared" si="95"/>
        <v>0.53906015476618274</v>
      </c>
      <c r="AW214" s="55">
        <f t="shared" si="96"/>
        <v>0.78035758899536933</v>
      </c>
      <c r="AX214" s="55">
        <f t="shared" si="97"/>
        <v>0.84972560004688236</v>
      </c>
      <c r="AY214" s="55">
        <f t="shared" si="98"/>
        <v>0.8872796452770414</v>
      </c>
    </row>
    <row r="215" spans="1:51" ht="27" thickBot="1" x14ac:dyDescent="0.3">
      <c r="A215" s="41" t="s">
        <v>1398</v>
      </c>
      <c r="B215" s="41" t="s">
        <v>1399</v>
      </c>
      <c r="C215" s="27" t="s">
        <v>274</v>
      </c>
      <c r="D215" s="50">
        <v>-23.78</v>
      </c>
      <c r="E215" s="50">
        <v>-26</v>
      </c>
      <c r="F215" s="50">
        <v>-23.78</v>
      </c>
      <c r="G215" s="50">
        <v>-18.3</v>
      </c>
      <c r="H215" s="50">
        <v>-6.39</v>
      </c>
      <c r="I215" s="50">
        <v>0.7</v>
      </c>
      <c r="J215" s="50">
        <v>3.6</v>
      </c>
      <c r="K215" s="50">
        <v>4.2</v>
      </c>
      <c r="L215" s="50">
        <v>-0.11</v>
      </c>
      <c r="M215" s="50">
        <v>-9.8000000000000007</v>
      </c>
      <c r="N215" s="50">
        <v>-20.39</v>
      </c>
      <c r="O215" s="50">
        <v>-22.72</v>
      </c>
      <c r="P215" s="51">
        <v>-26.5</v>
      </c>
      <c r="Q215" s="51">
        <v>-28.9</v>
      </c>
      <c r="R215" s="51">
        <v>-26.277777777777775</v>
      </c>
      <c r="S215" s="51">
        <v>-21.4</v>
      </c>
      <c r="T215" s="51">
        <v>-8.1111111111111125</v>
      </c>
      <c r="U215" s="51">
        <v>-0.90000000000000058</v>
      </c>
      <c r="V215" s="51">
        <v>1.9000000000000008</v>
      </c>
      <c r="W215" s="51">
        <v>1.9000000000000008</v>
      </c>
      <c r="X215" s="51">
        <v>-2.2777777777777786</v>
      </c>
      <c r="Y215" s="51">
        <v>-10.199999999999999</v>
      </c>
      <c r="Z215" s="51">
        <v>-23.277777777777775</v>
      </c>
      <c r="AA215" s="51">
        <v>-25.388888888888889</v>
      </c>
      <c r="AB215" s="53">
        <f t="shared" si="75"/>
        <v>55.317432919613367</v>
      </c>
      <c r="AC215" s="53">
        <f t="shared" si="76"/>
        <v>43.358434206801867</v>
      </c>
      <c r="AD215" s="53">
        <f t="shared" si="77"/>
        <v>57.607256437801141</v>
      </c>
      <c r="AE215" s="53">
        <f t="shared" si="78"/>
        <v>85.378173942764178</v>
      </c>
      <c r="AF215" s="53">
        <f t="shared" si="79"/>
        <v>291.28373034598047</v>
      </c>
      <c r="AG215" s="53">
        <f t="shared" si="80"/>
        <v>509.6822699923859</v>
      </c>
      <c r="AH215" s="53">
        <f t="shared" si="81"/>
        <v>621.16764605387743</v>
      </c>
      <c r="AI215" s="53">
        <f t="shared" si="82"/>
        <v>595.53080213294356</v>
      </c>
      <c r="AJ215" s="53">
        <f t="shared" si="83"/>
        <v>441.38409435361046</v>
      </c>
      <c r="AK215" s="53">
        <f t="shared" si="84"/>
        <v>273.63005196941373</v>
      </c>
      <c r="AL215" s="53">
        <f t="shared" si="85"/>
        <v>73.385669729095241</v>
      </c>
      <c r="AM215" s="53">
        <f t="shared" si="86"/>
        <v>61.625035059680989</v>
      </c>
      <c r="AN215" s="55">
        <f t="shared" si="87"/>
        <v>0.78238988964434741</v>
      </c>
      <c r="AO215" s="55">
        <f t="shared" si="88"/>
        <v>0.76545831807447684</v>
      </c>
      <c r="AP215" s="55">
        <f t="shared" si="89"/>
        <v>0.79841891467262849</v>
      </c>
      <c r="AQ215" s="55">
        <f t="shared" si="90"/>
        <v>0.76598884696347669</v>
      </c>
      <c r="AR215" s="55">
        <f t="shared" si="91"/>
        <v>0.87580750414157837</v>
      </c>
      <c r="AS215" s="55">
        <f t="shared" si="92"/>
        <v>0.89036206554689479</v>
      </c>
      <c r="AT215" s="55">
        <f t="shared" si="93"/>
        <v>0.88644128668575095</v>
      </c>
      <c r="AU215" s="55">
        <f t="shared" si="94"/>
        <v>0.84985606358824384</v>
      </c>
      <c r="AV215" s="55">
        <f t="shared" si="95"/>
        <v>0.85319765352279719</v>
      </c>
      <c r="AW215" s="55">
        <f t="shared" si="96"/>
        <v>0.96894202336554491</v>
      </c>
      <c r="AX215" s="55">
        <f t="shared" si="97"/>
        <v>0.77661512358749629</v>
      </c>
      <c r="AY215" s="55">
        <f t="shared" si="98"/>
        <v>0.7878804174823969</v>
      </c>
    </row>
    <row r="216" spans="1:51" ht="14.4" thickBot="1" x14ac:dyDescent="0.3">
      <c r="A216" s="41" t="s">
        <v>1398</v>
      </c>
      <c r="B216" s="41" t="s">
        <v>1399</v>
      </c>
      <c r="C216" s="26" t="s">
        <v>275</v>
      </c>
      <c r="D216" s="50">
        <v>-9.61</v>
      </c>
      <c r="E216" s="50">
        <v>-10.8</v>
      </c>
      <c r="F216" s="50">
        <v>-10.220000000000001</v>
      </c>
      <c r="G216" s="50">
        <v>-0.8</v>
      </c>
      <c r="H216" s="50">
        <v>6.22</v>
      </c>
      <c r="I216" s="50">
        <v>11.2</v>
      </c>
      <c r="J216" s="50">
        <v>13.3</v>
      </c>
      <c r="K216" s="50">
        <v>11.6</v>
      </c>
      <c r="L216" s="50">
        <v>7.22</v>
      </c>
      <c r="M216" s="50">
        <v>-0.2</v>
      </c>
      <c r="N216" s="50">
        <v>-7.61</v>
      </c>
      <c r="O216" s="50">
        <v>-11</v>
      </c>
      <c r="P216" s="51">
        <v>-11.888888888888888</v>
      </c>
      <c r="Q216" s="51">
        <v>-13.7</v>
      </c>
      <c r="R216" s="51">
        <v>-12.277777777777779</v>
      </c>
      <c r="S216" s="51">
        <v>-4.4000000000000012</v>
      </c>
      <c r="T216" s="51">
        <v>0.99999999999999845</v>
      </c>
      <c r="U216" s="51">
        <v>6.8000000000000007</v>
      </c>
      <c r="V216" s="51">
        <v>9.3000000000000007</v>
      </c>
      <c r="W216" s="51">
        <v>9.5</v>
      </c>
      <c r="X216" s="51">
        <v>4.0000000000000018</v>
      </c>
      <c r="Y216" s="51">
        <v>-2.5</v>
      </c>
      <c r="Z216" s="51">
        <v>-10.499999999999998</v>
      </c>
      <c r="AA216" s="51">
        <v>-13.111111111111111</v>
      </c>
      <c r="AB216" s="53">
        <f t="shared" si="75"/>
        <v>206.02433533168153</v>
      </c>
      <c r="AC216" s="53">
        <f t="shared" si="76"/>
        <v>168.90460413384088</v>
      </c>
      <c r="AD216" s="53">
        <f t="shared" si="77"/>
        <v>203.0828071057436</v>
      </c>
      <c r="AE216" s="53">
        <f t="shared" si="78"/>
        <v>338.22049050335886</v>
      </c>
      <c r="AF216" s="53">
        <f t="shared" si="79"/>
        <v>454.89013517641496</v>
      </c>
      <c r="AG216" s="53">
        <f t="shared" si="80"/>
        <v>733.9247807100927</v>
      </c>
      <c r="AH216" s="53">
        <f t="shared" si="81"/>
        <v>897.94154824358964</v>
      </c>
      <c r="AI216" s="53">
        <f t="shared" si="82"/>
        <v>1031.2774841660028</v>
      </c>
      <c r="AJ216" s="53">
        <f t="shared" si="83"/>
        <v>650.4736763245071</v>
      </c>
      <c r="AK216" s="53">
        <f t="shared" si="84"/>
        <v>429.91038738374135</v>
      </c>
      <c r="AL216" s="53">
        <f t="shared" si="85"/>
        <v>219.96537434618301</v>
      </c>
      <c r="AM216" s="53">
        <f t="shared" si="86"/>
        <v>188.84121570162685</v>
      </c>
      <c r="AN216" s="55">
        <f t="shared" si="87"/>
        <v>0.83450531493093072</v>
      </c>
      <c r="AO216" s="55">
        <f t="shared" si="88"/>
        <v>0.79196985236475437</v>
      </c>
      <c r="AP216" s="55">
        <f t="shared" si="89"/>
        <v>0.8486854399979582</v>
      </c>
      <c r="AQ216" s="55">
        <f t="shared" si="90"/>
        <v>0.76585705449930297</v>
      </c>
      <c r="AR216" s="55">
        <f t="shared" si="91"/>
        <v>0.69240095519975908</v>
      </c>
      <c r="AS216" s="55">
        <f t="shared" si="92"/>
        <v>0.74324859639618246</v>
      </c>
      <c r="AT216" s="55">
        <f t="shared" si="93"/>
        <v>0.76729089413439866</v>
      </c>
      <c r="AU216" s="55">
        <f t="shared" si="94"/>
        <v>0.86945871359569371</v>
      </c>
      <c r="AV216" s="55">
        <f t="shared" si="95"/>
        <v>0.80003300688195311</v>
      </c>
      <c r="AW216" s="55">
        <f t="shared" si="96"/>
        <v>0.8447911339828722</v>
      </c>
      <c r="AX216" s="55">
        <f t="shared" si="97"/>
        <v>0.79761977427760955</v>
      </c>
      <c r="AY216" s="55">
        <f t="shared" si="98"/>
        <v>0.8440894315550147</v>
      </c>
    </row>
    <row r="217" spans="1:51" ht="14.4" thickBot="1" x14ac:dyDescent="0.3">
      <c r="A217" s="41" t="s">
        <v>1398</v>
      </c>
      <c r="B217" s="41" t="s">
        <v>1399</v>
      </c>
      <c r="C217" s="27" t="s">
        <v>276</v>
      </c>
      <c r="D217" s="50">
        <v>-20.78</v>
      </c>
      <c r="E217" s="50">
        <v>-20.9</v>
      </c>
      <c r="F217" s="50">
        <v>-15.28</v>
      </c>
      <c r="G217" s="50">
        <v>-2.8</v>
      </c>
      <c r="H217" s="50">
        <v>8</v>
      </c>
      <c r="I217" s="50">
        <v>13.7</v>
      </c>
      <c r="J217" s="50">
        <v>16.100000000000001</v>
      </c>
      <c r="K217" s="50">
        <v>11.9</v>
      </c>
      <c r="L217" s="50">
        <v>3.61</v>
      </c>
      <c r="M217" s="50">
        <v>-6.8</v>
      </c>
      <c r="N217" s="50">
        <v>-15.89</v>
      </c>
      <c r="O217" s="50">
        <v>-22.28</v>
      </c>
      <c r="P217" s="51">
        <v>-25.722222222222221</v>
      </c>
      <c r="Q217" s="51">
        <v>-25.999999999999996</v>
      </c>
      <c r="R217" s="51">
        <v>-20.111111111111111</v>
      </c>
      <c r="S217" s="51">
        <v>-10.6</v>
      </c>
      <c r="T217" s="51">
        <v>-0.88888888888888962</v>
      </c>
      <c r="U217" s="51">
        <v>4.6000000000000005</v>
      </c>
      <c r="V217" s="51">
        <v>8.5999999999999979</v>
      </c>
      <c r="W217" s="51">
        <v>7.7999999999999989</v>
      </c>
      <c r="X217" s="51">
        <v>-0.61111111111111194</v>
      </c>
      <c r="Y217" s="51">
        <v>-8.9</v>
      </c>
      <c r="Z217" s="51">
        <v>-18.499999999999996</v>
      </c>
      <c r="AA217" s="51">
        <v>-26.611111111111111</v>
      </c>
      <c r="AB217" s="53">
        <f t="shared" si="75"/>
        <v>48.959252403251881</v>
      </c>
      <c r="AC217" s="53">
        <f t="shared" si="76"/>
        <v>47.037498149133043</v>
      </c>
      <c r="AD217" s="53">
        <f t="shared" si="77"/>
        <v>82.917036717948392</v>
      </c>
      <c r="AE217" s="53">
        <f t="shared" si="78"/>
        <v>150.4050822304992</v>
      </c>
      <c r="AF217" s="53">
        <f t="shared" si="79"/>
        <v>306.23873331601129</v>
      </c>
      <c r="AG217" s="53">
        <f t="shared" si="80"/>
        <v>459.3034475469621</v>
      </c>
      <c r="AH217" s="53">
        <f t="shared" si="81"/>
        <v>682.05153319187252</v>
      </c>
      <c r="AI217" s="53">
        <f t="shared" si="82"/>
        <v>803.39597312130286</v>
      </c>
      <c r="AJ217" s="53">
        <f t="shared" si="83"/>
        <v>432.07746070467363</v>
      </c>
      <c r="AK217" s="53">
        <f t="shared" si="84"/>
        <v>265.82649528478862</v>
      </c>
      <c r="AL217" s="53">
        <f t="shared" si="85"/>
        <v>114.90303157322407</v>
      </c>
      <c r="AM217" s="53">
        <f t="shared" si="86"/>
        <v>47.466851041941993</v>
      </c>
      <c r="AN217" s="55">
        <f t="shared" si="87"/>
        <v>0.64513148805640763</v>
      </c>
      <c r="AO217" s="55">
        <f t="shared" si="88"/>
        <v>0.63564365702863146</v>
      </c>
      <c r="AP217" s="55">
        <f t="shared" si="89"/>
        <v>0.66525995327366805</v>
      </c>
      <c r="AQ217" s="55">
        <f t="shared" si="90"/>
        <v>0.54972549379974289</v>
      </c>
      <c r="AR217" s="55">
        <f t="shared" si="91"/>
        <v>0.53453323390959506</v>
      </c>
      <c r="AS217" s="55">
        <f t="shared" si="92"/>
        <v>0.54166708129926178</v>
      </c>
      <c r="AT217" s="55">
        <f t="shared" si="93"/>
        <v>0.61099432113792984</v>
      </c>
      <c r="AU217" s="55">
        <f t="shared" si="94"/>
        <v>0.75984937844691625</v>
      </c>
      <c r="AV217" s="55">
        <f t="shared" si="95"/>
        <v>0.73904939307487238</v>
      </c>
      <c r="AW217" s="55">
        <f t="shared" si="96"/>
        <v>0.84990671975658982</v>
      </c>
      <c r="AX217" s="55">
        <f t="shared" si="97"/>
        <v>0.80316091573172188</v>
      </c>
      <c r="AY217" s="55">
        <f t="shared" si="98"/>
        <v>0.67820690860819544</v>
      </c>
    </row>
    <row r="218" spans="1:51" ht="14.4" thickBot="1" x14ac:dyDescent="0.3">
      <c r="A218" s="41" t="s">
        <v>1398</v>
      </c>
      <c r="B218" s="41" t="s">
        <v>1399</v>
      </c>
      <c r="C218" s="27" t="s">
        <v>277</v>
      </c>
      <c r="D218" s="50">
        <v>-14.5</v>
      </c>
      <c r="E218" s="50">
        <v>-13.5</v>
      </c>
      <c r="F218" s="50">
        <v>-10.72</v>
      </c>
      <c r="G218" s="50">
        <v>0.7</v>
      </c>
      <c r="H218" s="50">
        <v>10.89</v>
      </c>
      <c r="I218" s="50">
        <v>18.3</v>
      </c>
      <c r="J218" s="50">
        <v>16.2</v>
      </c>
      <c r="K218" s="50">
        <v>11.6</v>
      </c>
      <c r="L218" s="50">
        <v>7.61</v>
      </c>
      <c r="M218" s="50">
        <v>-3.9</v>
      </c>
      <c r="N218" s="50">
        <v>-16.89</v>
      </c>
      <c r="O218" s="50">
        <v>-13.78</v>
      </c>
      <c r="P218" s="51">
        <v>-19.611111111111111</v>
      </c>
      <c r="Q218" s="51">
        <v>-19.7</v>
      </c>
      <c r="R218" s="51">
        <v>-18</v>
      </c>
      <c r="S218" s="51">
        <v>-8.6999999999999993</v>
      </c>
      <c r="T218" s="51">
        <v>1.888888888888888</v>
      </c>
      <c r="U218" s="51">
        <v>8.1</v>
      </c>
      <c r="V218" s="51">
        <v>7.2</v>
      </c>
      <c r="W218" s="51">
        <v>3.2999999999999985</v>
      </c>
      <c r="X218" s="51">
        <v>1.2777777777777761</v>
      </c>
      <c r="Y218" s="51">
        <v>-8.2000000000000011</v>
      </c>
      <c r="Z218" s="51">
        <v>-20.388888888888889</v>
      </c>
      <c r="AA218" s="51">
        <v>-19.111111111111111</v>
      </c>
      <c r="AB218" s="53">
        <f t="shared" si="75"/>
        <v>84.745438224355496</v>
      </c>
      <c r="AC218" s="53">
        <f t="shared" si="76"/>
        <v>76.917653763914259</v>
      </c>
      <c r="AD218" s="53">
        <f t="shared" si="77"/>
        <v>82.203696896762921</v>
      </c>
      <c r="AE218" s="53">
        <f t="shared" si="78"/>
        <v>156.98203118684572</v>
      </c>
      <c r="AF218" s="53">
        <f t="shared" si="79"/>
        <v>376.68489389366425</v>
      </c>
      <c r="AG218" s="53">
        <f t="shared" si="80"/>
        <v>554.55820457533798</v>
      </c>
      <c r="AH218" s="53">
        <f t="shared" si="81"/>
        <v>560.17993719996991</v>
      </c>
      <c r="AI218" s="53">
        <f t="shared" si="82"/>
        <v>439.10529220323747</v>
      </c>
      <c r="AJ218" s="53">
        <f t="shared" si="83"/>
        <v>430.37952147975653</v>
      </c>
      <c r="AK218" s="53">
        <f t="shared" si="84"/>
        <v>237.94093016969927</v>
      </c>
      <c r="AL218" s="53">
        <f t="shared" si="85"/>
        <v>90.358837583656481</v>
      </c>
      <c r="AM218" s="53">
        <f t="shared" si="86"/>
        <v>87.043198796651453</v>
      </c>
      <c r="AN218" s="55">
        <f t="shared" si="87"/>
        <v>0.65131211527482802</v>
      </c>
      <c r="AO218" s="55">
        <f t="shared" si="88"/>
        <v>0.59567956976128555</v>
      </c>
      <c r="AP218" s="55">
        <f t="shared" si="89"/>
        <v>0.55074983962147961</v>
      </c>
      <c r="AQ218" s="55">
        <f t="shared" si="90"/>
        <v>0.49413072284267218</v>
      </c>
      <c r="AR218" s="55">
        <f t="shared" si="91"/>
        <v>0.53797723670878383</v>
      </c>
      <c r="AS218" s="55">
        <f t="shared" si="92"/>
        <v>0.5139083683143677</v>
      </c>
      <c r="AT218" s="55">
        <f t="shared" si="93"/>
        <v>0.55196018680405934</v>
      </c>
      <c r="AU218" s="55">
        <f t="shared" si="94"/>
        <v>0.56734277946297051</v>
      </c>
      <c r="AV218" s="55">
        <f t="shared" si="95"/>
        <v>0.64214878015239485</v>
      </c>
      <c r="AW218" s="55">
        <f t="shared" si="96"/>
        <v>0.72037542528220577</v>
      </c>
      <c r="AX218" s="55">
        <f t="shared" si="97"/>
        <v>0.742556260362911</v>
      </c>
      <c r="AY218" s="55">
        <f t="shared" si="98"/>
        <v>0.64093838921816471</v>
      </c>
    </row>
    <row r="219" spans="1:51" ht="14.4" thickBot="1" x14ac:dyDescent="0.3">
      <c r="A219" s="41" t="s">
        <v>1398</v>
      </c>
      <c r="B219" s="41" t="s">
        <v>1399</v>
      </c>
      <c r="C219" s="27" t="s">
        <v>278</v>
      </c>
      <c r="D219" s="50">
        <v>-3.39</v>
      </c>
      <c r="E219" s="50">
        <v>-6.9</v>
      </c>
      <c r="F219" s="50">
        <v>-3.39</v>
      </c>
      <c r="G219" s="50">
        <v>1.7</v>
      </c>
      <c r="H219" s="50">
        <v>7.39</v>
      </c>
      <c r="I219" s="50">
        <v>12.1</v>
      </c>
      <c r="J219" s="50">
        <v>13.9</v>
      </c>
      <c r="K219" s="50">
        <v>13.7</v>
      </c>
      <c r="L219" s="50">
        <v>7.78</v>
      </c>
      <c r="M219" s="50">
        <v>-0.6</v>
      </c>
      <c r="N219" s="50">
        <v>-3</v>
      </c>
      <c r="O219" s="50">
        <v>-2.2799999999999998</v>
      </c>
      <c r="P219" s="51">
        <v>-7.7777777777777777</v>
      </c>
      <c r="Q219" s="51">
        <v>-10.499999999999998</v>
      </c>
      <c r="R219" s="51">
        <v>-5.7777777777777768</v>
      </c>
      <c r="S219" s="51">
        <v>-9.9999999999999839E-2</v>
      </c>
      <c r="T219" s="51">
        <v>0.72222222222222066</v>
      </c>
      <c r="U219" s="51">
        <v>8.1</v>
      </c>
      <c r="V219" s="51">
        <v>10.299999999999999</v>
      </c>
      <c r="W219" s="51">
        <v>10.1</v>
      </c>
      <c r="X219" s="51">
        <v>2.0000000000000009</v>
      </c>
      <c r="Y219" s="51">
        <v>-6.9</v>
      </c>
      <c r="Z219" s="51">
        <v>-9.7222222222222214</v>
      </c>
      <c r="AA219" s="51">
        <v>-6.2777777777777777</v>
      </c>
      <c r="AB219" s="53">
        <f t="shared" si="75"/>
        <v>244.53896065768544</v>
      </c>
      <c r="AC219" s="53">
        <f t="shared" si="76"/>
        <v>208.25520654563417</v>
      </c>
      <c r="AD219" s="53">
        <f t="shared" si="77"/>
        <v>332.39954123714313</v>
      </c>
      <c r="AE219" s="53">
        <f t="shared" si="78"/>
        <v>532.98252776004813</v>
      </c>
      <c r="AF219" s="53">
        <f t="shared" si="79"/>
        <v>403.33319953607827</v>
      </c>
      <c r="AG219" s="53">
        <f t="shared" si="80"/>
        <v>825.90130348691707</v>
      </c>
      <c r="AH219" s="53">
        <f t="shared" si="81"/>
        <v>987.42046845257119</v>
      </c>
      <c r="AI219" s="53">
        <f t="shared" si="82"/>
        <v>973.95503541090864</v>
      </c>
      <c r="AJ219" s="53">
        <f t="shared" si="83"/>
        <v>471.74355995140104</v>
      </c>
      <c r="AK219" s="53">
        <f t="shared" si="84"/>
        <v>227.93030212663379</v>
      </c>
      <c r="AL219" s="53">
        <f t="shared" si="85"/>
        <v>175.36194620282234</v>
      </c>
      <c r="AM219" s="53">
        <f t="shared" si="86"/>
        <v>283.63135668824873</v>
      </c>
      <c r="AN219" s="55">
        <f t="shared" si="87"/>
        <v>0.71650758847754004</v>
      </c>
      <c r="AO219" s="55">
        <f t="shared" si="88"/>
        <v>0.75515735751956592</v>
      </c>
      <c r="AP219" s="55">
        <f t="shared" si="89"/>
        <v>0.83536633852116515</v>
      </c>
      <c r="AQ219" s="55">
        <f t="shared" si="90"/>
        <v>0.87837583626223426</v>
      </c>
      <c r="AR219" s="55">
        <f t="shared" si="91"/>
        <v>0.62632816283209558</v>
      </c>
      <c r="AS219" s="55">
        <f t="shared" si="92"/>
        <v>0.76536166584838639</v>
      </c>
      <c r="AT219" s="55">
        <f t="shared" si="93"/>
        <v>0.78906638773828852</v>
      </c>
      <c r="AU219" s="55">
        <f t="shared" si="94"/>
        <v>0.78877301438031755</v>
      </c>
      <c r="AV219" s="55">
        <f t="shared" si="95"/>
        <v>0.66841718646944304</v>
      </c>
      <c r="AW219" s="55">
        <f t="shared" si="96"/>
        <v>0.62413870344729105</v>
      </c>
      <c r="AX219" s="55">
        <f t="shared" si="97"/>
        <v>0.59800977786003451</v>
      </c>
      <c r="AY219" s="55">
        <f t="shared" si="98"/>
        <v>0.74050716911874392</v>
      </c>
    </row>
    <row r="220" spans="1:51" ht="14.4" thickBot="1" x14ac:dyDescent="0.3">
      <c r="A220" s="41" t="s">
        <v>1398</v>
      </c>
      <c r="B220" s="41" t="s">
        <v>1399</v>
      </c>
      <c r="C220" s="26" t="s">
        <v>279</v>
      </c>
      <c r="D220" s="50">
        <v>-9.2200000000000006</v>
      </c>
      <c r="E220" s="50">
        <v>-1</v>
      </c>
      <c r="F220" s="50">
        <v>-0.61</v>
      </c>
      <c r="G220" s="50">
        <v>5</v>
      </c>
      <c r="H220" s="50">
        <v>8.7200000000000006</v>
      </c>
      <c r="I220" s="50">
        <v>13.3</v>
      </c>
      <c r="J220" s="50">
        <v>15.3</v>
      </c>
      <c r="K220" s="50">
        <v>11.7</v>
      </c>
      <c r="L220" s="50">
        <v>7.89</v>
      </c>
      <c r="M220" s="50">
        <v>-0.2</v>
      </c>
      <c r="N220" s="50">
        <v>1</v>
      </c>
      <c r="O220" s="50">
        <v>-4.5</v>
      </c>
      <c r="P220" s="51">
        <v>-11.611111111111111</v>
      </c>
      <c r="Q220" s="51">
        <v>-3.8999999999999995</v>
      </c>
      <c r="R220" s="51">
        <v>-6</v>
      </c>
      <c r="S220" s="51">
        <v>-2.2000000000000006</v>
      </c>
      <c r="T220" s="51">
        <v>0.22222222222222143</v>
      </c>
      <c r="U220" s="51">
        <v>4.1000000000000014</v>
      </c>
      <c r="V220" s="51">
        <v>8.6999999999999975</v>
      </c>
      <c r="W220" s="51">
        <v>5</v>
      </c>
      <c r="X220" s="51">
        <v>1.2777777777777761</v>
      </c>
      <c r="Y220" s="51">
        <v>-4.6000000000000005</v>
      </c>
      <c r="Z220" s="51">
        <v>-2.2777777777777786</v>
      </c>
      <c r="AA220" s="51">
        <v>-6.7777777777777768</v>
      </c>
      <c r="AB220" s="53">
        <f t="shared" si="75"/>
        <v>208.90344526655207</v>
      </c>
      <c r="AC220" s="53">
        <f t="shared" si="76"/>
        <v>369.95090979080436</v>
      </c>
      <c r="AD220" s="53">
        <f t="shared" si="77"/>
        <v>261.78344574332192</v>
      </c>
      <c r="AE220" s="53">
        <f t="shared" si="78"/>
        <v>310.48661515221761</v>
      </c>
      <c r="AF220" s="53">
        <f t="shared" si="79"/>
        <v>342.80544962192681</v>
      </c>
      <c r="AG220" s="53">
        <f t="shared" si="80"/>
        <v>439.55151525273459</v>
      </c>
      <c r="AH220" s="53">
        <f t="shared" si="81"/>
        <v>727.6480745392596</v>
      </c>
      <c r="AI220" s="53">
        <f t="shared" si="82"/>
        <v>553.62815913483291</v>
      </c>
      <c r="AJ220" s="53">
        <f t="shared" si="83"/>
        <v>422.25005851508092</v>
      </c>
      <c r="AK220" s="53">
        <f t="shared" si="84"/>
        <v>314.15756957057283</v>
      </c>
      <c r="AL220" s="53">
        <f t="shared" si="85"/>
        <v>407.36638839703909</v>
      </c>
      <c r="AM220" s="53">
        <f t="shared" si="86"/>
        <v>310.03353885086301</v>
      </c>
      <c r="AN220" s="55">
        <f t="shared" si="87"/>
        <v>0.82755379013785124</v>
      </c>
      <c r="AO220" s="55">
        <f t="shared" si="88"/>
        <v>0.8068498500557596</v>
      </c>
      <c r="AP220" s="55">
        <f t="shared" si="89"/>
        <v>0.66912835054980613</v>
      </c>
      <c r="AQ220" s="55">
        <f t="shared" si="90"/>
        <v>0.59673363282969594</v>
      </c>
      <c r="AR220" s="55">
        <f t="shared" si="91"/>
        <v>0.55191471332800568</v>
      </c>
      <c r="AS220" s="55">
        <f t="shared" si="92"/>
        <v>0.53683509727053058</v>
      </c>
      <c r="AT220" s="55">
        <f t="shared" si="93"/>
        <v>0.64744766759367922</v>
      </c>
      <c r="AU220" s="55">
        <f t="shared" si="94"/>
        <v>0.63494531164889612</v>
      </c>
      <c r="AV220" s="55">
        <f t="shared" si="95"/>
        <v>0.63001919576113086</v>
      </c>
      <c r="AW220" s="55">
        <f t="shared" si="96"/>
        <v>0.72216118528763129</v>
      </c>
      <c r="AX220" s="55">
        <f t="shared" si="97"/>
        <v>0.78744125842007062</v>
      </c>
      <c r="AY220" s="55">
        <f t="shared" si="98"/>
        <v>0.84103149086243112</v>
      </c>
    </row>
    <row r="221" spans="1:51" ht="14.4" thickBot="1" x14ac:dyDescent="0.3">
      <c r="A221" s="41" t="s">
        <v>1398</v>
      </c>
      <c r="B221" s="41" t="s">
        <v>1399</v>
      </c>
      <c r="C221" s="27" t="s">
        <v>280</v>
      </c>
      <c r="D221" s="50">
        <v>-0.5</v>
      </c>
      <c r="E221" s="50">
        <v>-1.4</v>
      </c>
      <c r="F221" s="50">
        <v>-0.28000000000000003</v>
      </c>
      <c r="G221" s="50">
        <v>1.2</v>
      </c>
      <c r="H221" s="50">
        <v>4.3899999999999997</v>
      </c>
      <c r="I221" s="50">
        <v>7.4</v>
      </c>
      <c r="J221" s="50">
        <v>10.199999999999999</v>
      </c>
      <c r="K221" s="50">
        <v>10.3</v>
      </c>
      <c r="L221" s="50">
        <v>8.7200000000000006</v>
      </c>
      <c r="M221" s="50">
        <v>4.9000000000000004</v>
      </c>
      <c r="N221" s="50">
        <v>1.5</v>
      </c>
      <c r="O221" s="50">
        <v>-0.5</v>
      </c>
      <c r="P221" s="51">
        <v>-2.9999999999999991</v>
      </c>
      <c r="Q221" s="51">
        <v>-3.6</v>
      </c>
      <c r="R221" s="51">
        <v>-3.5000000000000004</v>
      </c>
      <c r="S221" s="51">
        <v>-2.3000000000000003</v>
      </c>
      <c r="T221" s="51">
        <v>0.99999999999999845</v>
      </c>
      <c r="U221" s="51">
        <v>5.3999999999999995</v>
      </c>
      <c r="V221" s="51">
        <v>7.5</v>
      </c>
      <c r="W221" s="51">
        <v>7.9999999999999991</v>
      </c>
      <c r="X221" s="51">
        <v>6.7222222222222232</v>
      </c>
      <c r="Y221" s="51">
        <v>1.9000000000000008</v>
      </c>
      <c r="Z221" s="51">
        <v>-0.88888888888888962</v>
      </c>
      <c r="AA221" s="51">
        <v>-2.0000000000000009</v>
      </c>
      <c r="AB221" s="53">
        <f t="shared" si="75"/>
        <v>407.97539900427472</v>
      </c>
      <c r="AC221" s="53">
        <f t="shared" si="76"/>
        <v>398.43816566581478</v>
      </c>
      <c r="AD221" s="53">
        <f t="shared" si="77"/>
        <v>372.67371534246183</v>
      </c>
      <c r="AE221" s="53">
        <f t="shared" si="78"/>
        <v>400.23623984772962</v>
      </c>
      <c r="AF221" s="53">
        <f t="shared" si="79"/>
        <v>516.54278237358767</v>
      </c>
      <c r="AG221" s="53">
        <f t="shared" si="80"/>
        <v>781.19264653586447</v>
      </c>
      <c r="AH221" s="53">
        <f t="shared" si="81"/>
        <v>863.28532916924223</v>
      </c>
      <c r="AI221" s="53">
        <f t="shared" si="82"/>
        <v>917.97913374768177</v>
      </c>
      <c r="AJ221" s="53">
        <f t="shared" si="83"/>
        <v>857.22255798497667</v>
      </c>
      <c r="AK221" s="53">
        <f t="shared" si="84"/>
        <v>567.10155111869301</v>
      </c>
      <c r="AL221" s="53">
        <f t="shared" si="85"/>
        <v>481.98707795680048</v>
      </c>
      <c r="AM221" s="53">
        <f t="shared" si="86"/>
        <v>473.0853779456242</v>
      </c>
      <c r="AN221" s="55">
        <f t="shared" si="87"/>
        <v>0.83198441154900349</v>
      </c>
      <c r="AO221" s="55">
        <f t="shared" si="88"/>
        <v>0.84969433365666436</v>
      </c>
      <c r="AP221" s="55">
        <f t="shared" si="89"/>
        <v>0.7888365665720436</v>
      </c>
      <c r="AQ221" s="55">
        <f t="shared" si="90"/>
        <v>0.77493028471243575</v>
      </c>
      <c r="AR221" s="55">
        <f t="shared" si="91"/>
        <v>0.78624416811832643</v>
      </c>
      <c r="AS221" s="55">
        <f t="shared" si="92"/>
        <v>0.87136621538256975</v>
      </c>
      <c r="AT221" s="55">
        <f t="shared" si="93"/>
        <v>0.83336018253537258</v>
      </c>
      <c r="AU221" s="55">
        <f t="shared" si="94"/>
        <v>0.85648963956624324</v>
      </c>
      <c r="AV221" s="55">
        <f t="shared" si="95"/>
        <v>0.87276015110113214</v>
      </c>
      <c r="AW221" s="55">
        <f t="shared" si="96"/>
        <v>0.80928591797831195</v>
      </c>
      <c r="AX221" s="55">
        <f t="shared" si="97"/>
        <v>0.84129825346758125</v>
      </c>
      <c r="AY221" s="55">
        <f t="shared" si="98"/>
        <v>0.89591738469504234</v>
      </c>
    </row>
    <row r="222" spans="1:51" ht="14.4" thickBot="1" x14ac:dyDescent="0.3">
      <c r="A222" s="41" t="s">
        <v>1398</v>
      </c>
      <c r="B222" s="41" t="s">
        <v>1399</v>
      </c>
      <c r="C222" s="26" t="s">
        <v>281</v>
      </c>
      <c r="D222" s="50">
        <v>-1.78</v>
      </c>
      <c r="E222" s="50">
        <v>-0.5</v>
      </c>
      <c r="F222" s="50">
        <v>1</v>
      </c>
      <c r="G222" s="50">
        <v>5.4</v>
      </c>
      <c r="H222" s="50">
        <v>7.22</v>
      </c>
      <c r="I222" s="50">
        <v>11.4</v>
      </c>
      <c r="J222" s="50">
        <v>11.2</v>
      </c>
      <c r="K222" s="50">
        <v>11.7</v>
      </c>
      <c r="L222" s="50">
        <v>9.61</v>
      </c>
      <c r="M222" s="50">
        <v>1.4</v>
      </c>
      <c r="N222" s="50">
        <v>-1.89</v>
      </c>
      <c r="O222" s="50">
        <v>-2.78</v>
      </c>
      <c r="P222" s="51">
        <v>-4.7222222222222223</v>
      </c>
      <c r="Q222" s="51">
        <v>-2.8999999999999995</v>
      </c>
      <c r="R222" s="51">
        <v>-2.7222222222222214</v>
      </c>
      <c r="S222" s="51">
        <v>-0.90000000000000058</v>
      </c>
      <c r="T222" s="51">
        <v>1.888888888888888</v>
      </c>
      <c r="U222" s="51">
        <v>6.9</v>
      </c>
      <c r="V222" s="51">
        <v>9.2000000000000011</v>
      </c>
      <c r="W222" s="51">
        <v>7.7999999999999989</v>
      </c>
      <c r="X222" s="51">
        <v>4.2222222222222232</v>
      </c>
      <c r="Y222" s="51">
        <v>-1.9000000000000008</v>
      </c>
      <c r="Z222" s="51">
        <v>-4.3888888888888884</v>
      </c>
      <c r="AA222" s="51">
        <v>-6.7777777777777768</v>
      </c>
      <c r="AB222" s="53">
        <f t="shared" si="75"/>
        <v>346.19013151524041</v>
      </c>
      <c r="AC222" s="53">
        <f t="shared" si="76"/>
        <v>414.08417294628947</v>
      </c>
      <c r="AD222" s="53">
        <f t="shared" si="77"/>
        <v>381.42139278882098</v>
      </c>
      <c r="AE222" s="53">
        <f t="shared" si="78"/>
        <v>365.51762811493472</v>
      </c>
      <c r="AF222" s="53">
        <f t="shared" si="79"/>
        <v>482.40821243018416</v>
      </c>
      <c r="AG222" s="53">
        <f t="shared" si="80"/>
        <v>734.2741236789102</v>
      </c>
      <c r="AH222" s="53">
        <f t="shared" si="81"/>
        <v>1017.0614573505069</v>
      </c>
      <c r="AI222" s="53">
        <f t="shared" si="82"/>
        <v>814.06436841811148</v>
      </c>
      <c r="AJ222" s="53">
        <f t="shared" si="83"/>
        <v>570.74957834192242</v>
      </c>
      <c r="AK222" s="53">
        <f t="shared" si="84"/>
        <v>418.52473869899376</v>
      </c>
      <c r="AL222" s="53">
        <f t="shared" si="85"/>
        <v>366.97645499014419</v>
      </c>
      <c r="AM222" s="53">
        <f t="shared" si="86"/>
        <v>272.63240758448455</v>
      </c>
      <c r="AN222" s="55">
        <f t="shared" si="87"/>
        <v>0.80316105381601566</v>
      </c>
      <c r="AO222" s="55">
        <f t="shared" si="88"/>
        <v>0.83819008058954725</v>
      </c>
      <c r="AP222" s="55">
        <f t="shared" si="89"/>
        <v>0.76195284264066621</v>
      </c>
      <c r="AQ222" s="55">
        <f t="shared" si="90"/>
        <v>0.63852138777963918</v>
      </c>
      <c r="AR222" s="55">
        <f t="shared" si="91"/>
        <v>0.68897012143544201</v>
      </c>
      <c r="AS222" s="55">
        <f t="shared" si="92"/>
        <v>0.73851889663146741</v>
      </c>
      <c r="AT222" s="55">
        <f t="shared" si="93"/>
        <v>0.87494735003303714</v>
      </c>
      <c r="AU222" s="55">
        <f t="shared" si="94"/>
        <v>0.76993951308352848</v>
      </c>
      <c r="AV222" s="55">
        <f t="shared" si="95"/>
        <v>0.69112385426095013</v>
      </c>
      <c r="AW222" s="55">
        <f t="shared" si="96"/>
        <v>0.7867721205757735</v>
      </c>
      <c r="AX222" s="55">
        <f t="shared" si="97"/>
        <v>0.83027709502148561</v>
      </c>
      <c r="AY222" s="55">
        <f t="shared" si="98"/>
        <v>0.73957301864199509</v>
      </c>
    </row>
    <row r="223" spans="1:51" ht="14.4" thickBot="1" x14ac:dyDescent="0.3">
      <c r="A223" s="41" t="s">
        <v>1398</v>
      </c>
      <c r="B223" s="41" t="s">
        <v>1399</v>
      </c>
      <c r="C223" s="27" t="s">
        <v>282</v>
      </c>
      <c r="D223" s="50">
        <v>-24.28</v>
      </c>
      <c r="E223" s="50">
        <v>-30.9</v>
      </c>
      <c r="F223" s="50">
        <v>-27.72</v>
      </c>
      <c r="G223" s="50">
        <v>-12.4</v>
      </c>
      <c r="H223" s="50">
        <v>-1.61</v>
      </c>
      <c r="I223" s="50">
        <v>5.5</v>
      </c>
      <c r="J223" s="50">
        <v>6</v>
      </c>
      <c r="K223" s="50">
        <v>4.5</v>
      </c>
      <c r="L223" s="50">
        <v>1.61</v>
      </c>
      <c r="M223" s="50">
        <v>-4.5999999999999996</v>
      </c>
      <c r="N223" s="50">
        <v>-12</v>
      </c>
      <c r="O223" s="50">
        <v>-19.5</v>
      </c>
      <c r="P223" s="51">
        <v>-26.5</v>
      </c>
      <c r="Q223" s="51">
        <v>-33.200000000000003</v>
      </c>
      <c r="R223" s="51">
        <v>-30.611111111111111</v>
      </c>
      <c r="S223" s="51">
        <v>-14.9</v>
      </c>
      <c r="T223" s="51">
        <v>-3.7222222222222219</v>
      </c>
      <c r="U223" s="51">
        <v>2.0000000000000009</v>
      </c>
      <c r="V223" s="51">
        <v>2.6999999999999997</v>
      </c>
      <c r="W223" s="51">
        <v>1.8000000000000012</v>
      </c>
      <c r="X223" s="51">
        <v>0</v>
      </c>
      <c r="Y223" s="51">
        <v>-5.8000000000000007</v>
      </c>
      <c r="Z223" s="51">
        <v>-14.5</v>
      </c>
      <c r="AA223" s="51">
        <v>-21.888888888888889</v>
      </c>
      <c r="AB223" s="53">
        <f t="shared" si="75"/>
        <v>57.84349437111446</v>
      </c>
      <c r="AC223" s="53">
        <f t="shared" si="76"/>
        <v>30.130845554889451</v>
      </c>
      <c r="AD223" s="53">
        <f t="shared" si="77"/>
        <v>36.777986937519401</v>
      </c>
      <c r="AE223" s="53">
        <f t="shared" si="78"/>
        <v>157.71665439518833</v>
      </c>
      <c r="AF223" s="53">
        <f t="shared" si="79"/>
        <v>397.30269153707388</v>
      </c>
      <c r="AG223" s="53">
        <f t="shared" si="80"/>
        <v>551.75527468328414</v>
      </c>
      <c r="AH223" s="53">
        <f t="shared" si="81"/>
        <v>588.8039296243345</v>
      </c>
      <c r="AI223" s="53">
        <f t="shared" si="82"/>
        <v>574.88516427804234</v>
      </c>
      <c r="AJ223" s="53">
        <f t="shared" si="83"/>
        <v>544.2654641441402</v>
      </c>
      <c r="AK223" s="53">
        <f t="shared" si="84"/>
        <v>362.73094149162654</v>
      </c>
      <c r="AL223" s="53">
        <f t="shared" si="85"/>
        <v>163.10118045456474</v>
      </c>
      <c r="AM223" s="53">
        <f t="shared" si="86"/>
        <v>86.830596442615629</v>
      </c>
      <c r="AN223" s="55">
        <f t="shared" si="87"/>
        <v>0.81811759492573333</v>
      </c>
      <c r="AO223" s="55">
        <f t="shared" si="88"/>
        <v>0.80145885906762815</v>
      </c>
      <c r="AP223" s="55">
        <f t="shared" si="89"/>
        <v>0.76280467722499479</v>
      </c>
      <c r="AQ223" s="55">
        <f t="shared" si="90"/>
        <v>0.81585246088393026</v>
      </c>
      <c r="AR223" s="55">
        <f t="shared" si="91"/>
        <v>0.85504954332143779</v>
      </c>
      <c r="AS223" s="55">
        <f t="shared" si="92"/>
        <v>0.78178641879386646</v>
      </c>
      <c r="AT223" s="55">
        <f t="shared" si="93"/>
        <v>0.79375471473510495</v>
      </c>
      <c r="AU223" s="55">
        <f t="shared" si="94"/>
        <v>0.8262744082577671</v>
      </c>
      <c r="AV223" s="55">
        <f t="shared" si="95"/>
        <v>0.8904866887175068</v>
      </c>
      <c r="AW223" s="55">
        <f t="shared" si="96"/>
        <v>0.91313630169534588</v>
      </c>
      <c r="AX223" s="55">
        <f t="shared" si="97"/>
        <v>0.81643025051968632</v>
      </c>
      <c r="AY223" s="55">
        <f t="shared" si="98"/>
        <v>0.8130242555746644</v>
      </c>
    </row>
    <row r="224" spans="1:51" ht="14.4" thickBot="1" x14ac:dyDescent="0.3">
      <c r="A224" s="41" t="s">
        <v>1398</v>
      </c>
      <c r="B224" s="41" t="s">
        <v>1399</v>
      </c>
      <c r="C224" s="26" t="s">
        <v>283</v>
      </c>
      <c r="D224" s="50">
        <v>-3.61</v>
      </c>
      <c r="E224" s="50">
        <v>-0.3</v>
      </c>
      <c r="F224" s="50">
        <v>-1.5</v>
      </c>
      <c r="G224" s="50">
        <v>0.2</v>
      </c>
      <c r="H224" s="50">
        <v>3.78</v>
      </c>
      <c r="I224" s="50">
        <v>11.1</v>
      </c>
      <c r="J224" s="50">
        <v>11.8</v>
      </c>
      <c r="K224" s="50">
        <v>11.5</v>
      </c>
      <c r="L224" s="50">
        <v>5.72</v>
      </c>
      <c r="M224" s="50">
        <v>-2.1</v>
      </c>
      <c r="N224" s="50">
        <v>-1.89</v>
      </c>
      <c r="O224" s="50">
        <v>-5.89</v>
      </c>
      <c r="P224" s="51">
        <v>-8.7222222222222214</v>
      </c>
      <c r="Q224" s="51">
        <v>-1.6999999999999993</v>
      </c>
      <c r="R224" s="51">
        <v>-4.5000000000000009</v>
      </c>
      <c r="S224" s="51">
        <v>-2.7999999999999994</v>
      </c>
      <c r="T224" s="51">
        <v>-1.3888888888888888</v>
      </c>
      <c r="U224" s="51">
        <v>4.0000000000000018</v>
      </c>
      <c r="V224" s="51">
        <v>7.6999999999999993</v>
      </c>
      <c r="W224" s="51">
        <v>8.6999999999999975</v>
      </c>
      <c r="X224" s="51">
        <v>0.22222222222222143</v>
      </c>
      <c r="Y224" s="51">
        <v>-7.1000000000000005</v>
      </c>
      <c r="Z224" s="51">
        <v>-7.2777777777777786</v>
      </c>
      <c r="AA224" s="51">
        <v>-10</v>
      </c>
      <c r="AB224" s="53">
        <f t="shared" si="75"/>
        <v>214.65287042349109</v>
      </c>
      <c r="AC224" s="53">
        <f t="shared" si="76"/>
        <v>487.31252465254352</v>
      </c>
      <c r="AD224" s="53">
        <f t="shared" si="77"/>
        <v>350.68744140356057</v>
      </c>
      <c r="AE224" s="53">
        <f t="shared" si="78"/>
        <v>399.45184394280307</v>
      </c>
      <c r="AF224" s="53">
        <f t="shared" si="79"/>
        <v>381.03893599056698</v>
      </c>
      <c r="AG224" s="53">
        <f t="shared" si="80"/>
        <v>500.88670224045831</v>
      </c>
      <c r="AH224" s="53">
        <f t="shared" si="81"/>
        <v>797.76953463407176</v>
      </c>
      <c r="AI224" s="53">
        <f t="shared" si="82"/>
        <v>932.02164033810391</v>
      </c>
      <c r="AJ224" s="53">
        <f t="shared" si="83"/>
        <v>420.88316997554398</v>
      </c>
      <c r="AK224" s="53">
        <f t="shared" si="84"/>
        <v>246.72746547946196</v>
      </c>
      <c r="AL224" s="53">
        <f t="shared" si="85"/>
        <v>236.37556599240898</v>
      </c>
      <c r="AM224" s="53">
        <f t="shared" si="86"/>
        <v>208.62814900353192</v>
      </c>
      <c r="AN224" s="55">
        <f t="shared" si="87"/>
        <v>0.67683295398902088</v>
      </c>
      <c r="AO224" s="55">
        <f t="shared" si="88"/>
        <v>0.90269728868617405</v>
      </c>
      <c r="AP224" s="55">
        <f t="shared" si="89"/>
        <v>0.80008485724925804</v>
      </c>
      <c r="AQ224" s="55">
        <f t="shared" si="90"/>
        <v>0.80258987192470366</v>
      </c>
      <c r="AR224" s="55">
        <f t="shared" si="91"/>
        <v>0.68989004451665081</v>
      </c>
      <c r="AS224" s="55">
        <f t="shared" si="92"/>
        <v>0.61605243853204905</v>
      </c>
      <c r="AT224" s="55">
        <f t="shared" si="93"/>
        <v>0.75968425040037524</v>
      </c>
      <c r="AU224" s="55">
        <f t="shared" si="94"/>
        <v>0.82929544967988855</v>
      </c>
      <c r="AV224" s="55">
        <f t="shared" si="95"/>
        <v>0.6776193737813222</v>
      </c>
      <c r="AW224" s="55">
        <f t="shared" si="96"/>
        <v>0.68607975096347373</v>
      </c>
      <c r="AX224" s="55">
        <f t="shared" si="97"/>
        <v>0.66635436585078245</v>
      </c>
      <c r="AY224" s="55">
        <f t="shared" si="98"/>
        <v>0.72719338555630786</v>
      </c>
    </row>
    <row r="225" spans="1:51" ht="14.4" thickBot="1" x14ac:dyDescent="0.3">
      <c r="A225" s="41" t="s">
        <v>1398</v>
      </c>
      <c r="B225" s="41" t="s">
        <v>1399</v>
      </c>
      <c r="C225" s="26" t="s">
        <v>284</v>
      </c>
      <c r="D225" s="50">
        <v>0.89</v>
      </c>
      <c r="E225" s="50">
        <v>1</v>
      </c>
      <c r="F225" s="50">
        <v>-0.28000000000000003</v>
      </c>
      <c r="G225" s="50">
        <v>2.6</v>
      </c>
      <c r="H225" s="50">
        <v>4.72</v>
      </c>
      <c r="I225" s="50">
        <v>7.3</v>
      </c>
      <c r="J225" s="50">
        <v>9.8000000000000007</v>
      </c>
      <c r="K225" s="50">
        <v>11.1</v>
      </c>
      <c r="L225" s="50">
        <v>8.61</v>
      </c>
      <c r="M225" s="50">
        <v>4.8</v>
      </c>
      <c r="N225" s="50">
        <v>4</v>
      </c>
      <c r="O225" s="50">
        <v>1.5</v>
      </c>
      <c r="P225" s="51">
        <v>-1.2777777777777781</v>
      </c>
      <c r="Q225" s="51">
        <v>-2.8999999999999995</v>
      </c>
      <c r="R225" s="51">
        <v>-4.5000000000000009</v>
      </c>
      <c r="S225" s="51">
        <v>-1.2999999999999998</v>
      </c>
      <c r="T225" s="51">
        <v>-0.27777777777777779</v>
      </c>
      <c r="U225" s="51">
        <v>2.5</v>
      </c>
      <c r="V225" s="51">
        <v>6.9</v>
      </c>
      <c r="W225" s="51">
        <v>8.1</v>
      </c>
      <c r="X225" s="51">
        <v>3.6111111111111112</v>
      </c>
      <c r="Y225" s="51">
        <v>9.9999999999999839E-2</v>
      </c>
      <c r="Z225" s="51">
        <v>-0.49999999999999922</v>
      </c>
      <c r="AA225" s="51">
        <v>-4.1111111111111098</v>
      </c>
      <c r="AB225" s="53">
        <f t="shared" si="75"/>
        <v>475.71181242838486</v>
      </c>
      <c r="AC225" s="53">
        <f t="shared" si="76"/>
        <v>371.48678429351469</v>
      </c>
      <c r="AD225" s="53">
        <f t="shared" si="77"/>
        <v>320.78468841336706</v>
      </c>
      <c r="AE225" s="53">
        <f t="shared" si="78"/>
        <v>419.60239230365977</v>
      </c>
      <c r="AF225" s="53">
        <f t="shared" si="79"/>
        <v>419.60817538307492</v>
      </c>
      <c r="AG225" s="53">
        <f t="shared" si="80"/>
        <v>523.41572713747451</v>
      </c>
      <c r="AH225" s="53">
        <f t="shared" si="81"/>
        <v>816.81959377277633</v>
      </c>
      <c r="AI225" s="53">
        <f t="shared" si="82"/>
        <v>882.30502082959651</v>
      </c>
      <c r="AJ225" s="53">
        <f t="shared" si="83"/>
        <v>560.30374919473638</v>
      </c>
      <c r="AK225" s="53">
        <f t="shared" si="84"/>
        <v>440.7918640593216</v>
      </c>
      <c r="AL225" s="53">
        <f t="shared" si="85"/>
        <v>427.25324882971762</v>
      </c>
      <c r="AM225" s="53">
        <f t="shared" si="86"/>
        <v>299.1026248172368</v>
      </c>
      <c r="AN225" s="55">
        <f t="shared" si="87"/>
        <v>0.85431168528992307</v>
      </c>
      <c r="AO225" s="55">
        <f t="shared" si="88"/>
        <v>0.75196435412980933</v>
      </c>
      <c r="AP225" s="55">
        <f t="shared" si="89"/>
        <v>0.73186245452572585</v>
      </c>
      <c r="AQ225" s="55">
        <f t="shared" si="90"/>
        <v>0.75477538565764557</v>
      </c>
      <c r="AR225" s="55">
        <f t="shared" si="91"/>
        <v>0.70051767489317007</v>
      </c>
      <c r="AS225" s="55">
        <f t="shared" si="92"/>
        <v>0.715696121521607</v>
      </c>
      <c r="AT225" s="55">
        <f t="shared" si="93"/>
        <v>0.82154155469575385</v>
      </c>
      <c r="AU225" s="55">
        <f t="shared" si="94"/>
        <v>0.81763091749283368</v>
      </c>
      <c r="AV225" s="55">
        <f t="shared" si="95"/>
        <v>0.70823089658611271</v>
      </c>
      <c r="AW225" s="55">
        <f t="shared" si="96"/>
        <v>0.71598193163067747</v>
      </c>
      <c r="AX225" s="55">
        <f t="shared" si="97"/>
        <v>0.72490613684931737</v>
      </c>
      <c r="AY225" s="55">
        <f t="shared" si="98"/>
        <v>0.66273880744940361</v>
      </c>
    </row>
    <row r="226" spans="1:51" ht="14.4" thickBot="1" x14ac:dyDescent="0.3">
      <c r="A226" s="41" t="s">
        <v>1398</v>
      </c>
      <c r="B226" s="41" t="s">
        <v>1399</v>
      </c>
      <c r="C226" s="26" t="s">
        <v>285</v>
      </c>
      <c r="D226" s="50">
        <v>-13.5</v>
      </c>
      <c r="E226" s="50">
        <v>-10.3</v>
      </c>
      <c r="F226" s="50">
        <v>-4.3899999999999997</v>
      </c>
      <c r="G226" s="50">
        <v>-1.6</v>
      </c>
      <c r="H226" s="50">
        <v>3.61</v>
      </c>
      <c r="I226" s="50">
        <v>9</v>
      </c>
      <c r="J226" s="50">
        <v>12.3</v>
      </c>
      <c r="K226" s="50">
        <v>12.1</v>
      </c>
      <c r="L226" s="50">
        <v>4.8899999999999997</v>
      </c>
      <c r="M226" s="50">
        <v>1.5</v>
      </c>
      <c r="N226" s="50">
        <v>-3.11</v>
      </c>
      <c r="O226" s="50">
        <v>-7.39</v>
      </c>
      <c r="P226" s="51">
        <v>-15.222222222222221</v>
      </c>
      <c r="Q226" s="51">
        <v>-12.799999999999999</v>
      </c>
      <c r="R226" s="51">
        <v>-7.3888888888888893</v>
      </c>
      <c r="S226" s="51">
        <v>-3.8999999999999995</v>
      </c>
      <c r="T226" s="51">
        <v>0.61111111111111194</v>
      </c>
      <c r="U226" s="51">
        <v>4.8</v>
      </c>
      <c r="V226" s="51">
        <v>6.8000000000000007</v>
      </c>
      <c r="W226" s="51">
        <v>6.3000000000000016</v>
      </c>
      <c r="X226" s="51">
        <v>1.3888888888888888</v>
      </c>
      <c r="Y226" s="51">
        <v>-1.2999999999999998</v>
      </c>
      <c r="Z226" s="51">
        <v>-5.4999999999999991</v>
      </c>
      <c r="AA226" s="51">
        <v>-9.7777777777777786</v>
      </c>
      <c r="AB226" s="53">
        <f t="shared" si="75"/>
        <v>163.47992256200453</v>
      </c>
      <c r="AC226" s="53">
        <f t="shared" si="76"/>
        <v>187.86644186221787</v>
      </c>
      <c r="AD226" s="53">
        <f t="shared" si="77"/>
        <v>279.88186221644804</v>
      </c>
      <c r="AE226" s="53">
        <f t="shared" si="78"/>
        <v>386.58469720671474</v>
      </c>
      <c r="AF226" s="53">
        <f t="shared" si="79"/>
        <v>515.88015882824675</v>
      </c>
      <c r="AG226" s="53">
        <f t="shared" si="80"/>
        <v>644.68277004348977</v>
      </c>
      <c r="AH226" s="53">
        <f t="shared" si="81"/>
        <v>682.54142695792257</v>
      </c>
      <c r="AI226" s="53">
        <f t="shared" si="82"/>
        <v>645.61989578497969</v>
      </c>
      <c r="AJ226" s="53">
        <f t="shared" si="83"/>
        <v>527.4730393594848</v>
      </c>
      <c r="AK226" s="53">
        <f t="shared" si="84"/>
        <v>453.84236466436681</v>
      </c>
      <c r="AL226" s="53">
        <f t="shared" si="85"/>
        <v>339.57782957148379</v>
      </c>
      <c r="AM226" s="53">
        <f t="shared" si="86"/>
        <v>242.39103357045909</v>
      </c>
      <c r="AN226" s="55">
        <f t="shared" si="87"/>
        <v>0.868424170841539</v>
      </c>
      <c r="AO226" s="55">
        <f t="shared" si="88"/>
        <v>0.81885698893541892</v>
      </c>
      <c r="AP226" s="55">
        <f t="shared" si="89"/>
        <v>0.79578903722070893</v>
      </c>
      <c r="AQ226" s="55">
        <f t="shared" si="90"/>
        <v>0.84312755211621893</v>
      </c>
      <c r="AR226" s="55">
        <f t="shared" si="91"/>
        <v>0.8075456296791802</v>
      </c>
      <c r="AS226" s="55">
        <f t="shared" si="92"/>
        <v>0.7497502491669007</v>
      </c>
      <c r="AT226" s="55">
        <f t="shared" si="93"/>
        <v>0.69121246604849407</v>
      </c>
      <c r="AU226" s="55">
        <f t="shared" si="94"/>
        <v>0.67669206380477764</v>
      </c>
      <c r="AV226" s="55">
        <f t="shared" si="95"/>
        <v>0.780769815886319</v>
      </c>
      <c r="AW226" s="55">
        <f t="shared" si="96"/>
        <v>0.81636580748907606</v>
      </c>
      <c r="AX226" s="55">
        <f t="shared" si="97"/>
        <v>0.83557772632305771</v>
      </c>
      <c r="AY226" s="55">
        <f t="shared" si="98"/>
        <v>0.83021100389831137</v>
      </c>
    </row>
    <row r="227" spans="1:51" ht="14.4" thickBot="1" x14ac:dyDescent="0.3">
      <c r="A227" s="41" t="s">
        <v>1398</v>
      </c>
      <c r="B227" s="41" t="s">
        <v>1399</v>
      </c>
      <c r="C227" s="26" t="s">
        <v>286</v>
      </c>
      <c r="D227" s="50">
        <v>-17.61</v>
      </c>
      <c r="E227" s="50">
        <v>-15.4</v>
      </c>
      <c r="F227" s="50">
        <v>-10.28</v>
      </c>
      <c r="G227" s="50">
        <v>0.7</v>
      </c>
      <c r="H227" s="50">
        <v>10.61</v>
      </c>
      <c r="I227" s="50">
        <v>16</v>
      </c>
      <c r="J227" s="50">
        <v>16.899999999999999</v>
      </c>
      <c r="K227" s="50">
        <v>14.2</v>
      </c>
      <c r="L227" s="50">
        <v>6.72</v>
      </c>
      <c r="M227" s="50">
        <v>-3.1</v>
      </c>
      <c r="N227" s="50">
        <v>-17.72</v>
      </c>
      <c r="O227" s="50">
        <v>-19.28</v>
      </c>
      <c r="P227" s="51">
        <v>-19.888888888888886</v>
      </c>
      <c r="Q227" s="51">
        <v>-18.900000000000002</v>
      </c>
      <c r="R227" s="51">
        <v>-17.111111111111111</v>
      </c>
      <c r="S227" s="51">
        <v>-8.7999999999999989</v>
      </c>
      <c r="T227" s="51">
        <v>-1.4999999999999996</v>
      </c>
      <c r="U227" s="51">
        <v>6.4000000000000012</v>
      </c>
      <c r="V227" s="51">
        <v>9.9</v>
      </c>
      <c r="W227" s="51">
        <v>7.6</v>
      </c>
      <c r="X227" s="51">
        <v>1.7777777777777792</v>
      </c>
      <c r="Y227" s="51">
        <v>-7.1000000000000005</v>
      </c>
      <c r="Z227" s="51">
        <v>-20.277777777777779</v>
      </c>
      <c r="AA227" s="51">
        <v>-21.888888888888889</v>
      </c>
      <c r="AB227" s="53">
        <f t="shared" si="75"/>
        <v>104.63734011192646</v>
      </c>
      <c r="AC227" s="53">
        <f t="shared" si="76"/>
        <v>103.06979570263732</v>
      </c>
      <c r="AD227" s="53">
        <f t="shared" si="77"/>
        <v>92.215200720218519</v>
      </c>
      <c r="AE227" s="53">
        <f t="shared" si="78"/>
        <v>154.55097693832874</v>
      </c>
      <c r="AF227" s="53">
        <f t="shared" si="79"/>
        <v>234.927068495816</v>
      </c>
      <c r="AG227" s="53">
        <f t="shared" si="80"/>
        <v>508.37287897273666</v>
      </c>
      <c r="AH227" s="53">
        <f t="shared" si="81"/>
        <v>772.17393076941721</v>
      </c>
      <c r="AI227" s="53">
        <f t="shared" si="82"/>
        <v>672.74329917084606</v>
      </c>
      <c r="AJ227" s="53">
        <f t="shared" si="83"/>
        <v>491.36227537980676</v>
      </c>
      <c r="AK227" s="53">
        <f t="shared" si="84"/>
        <v>265.70334552138496</v>
      </c>
      <c r="AL227" s="53">
        <f t="shared" si="85"/>
        <v>98.766094064916942</v>
      </c>
      <c r="AM227" s="53">
        <f t="shared" si="86"/>
        <v>85.209981222795662</v>
      </c>
      <c r="AN227" s="55">
        <f t="shared" si="87"/>
        <v>0.82361465369017284</v>
      </c>
      <c r="AO227" s="55">
        <f t="shared" si="88"/>
        <v>0.74539772891041056</v>
      </c>
      <c r="AP227" s="55">
        <f t="shared" si="89"/>
        <v>0.5732463575837311</v>
      </c>
      <c r="AQ227" s="55">
        <f t="shared" si="90"/>
        <v>0.49028969187109966</v>
      </c>
      <c r="AR227" s="55">
        <f t="shared" si="91"/>
        <v>0.42882979028498852</v>
      </c>
      <c r="AS227" s="55">
        <f t="shared" si="92"/>
        <v>0.5291824540898018</v>
      </c>
      <c r="AT227" s="55">
        <f t="shared" si="93"/>
        <v>0.63378092707343714</v>
      </c>
      <c r="AU227" s="55">
        <f t="shared" si="94"/>
        <v>0.64500819096078621</v>
      </c>
      <c r="AV227" s="55">
        <f t="shared" si="95"/>
        <v>0.70735055708311212</v>
      </c>
      <c r="AW227" s="55">
        <f t="shared" si="96"/>
        <v>0.73884634112876291</v>
      </c>
      <c r="AX227" s="55">
        <f t="shared" si="97"/>
        <v>0.80389447437341943</v>
      </c>
      <c r="AY227" s="55">
        <f t="shared" si="98"/>
        <v>0.79784988689993264</v>
      </c>
    </row>
    <row r="228" spans="1:51" ht="14.4" thickBot="1" x14ac:dyDescent="0.3">
      <c r="A228" s="41" t="s">
        <v>1398</v>
      </c>
      <c r="B228" s="41" t="s">
        <v>1399</v>
      </c>
      <c r="C228" s="27" t="s">
        <v>287</v>
      </c>
      <c r="D228" s="50">
        <v>-13.11</v>
      </c>
      <c r="E228" s="50">
        <v>-10.9</v>
      </c>
      <c r="F228" s="50">
        <v>-6</v>
      </c>
      <c r="G228" s="50">
        <v>-3.3</v>
      </c>
      <c r="H228" s="50">
        <v>7.11</v>
      </c>
      <c r="I228" s="50">
        <v>15.9</v>
      </c>
      <c r="J228" s="50">
        <v>16.899999999999999</v>
      </c>
      <c r="K228" s="50">
        <v>11.3</v>
      </c>
      <c r="L228" s="50">
        <v>4.72</v>
      </c>
      <c r="M228" s="50">
        <v>-0.8</v>
      </c>
      <c r="N228" s="50">
        <v>-6.39</v>
      </c>
      <c r="O228" s="50">
        <v>-17.11</v>
      </c>
      <c r="P228" s="51">
        <v>-15</v>
      </c>
      <c r="Q228" s="51">
        <v>-12.6</v>
      </c>
      <c r="R228" s="51">
        <v>-10.888888888888889</v>
      </c>
      <c r="S228" s="51">
        <v>-8.6999999999999993</v>
      </c>
      <c r="T228" s="51">
        <v>-1.7777777777777772</v>
      </c>
      <c r="U228" s="51">
        <v>4.3000000000000007</v>
      </c>
      <c r="V228" s="51">
        <v>8.3999999999999986</v>
      </c>
      <c r="W228" s="51">
        <v>6.7000000000000011</v>
      </c>
      <c r="X228" s="51">
        <v>-0.38888888888888851</v>
      </c>
      <c r="Y228" s="51">
        <v>-3.2000000000000006</v>
      </c>
      <c r="Z228" s="51">
        <v>-8.8888888888888893</v>
      </c>
      <c r="AA228" s="51">
        <v>-18.277777777777775</v>
      </c>
      <c r="AB228" s="53">
        <f t="shared" si="75"/>
        <v>164.29817604184709</v>
      </c>
      <c r="AC228" s="53">
        <f t="shared" si="76"/>
        <v>203.48579618406015</v>
      </c>
      <c r="AD228" s="53">
        <f t="shared" si="77"/>
        <v>182.76009985508495</v>
      </c>
      <c r="AE228" s="53">
        <f t="shared" si="78"/>
        <v>210.47257987824159</v>
      </c>
      <c r="AF228" s="53">
        <f t="shared" si="79"/>
        <v>285.63785463669905</v>
      </c>
      <c r="AG228" s="53">
        <f t="shared" si="80"/>
        <v>382.21981058821154</v>
      </c>
      <c r="AH228" s="53">
        <f t="shared" si="81"/>
        <v>630.90274880901779</v>
      </c>
      <c r="AI228" s="53">
        <f t="shared" si="82"/>
        <v>719.13679964567768</v>
      </c>
      <c r="AJ228" s="53">
        <f t="shared" si="83"/>
        <v>412.88196215681143</v>
      </c>
      <c r="AK228" s="53">
        <f t="shared" si="84"/>
        <v>404.76936372471096</v>
      </c>
      <c r="AL228" s="53">
        <f t="shared" si="85"/>
        <v>258.05314886361447</v>
      </c>
      <c r="AM228" s="53">
        <f t="shared" si="86"/>
        <v>132.11102653502365</v>
      </c>
      <c r="AN228" s="55">
        <f t="shared" si="87"/>
        <v>0.85692469658830261</v>
      </c>
      <c r="AO228" s="55">
        <f t="shared" si="88"/>
        <v>0.87273078091551004</v>
      </c>
      <c r="AP228" s="55">
        <f t="shared" si="89"/>
        <v>0.68347765222598489</v>
      </c>
      <c r="AQ228" s="55">
        <f t="shared" si="90"/>
        <v>0.66250237207092733</v>
      </c>
      <c r="AR228" s="55">
        <f t="shared" si="91"/>
        <v>0.53215155646722367</v>
      </c>
      <c r="AS228" s="55">
        <f t="shared" si="92"/>
        <v>0.46031760645897196</v>
      </c>
      <c r="AT228" s="55">
        <f t="shared" si="93"/>
        <v>0.57287887458489095</v>
      </c>
      <c r="AU228" s="55">
        <f t="shared" si="94"/>
        <v>0.73328972946533022</v>
      </c>
      <c r="AV228" s="55">
        <f t="shared" si="95"/>
        <v>0.69488043190374027</v>
      </c>
      <c r="AW228" s="55">
        <f t="shared" si="96"/>
        <v>0.83782164602277387</v>
      </c>
      <c r="AX228" s="55">
        <f t="shared" si="97"/>
        <v>0.82433763807204252</v>
      </c>
      <c r="AY228" s="55">
        <f t="shared" si="98"/>
        <v>0.90618877864355418</v>
      </c>
    </row>
    <row r="229" spans="1:51" ht="14.4" thickBot="1" x14ac:dyDescent="0.3">
      <c r="A229" s="41" t="s">
        <v>1398</v>
      </c>
      <c r="B229" s="41" t="s">
        <v>1399</v>
      </c>
      <c r="C229" s="26" t="s">
        <v>288</v>
      </c>
      <c r="D229" s="50">
        <v>-21.22</v>
      </c>
      <c r="E229" s="50">
        <v>-25</v>
      </c>
      <c r="F229" s="50">
        <v>-13.78</v>
      </c>
      <c r="G229" s="50">
        <v>-4.2</v>
      </c>
      <c r="H229" s="50">
        <v>9.2200000000000006</v>
      </c>
      <c r="I229" s="50">
        <v>15.1</v>
      </c>
      <c r="J229" s="50">
        <v>14</v>
      </c>
      <c r="K229" s="50">
        <v>10.8</v>
      </c>
      <c r="L229" s="50">
        <v>3.28</v>
      </c>
      <c r="M229" s="50">
        <v>-6.8</v>
      </c>
      <c r="N229" s="50">
        <v>-10.72</v>
      </c>
      <c r="O229" s="50">
        <v>-25.61</v>
      </c>
      <c r="P229" s="51">
        <v>-24.888888888888886</v>
      </c>
      <c r="Q229" s="51">
        <v>-28.200000000000003</v>
      </c>
      <c r="R229" s="51">
        <v>-21.222222222222225</v>
      </c>
      <c r="S229" s="51">
        <v>-12.1</v>
      </c>
      <c r="T229" s="51">
        <v>-1.2222222222222219</v>
      </c>
      <c r="U229" s="51">
        <v>3.9000000000000017</v>
      </c>
      <c r="V229" s="51">
        <v>5.7999999999999989</v>
      </c>
      <c r="W229" s="51">
        <v>2.9999999999999991</v>
      </c>
      <c r="X229" s="51">
        <v>-0.61111111111111194</v>
      </c>
      <c r="Y229" s="51">
        <v>-9.7000000000000011</v>
      </c>
      <c r="Z229" s="51">
        <v>-14.388888888888888</v>
      </c>
      <c r="AA229" s="51">
        <v>-31.222222222222221</v>
      </c>
      <c r="AB229" s="53">
        <f t="shared" si="75"/>
        <v>59.134241379343294</v>
      </c>
      <c r="AC229" s="53">
        <f t="shared" si="76"/>
        <v>45.120530600868413</v>
      </c>
      <c r="AD229" s="53">
        <f t="shared" si="77"/>
        <v>60.478448721066975</v>
      </c>
      <c r="AE229" s="53">
        <f t="shared" si="78"/>
        <v>131.42698781394961</v>
      </c>
      <c r="AF229" s="53">
        <f t="shared" si="79"/>
        <v>268.55969747772315</v>
      </c>
      <c r="AG229" s="53">
        <f t="shared" si="80"/>
        <v>380.37483291404681</v>
      </c>
      <c r="AH229" s="53">
        <f t="shared" si="81"/>
        <v>532.22652552553484</v>
      </c>
      <c r="AI229" s="53">
        <f t="shared" si="82"/>
        <v>443.78960335749986</v>
      </c>
      <c r="AJ229" s="53">
        <f t="shared" si="83"/>
        <v>442.24846399960046</v>
      </c>
      <c r="AK229" s="53">
        <f t="shared" si="84"/>
        <v>234.48609955400778</v>
      </c>
      <c r="AL229" s="53">
        <f t="shared" si="85"/>
        <v>149.97009148087079</v>
      </c>
      <c r="AM229" s="53">
        <f t="shared" si="86"/>
        <v>26.990597759991751</v>
      </c>
      <c r="AN229" s="55">
        <f t="shared" si="87"/>
        <v>0.7226895514974957</v>
      </c>
      <c r="AO229" s="55">
        <f t="shared" si="88"/>
        <v>0.74630490986727582</v>
      </c>
      <c r="AP229" s="55">
        <f t="shared" si="89"/>
        <v>0.5342557249605131</v>
      </c>
      <c r="AQ229" s="55">
        <f t="shared" si="90"/>
        <v>0.54144238221075558</v>
      </c>
      <c r="AR229" s="55">
        <f t="shared" si="91"/>
        <v>0.4803363061504527</v>
      </c>
      <c r="AS229" s="55">
        <f t="shared" si="92"/>
        <v>0.4711286124599024</v>
      </c>
      <c r="AT229" s="55">
        <f t="shared" si="93"/>
        <v>0.57743397058668389</v>
      </c>
      <c r="AU229" s="55">
        <f t="shared" si="94"/>
        <v>0.58568233040445317</v>
      </c>
      <c r="AV229" s="55">
        <f t="shared" si="95"/>
        <v>0.75644644451981224</v>
      </c>
      <c r="AW229" s="55">
        <f t="shared" si="96"/>
        <v>0.79823484432589953</v>
      </c>
      <c r="AX229" s="55">
        <f t="shared" si="97"/>
        <v>0.74389396074440206</v>
      </c>
      <c r="AY229" s="55">
        <f t="shared" si="98"/>
        <v>0.59334027953431434</v>
      </c>
    </row>
    <row r="230" spans="1:51" ht="14.4" thickBot="1" x14ac:dyDescent="0.3">
      <c r="A230" s="41" t="s">
        <v>1398</v>
      </c>
      <c r="B230" s="41" t="s">
        <v>1399</v>
      </c>
      <c r="C230" s="27" t="s">
        <v>289</v>
      </c>
      <c r="D230" s="50">
        <v>-9.7799999999999994</v>
      </c>
      <c r="E230" s="50">
        <v>-11</v>
      </c>
      <c r="F230" s="50">
        <v>-6.89</v>
      </c>
      <c r="G230" s="50">
        <v>-9.6999999999999993</v>
      </c>
      <c r="H230" s="50">
        <v>1</v>
      </c>
      <c r="I230" s="50">
        <v>3.3</v>
      </c>
      <c r="J230" s="50">
        <v>6.8</v>
      </c>
      <c r="K230" s="50">
        <v>8.6999999999999993</v>
      </c>
      <c r="L230" s="50">
        <v>4.8899999999999997</v>
      </c>
      <c r="M230" s="50">
        <v>1.5</v>
      </c>
      <c r="N230" s="50">
        <v>-3</v>
      </c>
      <c r="O230" s="50">
        <v>-10.28</v>
      </c>
      <c r="P230" s="51">
        <v>-13.722222222222221</v>
      </c>
      <c r="Q230" s="51">
        <v>-13.7</v>
      </c>
      <c r="R230" s="51">
        <v>-11.277777777777779</v>
      </c>
      <c r="S230" s="51">
        <v>-16.3</v>
      </c>
      <c r="T230" s="51">
        <v>-1.3888888888888888</v>
      </c>
      <c r="U230" s="51">
        <v>1.4000000000000017</v>
      </c>
      <c r="V230" s="51">
        <v>0</v>
      </c>
      <c r="W230" s="51">
        <v>1.1999999999999982</v>
      </c>
      <c r="X230" s="51">
        <v>0.27777777777777779</v>
      </c>
      <c r="Y230" s="51">
        <v>-1.5999999999999994</v>
      </c>
      <c r="Z230" s="51">
        <v>-5.6111111111111116</v>
      </c>
      <c r="AA230" s="51">
        <v>-12.388888888888889</v>
      </c>
      <c r="AB230" s="53">
        <f t="shared" si="75"/>
        <v>155.25351829257789</v>
      </c>
      <c r="AC230" s="53">
        <f t="shared" si="76"/>
        <v>171.61127359515859</v>
      </c>
      <c r="AD230" s="53">
        <f t="shared" si="77"/>
        <v>183.89374009628605</v>
      </c>
      <c r="AE230" s="53">
        <f t="shared" si="78"/>
        <v>100.88990502892027</v>
      </c>
      <c r="AF230" s="53">
        <f t="shared" si="79"/>
        <v>464.33358316771245</v>
      </c>
      <c r="AG230" s="53">
        <f t="shared" si="80"/>
        <v>590.64057695656527</v>
      </c>
      <c r="AH230" s="53">
        <f t="shared" si="81"/>
        <v>378.3112333030727</v>
      </c>
      <c r="AI230" s="53">
        <f t="shared" si="82"/>
        <v>395.24425946608869</v>
      </c>
      <c r="AJ230" s="53">
        <f t="shared" si="83"/>
        <v>449.45836089437114</v>
      </c>
      <c r="AK230" s="53">
        <f t="shared" si="84"/>
        <v>434.29094116465222</v>
      </c>
      <c r="AL230" s="53">
        <f t="shared" si="85"/>
        <v>331.17388769771446</v>
      </c>
      <c r="AM230" s="53">
        <f t="shared" si="86"/>
        <v>200.43142448914639</v>
      </c>
      <c r="AN230" s="55">
        <f t="shared" si="87"/>
        <v>0.7292806361420292</v>
      </c>
      <c r="AO230" s="55">
        <f t="shared" si="88"/>
        <v>0.80466104349404632</v>
      </c>
      <c r="AP230" s="55">
        <f t="shared" si="89"/>
        <v>0.7093428476304674</v>
      </c>
      <c r="AQ230" s="55">
        <f t="shared" si="90"/>
        <v>0.58604456964083662</v>
      </c>
      <c r="AR230" s="55">
        <f t="shared" si="91"/>
        <v>0.8406991677356549</v>
      </c>
      <c r="AS230" s="55">
        <f t="shared" si="92"/>
        <v>0.87357474506111021</v>
      </c>
      <c r="AT230" s="55">
        <f t="shared" si="93"/>
        <v>0.61896471417387544</v>
      </c>
      <c r="AU230" s="55">
        <f t="shared" si="94"/>
        <v>0.59302694771948705</v>
      </c>
      <c r="AV230" s="55">
        <f t="shared" si="95"/>
        <v>0.72072172600932849</v>
      </c>
      <c r="AW230" s="55">
        <f t="shared" si="96"/>
        <v>0.798587807164995</v>
      </c>
      <c r="AX230" s="55">
        <f t="shared" si="97"/>
        <v>0.82180475515099094</v>
      </c>
      <c r="AY230" s="55">
        <f t="shared" si="98"/>
        <v>0.84512889883346431</v>
      </c>
    </row>
    <row r="231" spans="1:51" ht="14.4" thickBot="1" x14ac:dyDescent="0.3">
      <c r="A231" s="41" t="s">
        <v>1398</v>
      </c>
      <c r="B231" s="41" t="s">
        <v>1399</v>
      </c>
      <c r="C231" s="27" t="s">
        <v>290</v>
      </c>
      <c r="D231" s="50">
        <v>-21.11</v>
      </c>
      <c r="E231" s="50">
        <v>-14</v>
      </c>
      <c r="F231" s="50">
        <v>-9.2799999999999994</v>
      </c>
      <c r="G231" s="50">
        <v>0.9</v>
      </c>
      <c r="H231" s="50">
        <v>8</v>
      </c>
      <c r="I231" s="50">
        <v>12.9</v>
      </c>
      <c r="J231" s="50">
        <v>13</v>
      </c>
      <c r="K231" s="50">
        <v>10.6</v>
      </c>
      <c r="L231" s="50">
        <v>6.39</v>
      </c>
      <c r="M231" s="50">
        <v>-1.9</v>
      </c>
      <c r="N231" s="50">
        <v>-13.28</v>
      </c>
      <c r="O231" s="50">
        <v>-15.5</v>
      </c>
      <c r="P231" s="51">
        <v>-22.111111111111111</v>
      </c>
      <c r="Q231" s="51">
        <v>-17.8</v>
      </c>
      <c r="R231" s="51">
        <v>-14.5</v>
      </c>
      <c r="S231" s="51">
        <v>-8.2000000000000011</v>
      </c>
      <c r="T231" s="51">
        <v>-2.8888888888888884</v>
      </c>
      <c r="U231" s="51">
        <v>4.4000000000000012</v>
      </c>
      <c r="V231" s="51">
        <v>6.6000000000000014</v>
      </c>
      <c r="W231" s="51">
        <v>4.7</v>
      </c>
      <c r="X231" s="51">
        <v>0</v>
      </c>
      <c r="Y231" s="51">
        <v>-4.6000000000000005</v>
      </c>
      <c r="Z231" s="51">
        <v>-15.777777777777777</v>
      </c>
      <c r="AA231" s="51">
        <v>-20</v>
      </c>
      <c r="AB231" s="53">
        <f t="shared" si="75"/>
        <v>95.967373845962229</v>
      </c>
      <c r="AC231" s="53">
        <f t="shared" si="76"/>
        <v>110.72522898377834</v>
      </c>
      <c r="AD231" s="53">
        <f t="shared" si="77"/>
        <v>131.45135230495882</v>
      </c>
      <c r="AE231" s="53">
        <f t="shared" si="78"/>
        <v>167.26175566479955</v>
      </c>
      <c r="AF231" s="53">
        <f t="shared" si="79"/>
        <v>228.08587199872991</v>
      </c>
      <c r="AG231" s="53">
        <f t="shared" si="80"/>
        <v>470.54890184820556</v>
      </c>
      <c r="AH231" s="53">
        <f t="shared" si="81"/>
        <v>634.27748236372065</v>
      </c>
      <c r="AI231" s="53">
        <f t="shared" si="82"/>
        <v>571.11708176889579</v>
      </c>
      <c r="AJ231" s="53">
        <f t="shared" si="83"/>
        <v>389.12466273994551</v>
      </c>
      <c r="AK231" s="53">
        <f t="shared" si="84"/>
        <v>355.75793912008646</v>
      </c>
      <c r="AL231" s="53">
        <f t="shared" si="85"/>
        <v>146.48059588799697</v>
      </c>
      <c r="AM231" s="53">
        <f t="shared" si="86"/>
        <v>86.070722343020435</v>
      </c>
      <c r="AN231" s="55">
        <f t="shared" si="87"/>
        <v>0.91625346018542564</v>
      </c>
      <c r="AO231" s="55">
        <f t="shared" si="88"/>
        <v>0.72940591531089549</v>
      </c>
      <c r="AP231" s="55">
        <f t="shared" si="89"/>
        <v>0.65800173974452347</v>
      </c>
      <c r="AQ231" s="55">
        <f t="shared" si="90"/>
        <v>0.50639147407108187</v>
      </c>
      <c r="AR231" s="55">
        <f t="shared" si="91"/>
        <v>0.46131103643025617</v>
      </c>
      <c r="AS231" s="55">
        <f t="shared" si="92"/>
        <v>0.56274220007719156</v>
      </c>
      <c r="AT231" s="55">
        <f t="shared" si="93"/>
        <v>0.65121937754877768</v>
      </c>
      <c r="AU231" s="55">
        <f t="shared" si="94"/>
        <v>0.66884513576010052</v>
      </c>
      <c r="AV231" s="55">
        <f t="shared" si="95"/>
        <v>0.63665684348813067</v>
      </c>
      <c r="AW231" s="55">
        <f t="shared" si="96"/>
        <v>0.81778890555343731</v>
      </c>
      <c r="AX231" s="55">
        <f t="shared" si="97"/>
        <v>0.81472223140735645</v>
      </c>
      <c r="AY231" s="55">
        <f t="shared" si="98"/>
        <v>0.68398388344618011</v>
      </c>
    </row>
    <row r="232" spans="1:51" ht="14.4" thickBot="1" x14ac:dyDescent="0.3">
      <c r="A232" s="41" t="s">
        <v>1398</v>
      </c>
      <c r="B232" s="41" t="s">
        <v>1399</v>
      </c>
      <c r="C232" s="26" t="s">
        <v>291</v>
      </c>
      <c r="D232" s="50">
        <v>-0.61</v>
      </c>
      <c r="E232" s="50">
        <v>0.1</v>
      </c>
      <c r="F232" s="50">
        <v>1.22</v>
      </c>
      <c r="G232" s="50">
        <v>5.4</v>
      </c>
      <c r="H232" s="50">
        <v>7.89</v>
      </c>
      <c r="I232" s="50">
        <v>10.199999999999999</v>
      </c>
      <c r="J232" s="50">
        <v>11.8</v>
      </c>
      <c r="K232" s="50">
        <v>11.7</v>
      </c>
      <c r="L232" s="50">
        <v>8.39</v>
      </c>
      <c r="M232" s="50">
        <v>5.9</v>
      </c>
      <c r="N232" s="50">
        <v>-1.28</v>
      </c>
      <c r="O232" s="50">
        <v>-3.78</v>
      </c>
      <c r="P232" s="51">
        <v>-2.2777777777777786</v>
      </c>
      <c r="Q232" s="51">
        <v>-2.5</v>
      </c>
      <c r="R232" s="51">
        <v>-3.2222222222222223</v>
      </c>
      <c r="S232" s="51">
        <v>-1.7999999999999992</v>
      </c>
      <c r="T232" s="51">
        <v>-4.3888888888888884</v>
      </c>
      <c r="U232" s="51">
        <v>7.0000000000000009</v>
      </c>
      <c r="V232" s="51">
        <v>9.7000000000000011</v>
      </c>
      <c r="W232" s="51">
        <v>7.4</v>
      </c>
      <c r="X232" s="51">
        <v>5</v>
      </c>
      <c r="Y232" s="51">
        <v>2.0000000000000009</v>
      </c>
      <c r="Z232" s="51">
        <v>-6.7777777777777768</v>
      </c>
      <c r="AA232" s="51">
        <v>-7.7777777777777777</v>
      </c>
      <c r="AB232" s="53">
        <f t="shared" si="75"/>
        <v>457.73143130806545</v>
      </c>
      <c r="AC232" s="53">
        <f t="shared" si="76"/>
        <v>420.65463177064885</v>
      </c>
      <c r="AD232" s="53">
        <f t="shared" si="77"/>
        <v>348.54576784205312</v>
      </c>
      <c r="AE232" s="53">
        <f t="shared" si="78"/>
        <v>320.31909462742453</v>
      </c>
      <c r="AF232" s="53">
        <f t="shared" si="79"/>
        <v>183.6403590962324</v>
      </c>
      <c r="AG232" s="53">
        <f t="shared" si="80"/>
        <v>806.22805023610931</v>
      </c>
      <c r="AH232" s="53">
        <f t="shared" si="81"/>
        <v>1045.443479674037</v>
      </c>
      <c r="AI232" s="53">
        <f t="shared" si="82"/>
        <v>770.84647960158259</v>
      </c>
      <c r="AJ232" s="53">
        <f t="shared" si="83"/>
        <v>690.80958556810026</v>
      </c>
      <c r="AK232" s="53">
        <f t="shared" si="84"/>
        <v>536.68494595378922</v>
      </c>
      <c r="AL232" s="53">
        <f t="shared" si="85"/>
        <v>244.0821283828565</v>
      </c>
      <c r="AM232" s="53">
        <f t="shared" si="86"/>
        <v>251.76855776468139</v>
      </c>
      <c r="AN232" s="55">
        <f t="shared" si="87"/>
        <v>0.88479713730418064</v>
      </c>
      <c r="AO232" s="55">
        <f t="shared" si="88"/>
        <v>0.82660320340543936</v>
      </c>
      <c r="AP232" s="55">
        <f t="shared" si="89"/>
        <v>0.72264084109492499</v>
      </c>
      <c r="AQ232" s="55">
        <f t="shared" si="90"/>
        <v>0.59774052348740947</v>
      </c>
      <c r="AR232" s="55">
        <f t="shared" si="91"/>
        <v>0.4154827423007757</v>
      </c>
      <c r="AS232" s="55">
        <f t="shared" si="92"/>
        <v>0.80534973116422437</v>
      </c>
      <c r="AT232" s="55">
        <f t="shared" si="93"/>
        <v>0.86965035438881166</v>
      </c>
      <c r="AU232" s="55">
        <f t="shared" si="94"/>
        <v>0.74922313907901972</v>
      </c>
      <c r="AV232" s="55">
        <f t="shared" si="95"/>
        <v>0.79227600757164041</v>
      </c>
      <c r="AW232" s="55">
        <f t="shared" si="96"/>
        <v>0.76043315065476069</v>
      </c>
      <c r="AX232" s="55">
        <f t="shared" si="97"/>
        <v>0.66212435302187211</v>
      </c>
      <c r="AY232" s="55">
        <f t="shared" si="98"/>
        <v>0.73769055733806899</v>
      </c>
    </row>
    <row r="233" spans="1:51" ht="14.4" thickBot="1" x14ac:dyDescent="0.3">
      <c r="A233" s="41" t="s">
        <v>1398</v>
      </c>
      <c r="B233" s="41" t="s">
        <v>1399</v>
      </c>
      <c r="C233" s="26" t="s">
        <v>292</v>
      </c>
      <c r="D233" s="50">
        <v>-3.72</v>
      </c>
      <c r="E233" s="50">
        <v>-4.8</v>
      </c>
      <c r="F233" s="50">
        <v>-1.89</v>
      </c>
      <c r="G233" s="50">
        <v>3.9</v>
      </c>
      <c r="H233" s="50">
        <v>7.72</v>
      </c>
      <c r="I233" s="50">
        <v>10.8</v>
      </c>
      <c r="J233" s="50">
        <v>12.5</v>
      </c>
      <c r="K233" s="50">
        <v>13.2</v>
      </c>
      <c r="L233" s="50">
        <v>10</v>
      </c>
      <c r="M233" s="50">
        <v>5.3</v>
      </c>
      <c r="N233" s="50">
        <v>-3</v>
      </c>
      <c r="O233" s="50">
        <v>-5.22</v>
      </c>
      <c r="P233" s="51">
        <v>-6.3888888888888884</v>
      </c>
      <c r="Q233" s="51">
        <v>-11.299999999999999</v>
      </c>
      <c r="R233" s="51">
        <v>-6.2222222222222214</v>
      </c>
      <c r="S233" s="51">
        <v>-0.29999999999999954</v>
      </c>
      <c r="T233" s="51">
        <v>2.8888888888888906</v>
      </c>
      <c r="U233" s="51">
        <v>6.0999999999999979</v>
      </c>
      <c r="V233" s="51">
        <v>9.2000000000000011</v>
      </c>
      <c r="W233" s="51">
        <v>9.5</v>
      </c>
      <c r="X233" s="51">
        <v>7.2222222222222223</v>
      </c>
      <c r="Y233" s="51">
        <v>1.6000000000000014</v>
      </c>
      <c r="Z233" s="51">
        <v>-8.2222222222222232</v>
      </c>
      <c r="AA233" s="51">
        <v>-8.2222222222222232</v>
      </c>
      <c r="AB233" s="53">
        <f t="shared" si="75"/>
        <v>310.36248220169057</v>
      </c>
      <c r="AC233" s="53">
        <f t="shared" si="76"/>
        <v>156.28541828941076</v>
      </c>
      <c r="AD233" s="53">
        <f t="shared" si="77"/>
        <v>277.93576047653545</v>
      </c>
      <c r="AE233" s="53">
        <f t="shared" si="78"/>
        <v>442.96998581741286</v>
      </c>
      <c r="AF233" s="53">
        <f t="shared" si="79"/>
        <v>537.4792260755363</v>
      </c>
      <c r="AG233" s="53">
        <f t="shared" si="80"/>
        <v>684.44711416424843</v>
      </c>
      <c r="AH233" s="53">
        <f t="shared" si="81"/>
        <v>933.51746562609173</v>
      </c>
      <c r="AI233" s="53">
        <f t="shared" si="82"/>
        <v>928.44758422269081</v>
      </c>
      <c r="AJ233" s="53">
        <f t="shared" si="83"/>
        <v>842.32032802263961</v>
      </c>
      <c r="AK233" s="53">
        <f t="shared" si="84"/>
        <v>528.38197312911132</v>
      </c>
      <c r="AL233" s="53">
        <f t="shared" si="85"/>
        <v>221.71873212466392</v>
      </c>
      <c r="AM233" s="53">
        <f t="shared" si="86"/>
        <v>261.90753622859484</v>
      </c>
      <c r="AN233" s="55">
        <f t="shared" si="87"/>
        <v>0.81720949453121716</v>
      </c>
      <c r="AO233" s="55">
        <f t="shared" si="88"/>
        <v>0.60391724587133522</v>
      </c>
      <c r="AP233" s="55">
        <f t="shared" si="89"/>
        <v>0.72256375185355015</v>
      </c>
      <c r="AQ233" s="55">
        <f t="shared" si="90"/>
        <v>0.74071476782638834</v>
      </c>
      <c r="AR233" s="55">
        <f t="shared" si="91"/>
        <v>0.714928818368054</v>
      </c>
      <c r="AS233" s="55">
        <f t="shared" si="92"/>
        <v>0.72735010914057552</v>
      </c>
      <c r="AT233" s="55">
        <f t="shared" si="93"/>
        <v>0.80307696929824934</v>
      </c>
      <c r="AU233" s="55">
        <f t="shared" si="94"/>
        <v>0.78276395501072471</v>
      </c>
      <c r="AV233" s="55">
        <f t="shared" si="95"/>
        <v>0.82870003750824472</v>
      </c>
      <c r="AW233" s="55">
        <f t="shared" si="96"/>
        <v>0.77037628554884485</v>
      </c>
      <c r="AX233" s="55">
        <f t="shared" si="97"/>
        <v>0.67242182329266664</v>
      </c>
      <c r="AY233" s="55">
        <f t="shared" si="98"/>
        <v>0.79430520532609172</v>
      </c>
    </row>
    <row r="234" spans="1:51" ht="14.4" thickBot="1" x14ac:dyDescent="0.3">
      <c r="A234" s="41" t="s">
        <v>1398</v>
      </c>
      <c r="B234" s="41" t="s">
        <v>1399</v>
      </c>
      <c r="C234" s="27" t="s">
        <v>293</v>
      </c>
      <c r="D234" s="50">
        <v>-2.11</v>
      </c>
      <c r="E234" s="50">
        <v>-1.5</v>
      </c>
      <c r="F234" s="50">
        <v>-0.28000000000000003</v>
      </c>
      <c r="G234" s="50">
        <v>5.6</v>
      </c>
      <c r="H234" s="50">
        <v>8.61</v>
      </c>
      <c r="I234" s="50">
        <v>11.6</v>
      </c>
      <c r="J234" s="50">
        <v>13.8</v>
      </c>
      <c r="K234" s="50">
        <v>12.6</v>
      </c>
      <c r="L234" s="50">
        <v>8.89</v>
      </c>
      <c r="M234" s="50">
        <v>5</v>
      </c>
      <c r="N234" s="50">
        <v>-0.89</v>
      </c>
      <c r="O234" s="50">
        <v>-1.72</v>
      </c>
      <c r="P234" s="51">
        <v>-5.4999999999999991</v>
      </c>
      <c r="Q234" s="51">
        <v>-3.8999999999999995</v>
      </c>
      <c r="R234" s="51">
        <v>-5.4999999999999991</v>
      </c>
      <c r="S234" s="51">
        <v>0.29999999999999954</v>
      </c>
      <c r="T234" s="51">
        <v>1.2777777777777761</v>
      </c>
      <c r="U234" s="51">
        <v>8.1</v>
      </c>
      <c r="V234" s="51">
        <v>10.999999999999998</v>
      </c>
      <c r="W234" s="51">
        <v>10.1</v>
      </c>
      <c r="X234" s="51">
        <v>5.6111111111111116</v>
      </c>
      <c r="Y234" s="51">
        <v>2.6999999999999997</v>
      </c>
      <c r="Z234" s="51">
        <v>-1.4999999999999996</v>
      </c>
      <c r="AA234" s="51">
        <v>-3.3888888888888897</v>
      </c>
      <c r="AB234" s="53">
        <f t="shared" si="75"/>
        <v>315.32407180940197</v>
      </c>
      <c r="AC234" s="53">
        <f t="shared" si="76"/>
        <v>383.75552603192034</v>
      </c>
      <c r="AD234" s="53">
        <f t="shared" si="77"/>
        <v>275.77205304534345</v>
      </c>
      <c r="AE234" s="53">
        <f t="shared" si="78"/>
        <v>429.19977729831101</v>
      </c>
      <c r="AF234" s="53">
        <f t="shared" si="79"/>
        <v>402.12222999138743</v>
      </c>
      <c r="AG234" s="53">
        <f t="shared" si="80"/>
        <v>853.58206878194801</v>
      </c>
      <c r="AH234" s="53">
        <f t="shared" si="81"/>
        <v>1090.9109162408283</v>
      </c>
      <c r="AI234" s="53">
        <f t="shared" si="82"/>
        <v>1046.4485020882057</v>
      </c>
      <c r="AJ234" s="53">
        <f t="shared" si="83"/>
        <v>727.00928577780417</v>
      </c>
      <c r="AK234" s="53">
        <f t="shared" si="84"/>
        <v>631.08362717907949</v>
      </c>
      <c r="AL234" s="53">
        <f t="shared" si="85"/>
        <v>523.89718805358018</v>
      </c>
      <c r="AM234" s="53">
        <f t="shared" si="86"/>
        <v>420.97697428931826</v>
      </c>
      <c r="AN234" s="55">
        <f t="shared" si="87"/>
        <v>0.77589803583441708</v>
      </c>
      <c r="AO234" s="55">
        <f t="shared" si="88"/>
        <v>0.83695722984439169</v>
      </c>
      <c r="AP234" s="55">
        <f t="shared" si="89"/>
        <v>0.67857488033847813</v>
      </c>
      <c r="AQ234" s="55">
        <f t="shared" si="90"/>
        <v>0.68713080628953371</v>
      </c>
      <c r="AR234" s="55">
        <f t="shared" si="91"/>
        <v>0.59998742173720276</v>
      </c>
      <c r="AS234" s="55">
        <f t="shared" si="92"/>
        <v>0.79101339511520996</v>
      </c>
      <c r="AT234" s="55">
        <f t="shared" si="93"/>
        <v>0.83208296430283846</v>
      </c>
      <c r="AU234" s="55">
        <f t="shared" si="94"/>
        <v>0.84748300422066614</v>
      </c>
      <c r="AV234" s="55">
        <f t="shared" si="95"/>
        <v>0.79914386623788447</v>
      </c>
      <c r="AW234" s="55">
        <f t="shared" si="96"/>
        <v>0.85075112318819512</v>
      </c>
      <c r="AX234" s="55">
        <f t="shared" si="97"/>
        <v>0.95630836719827872</v>
      </c>
      <c r="AY234" s="55">
        <f t="shared" si="98"/>
        <v>0.88372243020520891</v>
      </c>
    </row>
    <row r="235" spans="1:51" ht="14.4" thickBot="1" x14ac:dyDescent="0.3">
      <c r="A235" s="41" t="s">
        <v>1398</v>
      </c>
      <c r="B235" s="41" t="s">
        <v>1399</v>
      </c>
      <c r="C235" s="27" t="s">
        <v>294</v>
      </c>
      <c r="D235" s="50">
        <v>-7.72</v>
      </c>
      <c r="E235" s="50">
        <v>-10.199999999999999</v>
      </c>
      <c r="F235" s="50">
        <v>-4.78</v>
      </c>
      <c r="G235" s="50">
        <v>-3.1</v>
      </c>
      <c r="H235" s="50">
        <v>3</v>
      </c>
      <c r="I235" s="50">
        <v>6.1</v>
      </c>
      <c r="J235" s="50">
        <v>10</v>
      </c>
      <c r="K235" s="50">
        <v>9.4</v>
      </c>
      <c r="L235" s="50">
        <v>6.28</v>
      </c>
      <c r="M235" s="50">
        <v>0.7</v>
      </c>
      <c r="N235" s="50">
        <v>-1.78</v>
      </c>
      <c r="O235" s="50">
        <v>-6.39</v>
      </c>
      <c r="P235" s="51">
        <v>-15.111111111111111</v>
      </c>
      <c r="Q235" s="51">
        <v>-14.4</v>
      </c>
      <c r="R235" s="51">
        <v>-6.6111111111111098</v>
      </c>
      <c r="S235" s="51">
        <v>-5.9</v>
      </c>
      <c r="T235" s="51">
        <v>0.22222222222222143</v>
      </c>
      <c r="U235" s="51">
        <v>2.1000000000000005</v>
      </c>
      <c r="V235" s="51">
        <v>6.7000000000000011</v>
      </c>
      <c r="W235" s="51">
        <v>6.4000000000000012</v>
      </c>
      <c r="X235" s="51">
        <v>2.2222222222222223</v>
      </c>
      <c r="Y235" s="51">
        <v>-2.5999999999999996</v>
      </c>
      <c r="Z235" s="51">
        <v>-3.7222222222222219</v>
      </c>
      <c r="AA235" s="51">
        <v>-12.722222222222221</v>
      </c>
      <c r="AB235" s="53">
        <f t="shared" si="75"/>
        <v>105.28286600902499</v>
      </c>
      <c r="AC235" s="53">
        <f t="shared" si="76"/>
        <v>143.65821649730276</v>
      </c>
      <c r="AD235" s="53">
        <f t="shared" si="77"/>
        <v>324.84418957365892</v>
      </c>
      <c r="AE235" s="53">
        <f t="shared" si="78"/>
        <v>319.29768123563059</v>
      </c>
      <c r="AF235" s="53">
        <f t="shared" si="79"/>
        <v>509.13914494252526</v>
      </c>
      <c r="AG235" s="53">
        <f t="shared" si="80"/>
        <v>536.92588162068864</v>
      </c>
      <c r="AH235" s="53">
        <f t="shared" si="81"/>
        <v>784.13214296574779</v>
      </c>
      <c r="AI235" s="53">
        <f t="shared" si="82"/>
        <v>783.33119357079897</v>
      </c>
      <c r="AJ235" s="53">
        <f t="shared" si="83"/>
        <v>539.61868675030178</v>
      </c>
      <c r="AK235" s="53">
        <f t="shared" si="84"/>
        <v>396.87866316020097</v>
      </c>
      <c r="AL235" s="53">
        <f t="shared" si="85"/>
        <v>402.30094590841287</v>
      </c>
      <c r="AM235" s="53">
        <f t="shared" si="86"/>
        <v>140.35910126358755</v>
      </c>
      <c r="AN235" s="55">
        <f t="shared" si="87"/>
        <v>0.55417184508288342</v>
      </c>
      <c r="AO235" s="55">
        <f t="shared" si="88"/>
        <v>0.71323432312386725</v>
      </c>
      <c r="AP235" s="55">
        <f t="shared" si="89"/>
        <v>0.87001755672534076</v>
      </c>
      <c r="AQ235" s="55">
        <f t="shared" si="90"/>
        <v>0.80994121263456764</v>
      </c>
      <c r="AR235" s="55">
        <f t="shared" si="91"/>
        <v>0.81971096298186186</v>
      </c>
      <c r="AS235" s="55">
        <f t="shared" si="92"/>
        <v>0.75536868285255809</v>
      </c>
      <c r="AT235" s="55">
        <f t="shared" si="93"/>
        <v>0.79956420984675836</v>
      </c>
      <c r="AU235" s="55">
        <f t="shared" si="94"/>
        <v>0.8153958256319952</v>
      </c>
      <c r="AV235" s="55">
        <f t="shared" si="95"/>
        <v>0.75257508219203162</v>
      </c>
      <c r="AW235" s="55">
        <f t="shared" si="96"/>
        <v>0.78568011345143896</v>
      </c>
      <c r="AX235" s="55">
        <f t="shared" si="97"/>
        <v>0.86580646797524163</v>
      </c>
      <c r="AY235" s="55">
        <f t="shared" si="98"/>
        <v>0.60795416414499326</v>
      </c>
    </row>
    <row r="236" spans="1:51" ht="14.4" thickBot="1" x14ac:dyDescent="0.3">
      <c r="A236" s="41" t="s">
        <v>1398</v>
      </c>
      <c r="B236" s="41" t="s">
        <v>1399</v>
      </c>
      <c r="C236" s="27" t="s">
        <v>295</v>
      </c>
      <c r="D236" s="50">
        <v>-23.5</v>
      </c>
      <c r="E236" s="50">
        <v>-10.9</v>
      </c>
      <c r="F236" s="50">
        <v>-7.61</v>
      </c>
      <c r="G236" s="50">
        <v>-2</v>
      </c>
      <c r="H236" s="50">
        <v>6.72</v>
      </c>
      <c r="I236" s="50">
        <v>12.4</v>
      </c>
      <c r="J236" s="50">
        <v>13.1</v>
      </c>
      <c r="K236" s="50">
        <v>9.5</v>
      </c>
      <c r="L236" s="50">
        <v>3.39</v>
      </c>
      <c r="M236" s="50">
        <v>-0.6</v>
      </c>
      <c r="N236" s="50">
        <v>-13.39</v>
      </c>
      <c r="O236" s="50">
        <v>-13.28</v>
      </c>
      <c r="P236" s="51">
        <v>-25.888888888888889</v>
      </c>
      <c r="Q236" s="51">
        <v>-15.299999999999999</v>
      </c>
      <c r="R236" s="51">
        <v>-14.777777777777779</v>
      </c>
      <c r="S236" s="51">
        <v>-8.6</v>
      </c>
      <c r="T236" s="51">
        <v>-2.7777777777777777</v>
      </c>
      <c r="U236" s="51">
        <v>1.0999999999999983</v>
      </c>
      <c r="V236" s="51">
        <v>6.3000000000000016</v>
      </c>
      <c r="W236" s="51">
        <v>3.0999999999999988</v>
      </c>
      <c r="X236" s="51">
        <v>-2.3888888888888893</v>
      </c>
      <c r="Y236" s="51">
        <v>-2.9999999999999991</v>
      </c>
      <c r="Z236" s="51">
        <v>-16.277777777777779</v>
      </c>
      <c r="AA236" s="51">
        <v>-15.777777777777777</v>
      </c>
      <c r="AB236" s="53">
        <f t="shared" si="75"/>
        <v>60.310895456634583</v>
      </c>
      <c r="AC236" s="53">
        <f t="shared" si="76"/>
        <v>130.95253128788565</v>
      </c>
      <c r="AD236" s="53">
        <f t="shared" si="77"/>
        <v>110.2812815176251</v>
      </c>
      <c r="AE236" s="53">
        <f t="shared" si="78"/>
        <v>194.14089147199709</v>
      </c>
      <c r="AF236" s="53">
        <f t="shared" si="79"/>
        <v>253.0705126953701</v>
      </c>
      <c r="AG236" s="53">
        <f t="shared" si="80"/>
        <v>304.49800036021162</v>
      </c>
      <c r="AH236" s="53">
        <f t="shared" si="81"/>
        <v>604.65873214909311</v>
      </c>
      <c r="AI236" s="53">
        <f t="shared" si="82"/>
        <v>490.96120762848506</v>
      </c>
      <c r="AJ236" s="53">
        <f t="shared" si="83"/>
        <v>338.00078189291105</v>
      </c>
      <c r="AK236" s="53">
        <f t="shared" si="84"/>
        <v>410.95828084209506</v>
      </c>
      <c r="AL236" s="53">
        <f t="shared" si="85"/>
        <v>136.00647128174478</v>
      </c>
      <c r="AM236" s="53">
        <f t="shared" si="86"/>
        <v>146.48059588799697</v>
      </c>
      <c r="AN236" s="55">
        <f t="shared" si="87"/>
        <v>0.80682528481351612</v>
      </c>
      <c r="AO236" s="55">
        <f t="shared" si="88"/>
        <v>0.70011630588939799</v>
      </c>
      <c r="AP236" s="55">
        <f t="shared" si="89"/>
        <v>0.56476744327075468</v>
      </c>
      <c r="AQ236" s="55">
        <f t="shared" si="90"/>
        <v>0.60634908860682479</v>
      </c>
      <c r="AR236" s="55">
        <f t="shared" si="91"/>
        <v>0.50763851764087642</v>
      </c>
      <c r="AS236" s="55">
        <f t="shared" si="92"/>
        <v>0.46016455694602371</v>
      </c>
      <c r="AT236" s="55">
        <f t="shared" si="93"/>
        <v>0.63375953564451681</v>
      </c>
      <c r="AU236" s="55">
        <f t="shared" si="94"/>
        <v>0.64336925532305422</v>
      </c>
      <c r="AV236" s="55">
        <f t="shared" si="95"/>
        <v>0.65874638975394717</v>
      </c>
      <c r="AW236" s="55">
        <f t="shared" si="96"/>
        <v>0.83806740379955624</v>
      </c>
      <c r="AX236" s="55">
        <f t="shared" si="97"/>
        <v>0.78856675120861008</v>
      </c>
      <c r="AY236" s="55">
        <f t="shared" si="98"/>
        <v>0.81472223140735645</v>
      </c>
    </row>
    <row r="237" spans="1:51" ht="14.4" thickBot="1" x14ac:dyDescent="0.3">
      <c r="A237" s="41" t="s">
        <v>1398</v>
      </c>
      <c r="B237" s="41" t="s">
        <v>1399</v>
      </c>
      <c r="C237" s="26" t="s">
        <v>296</v>
      </c>
      <c r="D237" s="50">
        <v>1.89</v>
      </c>
      <c r="E237" s="50">
        <v>2.8</v>
      </c>
      <c r="F237" s="50">
        <v>2.39</v>
      </c>
      <c r="G237" s="50">
        <v>5.7</v>
      </c>
      <c r="H237" s="50">
        <v>8.11</v>
      </c>
      <c r="I237" s="50">
        <v>10.9</v>
      </c>
      <c r="J237" s="50">
        <v>37.799999999999997</v>
      </c>
      <c r="K237" s="50">
        <v>13.5</v>
      </c>
      <c r="L237" s="50">
        <v>7.72</v>
      </c>
      <c r="M237" s="50">
        <v>7.5</v>
      </c>
      <c r="N237" s="50">
        <v>4.6100000000000003</v>
      </c>
      <c r="O237" s="50">
        <v>2.5</v>
      </c>
      <c r="P237" s="51">
        <v>-2.3888888888888893</v>
      </c>
      <c r="Q237" s="51">
        <v>-2.7999999999999994</v>
      </c>
      <c r="R237" s="51">
        <v>-4.7777777777777786</v>
      </c>
      <c r="S237" s="51">
        <v>0.19999999999999968</v>
      </c>
      <c r="T237" s="51">
        <v>1.2777777777777761</v>
      </c>
      <c r="U237" s="51">
        <v>5.6999999999999984</v>
      </c>
      <c r="V237" s="51">
        <v>9.3000000000000007</v>
      </c>
      <c r="W237" s="51">
        <v>8.1</v>
      </c>
      <c r="X237" s="51">
        <v>4.0000000000000018</v>
      </c>
      <c r="Y237" s="51">
        <v>2.5999999999999996</v>
      </c>
      <c r="Z237" s="51">
        <v>0.49999999999999922</v>
      </c>
      <c r="AA237" s="51">
        <v>-1.0000000000000004</v>
      </c>
      <c r="AB237" s="53">
        <f t="shared" si="75"/>
        <v>375.96736902664088</v>
      </c>
      <c r="AC237" s="53">
        <f t="shared" si="76"/>
        <v>331.5719262231882</v>
      </c>
      <c r="AD237" s="53">
        <f t="shared" si="77"/>
        <v>253.89925063400031</v>
      </c>
      <c r="AE237" s="53">
        <f t="shared" si="78"/>
        <v>420.11243351394876</v>
      </c>
      <c r="AF237" s="53">
        <f t="shared" si="79"/>
        <v>415.98290345006416</v>
      </c>
      <c r="AG237" s="53">
        <f t="shared" si="80"/>
        <v>643.3367294398272</v>
      </c>
      <c r="AH237" s="53">
        <f t="shared" si="81"/>
        <v>208.99410831108057</v>
      </c>
      <c r="AI237" s="53">
        <f t="shared" si="82"/>
        <v>753.59339664824881</v>
      </c>
      <c r="AJ237" s="53">
        <f t="shared" si="83"/>
        <v>628.64804027782145</v>
      </c>
      <c r="AK237" s="53">
        <f t="shared" si="84"/>
        <v>523.7009744918596</v>
      </c>
      <c r="AL237" s="53">
        <f t="shared" si="85"/>
        <v>473.28854905918007</v>
      </c>
      <c r="AM237" s="53">
        <f t="shared" si="86"/>
        <v>441.56963879086879</v>
      </c>
      <c r="AN237" s="55">
        <f t="shared" si="87"/>
        <v>0.73274134345067332</v>
      </c>
      <c r="AO237" s="55">
        <f t="shared" si="88"/>
        <v>0.66620363339567079</v>
      </c>
      <c r="AP237" s="55">
        <f t="shared" si="89"/>
        <v>0.59152012599315196</v>
      </c>
      <c r="AQ237" s="55">
        <f t="shared" si="90"/>
        <v>0.67746748266363233</v>
      </c>
      <c r="AR237" s="55">
        <f t="shared" si="91"/>
        <v>0.62066827226414545</v>
      </c>
      <c r="AS237" s="55">
        <f t="shared" si="92"/>
        <v>0.70282907797867533</v>
      </c>
      <c r="AT237" s="55">
        <f t="shared" si="93"/>
        <v>0.17858542858218296</v>
      </c>
      <c r="AU237" s="55">
        <f t="shared" si="94"/>
        <v>0.69835402244305089</v>
      </c>
      <c r="AV237" s="55">
        <f t="shared" si="95"/>
        <v>0.77318913929886279</v>
      </c>
      <c r="AW237" s="55">
        <f t="shared" si="96"/>
        <v>0.71101847235871951</v>
      </c>
      <c r="AX237" s="55">
        <f t="shared" si="97"/>
        <v>0.74684021723996652</v>
      </c>
      <c r="AY237" s="55">
        <f t="shared" si="98"/>
        <v>0.77703494481696378</v>
      </c>
    </row>
    <row r="238" spans="1:51" ht="14.4" thickBot="1" x14ac:dyDescent="0.3">
      <c r="A238" s="41" t="s">
        <v>1398</v>
      </c>
      <c r="B238" s="41" t="s">
        <v>1399</v>
      </c>
      <c r="C238" s="26" t="s">
        <v>297</v>
      </c>
      <c r="D238" s="50">
        <v>-0.72</v>
      </c>
      <c r="E238" s="50">
        <v>-0.4</v>
      </c>
      <c r="F238" s="50">
        <v>-0.5</v>
      </c>
      <c r="G238" s="50">
        <v>1.2</v>
      </c>
      <c r="H238" s="50">
        <v>5.1100000000000003</v>
      </c>
      <c r="I238" s="50">
        <v>11.3</v>
      </c>
      <c r="J238" s="50">
        <v>12.7</v>
      </c>
      <c r="K238" s="50">
        <v>12.7</v>
      </c>
      <c r="L238" s="50">
        <v>8.7799999999999994</v>
      </c>
      <c r="M238" s="50">
        <v>-1.9</v>
      </c>
      <c r="N238" s="50">
        <v>-2.89</v>
      </c>
      <c r="O238" s="50">
        <v>-3.72</v>
      </c>
      <c r="P238" s="51">
        <v>-4.8888888888888893</v>
      </c>
      <c r="Q238" s="51">
        <v>-2.9999999999999991</v>
      </c>
      <c r="R238" s="51">
        <v>-4.2777777777777777</v>
      </c>
      <c r="S238" s="51">
        <v>-4.2999999999999989</v>
      </c>
      <c r="T238" s="51">
        <v>-1.3888888888888888</v>
      </c>
      <c r="U238" s="51">
        <v>4.7</v>
      </c>
      <c r="V238" s="51">
        <v>9.0000000000000018</v>
      </c>
      <c r="W238" s="51">
        <v>8.6999999999999975</v>
      </c>
      <c r="X238" s="51">
        <v>2.7222222222222214</v>
      </c>
      <c r="Y238" s="51">
        <v>-5.9</v>
      </c>
      <c r="Z238" s="51">
        <v>-6.1111111111111107</v>
      </c>
      <c r="AA238" s="51">
        <v>-6.8888888888888875</v>
      </c>
      <c r="AB238" s="53">
        <f t="shared" si="75"/>
        <v>312.36201457621041</v>
      </c>
      <c r="AC238" s="53">
        <f t="shared" si="76"/>
        <v>405.01659995794023</v>
      </c>
      <c r="AD238" s="53">
        <f t="shared" si="77"/>
        <v>337.04034762795123</v>
      </c>
      <c r="AE238" s="53">
        <f t="shared" si="78"/>
        <v>297.05977557241965</v>
      </c>
      <c r="AF238" s="53">
        <f t="shared" si="79"/>
        <v>347.19418294269371</v>
      </c>
      <c r="AG238" s="53">
        <f t="shared" si="80"/>
        <v>545.17865674365066</v>
      </c>
      <c r="AH238" s="53">
        <f t="shared" si="81"/>
        <v>896.85916825937977</v>
      </c>
      <c r="AI238" s="53">
        <f t="shared" si="82"/>
        <v>861.25553933828246</v>
      </c>
      <c r="AJ238" s="53">
        <f t="shared" si="83"/>
        <v>488.50995207976337</v>
      </c>
      <c r="AK238" s="53">
        <f t="shared" si="84"/>
        <v>292.15435313410353</v>
      </c>
      <c r="AL238" s="53">
        <f t="shared" si="85"/>
        <v>304.39377096195574</v>
      </c>
      <c r="AM238" s="53">
        <f t="shared" si="86"/>
        <v>287.46226104527591</v>
      </c>
      <c r="AN238" s="55">
        <f t="shared" si="87"/>
        <v>0.73385315955210129</v>
      </c>
      <c r="AO238" s="55">
        <f t="shared" si="88"/>
        <v>0.82595053134577445</v>
      </c>
      <c r="AP238" s="55">
        <f t="shared" si="89"/>
        <v>0.75620431004843613</v>
      </c>
      <c r="AQ238" s="55">
        <f t="shared" si="90"/>
        <v>0.66761541083352627</v>
      </c>
      <c r="AR238" s="55">
        <f t="shared" si="91"/>
        <v>0.62861242697829411</v>
      </c>
      <c r="AS238" s="55">
        <f t="shared" si="92"/>
        <v>0.63846819561732004</v>
      </c>
      <c r="AT238" s="55">
        <f t="shared" si="93"/>
        <v>0.78200841487859729</v>
      </c>
      <c r="AU238" s="55">
        <f t="shared" si="94"/>
        <v>0.76632909459670595</v>
      </c>
      <c r="AV238" s="55">
        <f t="shared" si="95"/>
        <v>0.65751325363526147</v>
      </c>
      <c r="AW238" s="55">
        <f t="shared" si="96"/>
        <v>0.74108853574567746</v>
      </c>
      <c r="AX238" s="55">
        <f t="shared" si="97"/>
        <v>0.7846636439883824</v>
      </c>
      <c r="AY238" s="55">
        <f t="shared" si="98"/>
        <v>0.78648277244770459</v>
      </c>
    </row>
    <row r="239" spans="1:51" ht="14.4" thickBot="1" x14ac:dyDescent="0.3">
      <c r="A239" s="41" t="s">
        <v>1398</v>
      </c>
      <c r="B239" s="41" t="s">
        <v>1399</v>
      </c>
      <c r="C239" s="26" t="s">
        <v>298</v>
      </c>
      <c r="D239" s="50">
        <v>-4</v>
      </c>
      <c r="E239" s="50">
        <v>-1.6</v>
      </c>
      <c r="F239" s="50">
        <v>-0.28000000000000003</v>
      </c>
      <c r="G239" s="50">
        <v>6.3</v>
      </c>
      <c r="H239" s="50">
        <v>11</v>
      </c>
      <c r="I239" s="50">
        <v>12.8</v>
      </c>
      <c r="J239" s="50">
        <v>13.7</v>
      </c>
      <c r="K239" s="50">
        <v>12.8</v>
      </c>
      <c r="L239" s="50">
        <v>10.28</v>
      </c>
      <c r="M239" s="50">
        <v>6.1</v>
      </c>
      <c r="N239" s="50">
        <v>0.39</v>
      </c>
      <c r="O239" s="50">
        <v>-2.11</v>
      </c>
      <c r="P239" s="51">
        <v>-6.3888888888888884</v>
      </c>
      <c r="Q239" s="51">
        <v>-6.1</v>
      </c>
      <c r="R239" s="51">
        <v>-4.7777777777777786</v>
      </c>
      <c r="S239" s="51">
        <v>2.5</v>
      </c>
      <c r="T239" s="51">
        <v>5.7777777777777768</v>
      </c>
      <c r="U239" s="51">
        <v>8.9000000000000021</v>
      </c>
      <c r="V239" s="51">
        <v>11.199999999999998</v>
      </c>
      <c r="W239" s="51">
        <v>9.7000000000000011</v>
      </c>
      <c r="X239" s="51">
        <v>8.7222222222222232</v>
      </c>
      <c r="Y239" s="51">
        <v>4.1000000000000014</v>
      </c>
      <c r="Z239" s="51">
        <v>-5</v>
      </c>
      <c r="AA239" s="51">
        <v>-3.7222222222222219</v>
      </c>
      <c r="AB239" s="53">
        <f t="shared" si="75"/>
        <v>316.93823103573567</v>
      </c>
      <c r="AC239" s="53">
        <f t="shared" si="76"/>
        <v>277.19333213850888</v>
      </c>
      <c r="AD239" s="53">
        <f t="shared" si="77"/>
        <v>307.63028790949039</v>
      </c>
      <c r="AE239" s="53">
        <f t="shared" si="78"/>
        <v>560.59650512022267</v>
      </c>
      <c r="AF239" s="53">
        <f t="shared" si="79"/>
        <v>645.99674131101847</v>
      </c>
      <c r="AG239" s="53">
        <f t="shared" si="80"/>
        <v>879.06608187562449</v>
      </c>
      <c r="AH239" s="53">
        <f t="shared" si="81"/>
        <v>1127.5398332893183</v>
      </c>
      <c r="AI239" s="53">
        <f t="shared" si="82"/>
        <v>978.96474374102627</v>
      </c>
      <c r="AJ239" s="53">
        <f t="shared" si="83"/>
        <v>1013.7460406874776</v>
      </c>
      <c r="AK239" s="53">
        <f t="shared" si="84"/>
        <v>712.42864290462592</v>
      </c>
      <c r="AL239" s="53">
        <f t="shared" si="85"/>
        <v>283.37337937370569</v>
      </c>
      <c r="AM239" s="53">
        <f t="shared" si="86"/>
        <v>412.20441074659323</v>
      </c>
      <c r="AN239" s="55">
        <f t="shared" si="87"/>
        <v>0.83452397256578226</v>
      </c>
      <c r="AO239" s="55">
        <f t="shared" si="88"/>
        <v>0.71394103063922887</v>
      </c>
      <c r="AP239" s="55">
        <f t="shared" si="89"/>
        <v>0.71669966023587528</v>
      </c>
      <c r="AQ239" s="55">
        <f t="shared" si="90"/>
        <v>0.76653551594129299</v>
      </c>
      <c r="AR239" s="55">
        <f t="shared" si="91"/>
        <v>0.70194621259503331</v>
      </c>
      <c r="AS239" s="55">
        <f t="shared" si="92"/>
        <v>0.77168206621341384</v>
      </c>
      <c r="AT239" s="55">
        <f t="shared" si="93"/>
        <v>0.84868892937904716</v>
      </c>
      <c r="AU239" s="55">
        <f t="shared" si="94"/>
        <v>0.81435013262886646</v>
      </c>
      <c r="AV239" s="55">
        <f t="shared" si="95"/>
        <v>0.90065854654334609</v>
      </c>
      <c r="AW239" s="55">
        <f t="shared" si="96"/>
        <v>0.87010665767381301</v>
      </c>
      <c r="AX239" s="55">
        <f t="shared" si="97"/>
        <v>0.67136121790389536</v>
      </c>
      <c r="AY239" s="55">
        <f t="shared" si="98"/>
        <v>0.88712007411877281</v>
      </c>
    </row>
    <row r="240" spans="1:51" ht="14.4" thickBot="1" x14ac:dyDescent="0.3">
      <c r="A240" s="41" t="s">
        <v>1398</v>
      </c>
      <c r="B240" s="41" t="s">
        <v>1399</v>
      </c>
      <c r="C240" s="26" t="s">
        <v>299</v>
      </c>
      <c r="D240" s="50">
        <v>-0.78</v>
      </c>
      <c r="E240" s="50">
        <v>0.3</v>
      </c>
      <c r="F240" s="50">
        <v>1.22</v>
      </c>
      <c r="G240" s="50">
        <v>5.4</v>
      </c>
      <c r="H240" s="50">
        <v>7.78</v>
      </c>
      <c r="I240" s="50">
        <v>12.7</v>
      </c>
      <c r="J240" s="50">
        <v>12.6</v>
      </c>
      <c r="K240" s="50">
        <v>13</v>
      </c>
      <c r="L240" s="50">
        <v>10.11</v>
      </c>
      <c r="M240" s="50">
        <v>5.8</v>
      </c>
      <c r="N240" s="50">
        <v>1.39</v>
      </c>
      <c r="O240" s="50">
        <v>-0.5</v>
      </c>
      <c r="P240" s="51">
        <v>-4.7777777777777786</v>
      </c>
      <c r="Q240" s="51">
        <v>-2.4</v>
      </c>
      <c r="R240" s="51">
        <v>-3.2222222222222223</v>
      </c>
      <c r="S240" s="51">
        <v>-9.9999999999999839E-2</v>
      </c>
      <c r="T240" s="51">
        <v>1.2222222222222239</v>
      </c>
      <c r="U240" s="51">
        <v>7.0000000000000009</v>
      </c>
      <c r="V240" s="51">
        <v>8.1</v>
      </c>
      <c r="W240" s="51">
        <v>8.2999999999999989</v>
      </c>
      <c r="X240" s="51">
        <v>5.8888888888888893</v>
      </c>
      <c r="Y240" s="51">
        <v>2.7999999999999994</v>
      </c>
      <c r="Z240" s="51">
        <v>-1.888888888888888</v>
      </c>
      <c r="AA240" s="51">
        <v>-3.1111111111111116</v>
      </c>
      <c r="AB240" s="53">
        <f t="shared" si="75"/>
        <v>319.04011965484051</v>
      </c>
      <c r="AC240" s="53">
        <f t="shared" si="76"/>
        <v>420.78957257271327</v>
      </c>
      <c r="AD240" s="53">
        <f t="shared" si="77"/>
        <v>348.54576784205312</v>
      </c>
      <c r="AE240" s="53">
        <f t="shared" si="78"/>
        <v>410.68397347237436</v>
      </c>
      <c r="AF240" s="53">
        <f t="shared" si="79"/>
        <v>422.04371041239574</v>
      </c>
      <c r="AG240" s="53">
        <f t="shared" si="80"/>
        <v>683.35342039326792</v>
      </c>
      <c r="AH240" s="53">
        <f t="shared" si="81"/>
        <v>799.2212542362289</v>
      </c>
      <c r="AI240" s="53">
        <f t="shared" si="82"/>
        <v>799.99475112514847</v>
      </c>
      <c r="AJ240" s="53">
        <f t="shared" si="83"/>
        <v>696.06591397973136</v>
      </c>
      <c r="AK240" s="53">
        <f t="shared" si="84"/>
        <v>605.52674684601755</v>
      </c>
      <c r="AL240" s="53">
        <f t="shared" si="85"/>
        <v>419.51105908914093</v>
      </c>
      <c r="AM240" s="53">
        <f t="shared" si="86"/>
        <v>401.2876794661405</v>
      </c>
      <c r="AN240" s="55">
        <f t="shared" si="87"/>
        <v>0.7432816414536898</v>
      </c>
      <c r="AO240" s="55">
        <f t="shared" si="88"/>
        <v>0.82077184525516944</v>
      </c>
      <c r="AP240" s="55">
        <f t="shared" si="89"/>
        <v>0.72264084109492499</v>
      </c>
      <c r="AQ240" s="55">
        <f t="shared" si="90"/>
        <v>0.67682308490363685</v>
      </c>
      <c r="AR240" s="55">
        <f t="shared" si="91"/>
        <v>0.63222742986088931</v>
      </c>
      <c r="AS240" s="55">
        <f t="shared" si="92"/>
        <v>0.68260896311248564</v>
      </c>
      <c r="AT240" s="55">
        <f t="shared" si="93"/>
        <v>0.74063729884083729</v>
      </c>
      <c r="AU240" s="55">
        <f t="shared" si="94"/>
        <v>0.73136005529156489</v>
      </c>
      <c r="AV240" s="55">
        <f t="shared" si="95"/>
        <v>0.75056204709842944</v>
      </c>
      <c r="AW240" s="55">
        <f t="shared" si="96"/>
        <v>0.81053089378599918</v>
      </c>
      <c r="AX240" s="55">
        <f t="shared" si="97"/>
        <v>0.7879810672844606</v>
      </c>
      <c r="AY240" s="55">
        <f t="shared" si="98"/>
        <v>0.82513709982667227</v>
      </c>
    </row>
    <row r="241" spans="1:51" ht="14.4" thickBot="1" x14ac:dyDescent="0.3">
      <c r="A241" s="41" t="s">
        <v>1398</v>
      </c>
      <c r="B241" s="41" t="s">
        <v>1399</v>
      </c>
      <c r="C241" s="26" t="s">
        <v>300</v>
      </c>
      <c r="D241" s="50">
        <v>-2.2799999999999998</v>
      </c>
      <c r="E241" s="50">
        <v>-0.5</v>
      </c>
      <c r="F241" s="50">
        <v>-1.89</v>
      </c>
      <c r="G241" s="50">
        <v>3.7</v>
      </c>
      <c r="H241" s="50">
        <v>6.22</v>
      </c>
      <c r="I241" s="50">
        <v>11.1</v>
      </c>
      <c r="J241" s="50">
        <v>12.2</v>
      </c>
      <c r="K241" s="50">
        <v>11.6</v>
      </c>
      <c r="L241" s="50">
        <v>8.7799999999999994</v>
      </c>
      <c r="M241" s="50">
        <v>-2</v>
      </c>
      <c r="N241" s="50">
        <v>-5.5</v>
      </c>
      <c r="O241" s="50">
        <v>-1.72</v>
      </c>
      <c r="P241" s="51">
        <v>-4.3888888888888884</v>
      </c>
      <c r="Q241" s="51">
        <v>-2.3000000000000003</v>
      </c>
      <c r="R241" s="51">
        <v>-6.2222222222222214</v>
      </c>
      <c r="S241" s="51">
        <v>-2.1000000000000005</v>
      </c>
      <c r="T241" s="51">
        <v>-0.22222222222222143</v>
      </c>
      <c r="U241" s="51">
        <v>6.1999999999999975</v>
      </c>
      <c r="V241" s="51">
        <v>9.1000000000000014</v>
      </c>
      <c r="W241" s="51">
        <v>7.1000000000000005</v>
      </c>
      <c r="X241" s="51">
        <v>2.2222222222222223</v>
      </c>
      <c r="Y241" s="51">
        <v>-4.7</v>
      </c>
      <c r="Z241" s="51">
        <v>-8.3888888888888893</v>
      </c>
      <c r="AA241" s="51">
        <v>-5.2222222222222214</v>
      </c>
      <c r="AB241" s="53">
        <f t="shared" si="75"/>
        <v>377.68921216750005</v>
      </c>
      <c r="AC241" s="53">
        <f t="shared" si="76"/>
        <v>452.58895869294992</v>
      </c>
      <c r="AD241" s="53">
        <f t="shared" si="77"/>
        <v>277.93576047653545</v>
      </c>
      <c r="AE241" s="53">
        <f t="shared" si="78"/>
        <v>345.12050513248471</v>
      </c>
      <c r="AF241" s="53">
        <f t="shared" si="79"/>
        <v>381.21070880667139</v>
      </c>
      <c r="AG241" s="53">
        <f t="shared" si="80"/>
        <v>680.26867600021467</v>
      </c>
      <c r="AH241" s="53">
        <f t="shared" si="81"/>
        <v>939.35335103461875</v>
      </c>
      <c r="AI241" s="53">
        <f t="shared" si="82"/>
        <v>744.76276124537389</v>
      </c>
      <c r="AJ241" s="53">
        <f t="shared" si="83"/>
        <v>454.99843100265383</v>
      </c>
      <c r="AK241" s="53">
        <f t="shared" si="84"/>
        <v>353.02720056628425</v>
      </c>
      <c r="AL241" s="53">
        <f t="shared" si="85"/>
        <v>260.68404719629427</v>
      </c>
      <c r="AM241" s="53">
        <f t="shared" si="86"/>
        <v>319.57557602498508</v>
      </c>
      <c r="AN241" s="55">
        <f t="shared" si="87"/>
        <v>0.85451449986841088</v>
      </c>
      <c r="AO241" s="55">
        <f t="shared" si="88"/>
        <v>0.87629468723538428</v>
      </c>
      <c r="AP241" s="55">
        <f t="shared" si="89"/>
        <v>0.72256375185355015</v>
      </c>
      <c r="AQ241" s="55">
        <f t="shared" si="90"/>
        <v>0.65841917363841462</v>
      </c>
      <c r="AR241" s="55">
        <f t="shared" si="91"/>
        <v>0.63385065731229606</v>
      </c>
      <c r="AS241" s="55">
        <f t="shared" si="92"/>
        <v>0.71794002664360068</v>
      </c>
      <c r="AT241" s="55">
        <f t="shared" si="93"/>
        <v>0.81355848207555437</v>
      </c>
      <c r="AU241" s="55">
        <f t="shared" si="94"/>
        <v>0.7388736400912177</v>
      </c>
      <c r="AV241" s="55">
        <f t="shared" si="95"/>
        <v>0.63456008847876721</v>
      </c>
      <c r="AW241" s="55">
        <f t="shared" si="96"/>
        <v>0.81765162422306126</v>
      </c>
      <c r="AX241" s="55">
        <f t="shared" si="97"/>
        <v>0.80090497370895519</v>
      </c>
      <c r="AY241" s="55">
        <f t="shared" si="98"/>
        <v>0.76996945556969332</v>
      </c>
    </row>
    <row r="242" spans="1:51" ht="14.4" thickBot="1" x14ac:dyDescent="0.3">
      <c r="A242" s="41" t="s">
        <v>1398</v>
      </c>
      <c r="B242" s="41" t="s">
        <v>1399</v>
      </c>
      <c r="C242" s="26" t="s">
        <v>301</v>
      </c>
      <c r="D242" s="50">
        <v>-0.28000000000000003</v>
      </c>
      <c r="E242" s="50">
        <v>-0.9</v>
      </c>
      <c r="F242" s="50">
        <v>-0.22</v>
      </c>
      <c r="G242" s="50">
        <v>4.4000000000000004</v>
      </c>
      <c r="H242" s="50">
        <v>8.2200000000000006</v>
      </c>
      <c r="I242" s="50">
        <v>13.9</v>
      </c>
      <c r="J242" s="50">
        <v>13.4</v>
      </c>
      <c r="K242" s="50">
        <v>16.7</v>
      </c>
      <c r="L242" s="50">
        <v>10.5</v>
      </c>
      <c r="M242" s="50">
        <v>7.8</v>
      </c>
      <c r="N242" s="50">
        <v>2.5</v>
      </c>
      <c r="O242" s="50">
        <v>-1.1100000000000001</v>
      </c>
      <c r="P242" s="51">
        <v>-2.7777777777777777</v>
      </c>
      <c r="Q242" s="51">
        <v>-4.1999999999999993</v>
      </c>
      <c r="R242" s="51">
        <v>-5.8888888888888893</v>
      </c>
      <c r="S242" s="51">
        <v>0.19999999999999968</v>
      </c>
      <c r="T242" s="51">
        <v>4.0000000000000018</v>
      </c>
      <c r="U242" s="51">
        <v>8.5999999999999979</v>
      </c>
      <c r="V242" s="51">
        <v>10.899999999999999</v>
      </c>
      <c r="W242" s="51">
        <v>13.900000000000002</v>
      </c>
      <c r="X242" s="51">
        <v>8.3888888888888893</v>
      </c>
      <c r="Y242" s="51">
        <v>4.3000000000000007</v>
      </c>
      <c r="Z242" s="51">
        <v>-2.3888888888888893</v>
      </c>
      <c r="AA242" s="51">
        <v>-6.2777777777777777</v>
      </c>
      <c r="AB242" s="53">
        <f t="shared" si="75"/>
        <v>414.97244588222259</v>
      </c>
      <c r="AC242" s="53">
        <f t="shared" si="76"/>
        <v>351.09709776112123</v>
      </c>
      <c r="AD242" s="53">
        <f t="shared" si="77"/>
        <v>258.80423261997908</v>
      </c>
      <c r="AE242" s="53">
        <f t="shared" si="78"/>
        <v>459.89520406876488</v>
      </c>
      <c r="AF242" s="53">
        <f t="shared" si="79"/>
        <v>607.63726093004914</v>
      </c>
      <c r="AG242" s="53">
        <f t="shared" si="80"/>
        <v>785.75109307023831</v>
      </c>
      <c r="AH242" s="53">
        <f t="shared" si="81"/>
        <v>1104.8919604426058</v>
      </c>
      <c r="AI242" s="53">
        <f t="shared" si="82"/>
        <v>1325.024786029277</v>
      </c>
      <c r="AJ242" s="53">
        <f t="shared" si="83"/>
        <v>954.91375770062177</v>
      </c>
      <c r="AK242" s="53">
        <f t="shared" si="84"/>
        <v>652.09230477309632</v>
      </c>
      <c r="AL242" s="53">
        <f t="shared" si="85"/>
        <v>359.98201996598272</v>
      </c>
      <c r="AM242" s="53">
        <f t="shared" si="86"/>
        <v>260.24714393437466</v>
      </c>
      <c r="AN242" s="55">
        <f t="shared" si="87"/>
        <v>0.83240040511173397</v>
      </c>
      <c r="AO242" s="55">
        <f t="shared" si="88"/>
        <v>0.78315401858925693</v>
      </c>
      <c r="AP242" s="55">
        <f t="shared" si="89"/>
        <v>0.65593613437111475</v>
      </c>
      <c r="AQ242" s="55">
        <f t="shared" si="90"/>
        <v>0.74162062661065931</v>
      </c>
      <c r="AR242" s="55">
        <f t="shared" si="91"/>
        <v>0.74734748330209377</v>
      </c>
      <c r="AS242" s="55">
        <f t="shared" si="92"/>
        <v>0.70389029615857401</v>
      </c>
      <c r="AT242" s="55">
        <f t="shared" si="93"/>
        <v>0.84836141722543679</v>
      </c>
      <c r="AU242" s="55">
        <f t="shared" si="94"/>
        <v>0.83550482942248594</v>
      </c>
      <c r="AV242" s="55">
        <f t="shared" si="95"/>
        <v>0.86774376481835835</v>
      </c>
      <c r="AW242" s="55">
        <f t="shared" si="96"/>
        <v>0.78533231561578298</v>
      </c>
      <c r="AX242" s="55">
        <f t="shared" si="97"/>
        <v>0.70158670847115567</v>
      </c>
      <c r="AY242" s="55">
        <f t="shared" si="98"/>
        <v>0.67945546668841406</v>
      </c>
    </row>
    <row r="243" spans="1:51" ht="14.4" thickBot="1" x14ac:dyDescent="0.3">
      <c r="A243" s="41" t="s">
        <v>1398</v>
      </c>
      <c r="B243" s="41" t="s">
        <v>1399</v>
      </c>
      <c r="C243" s="26" t="s">
        <v>302</v>
      </c>
      <c r="D243" s="50">
        <v>-6.78</v>
      </c>
      <c r="E243" s="50">
        <v>-6</v>
      </c>
      <c r="F243" s="50">
        <v>-6.72</v>
      </c>
      <c r="G243" s="50">
        <v>2.2999999999999998</v>
      </c>
      <c r="H243" s="50">
        <v>5.78</v>
      </c>
      <c r="I243" s="50">
        <v>9.8000000000000007</v>
      </c>
      <c r="J243" s="50">
        <v>13.1</v>
      </c>
      <c r="K243" s="50">
        <v>12.5</v>
      </c>
      <c r="L243" s="50">
        <v>8.7200000000000006</v>
      </c>
      <c r="M243" s="50">
        <v>1.9</v>
      </c>
      <c r="N243" s="50">
        <v>-4.5</v>
      </c>
      <c r="O243" s="50">
        <v>-6.11</v>
      </c>
      <c r="P243" s="51">
        <v>-8.6111111111111107</v>
      </c>
      <c r="Q243" s="51">
        <v>-10.799999999999999</v>
      </c>
      <c r="R243" s="51">
        <v>-10.388888888888888</v>
      </c>
      <c r="S243" s="51">
        <v>-2.1000000000000005</v>
      </c>
      <c r="T243" s="51">
        <v>1.5000000000000016</v>
      </c>
      <c r="U243" s="51">
        <v>6.1999999999999975</v>
      </c>
      <c r="V243" s="51">
        <v>9.6</v>
      </c>
      <c r="W243" s="51">
        <v>8.2999999999999989</v>
      </c>
      <c r="X243" s="51">
        <v>5.2777777777777777</v>
      </c>
      <c r="Y243" s="51">
        <v>-1.2</v>
      </c>
      <c r="Z243" s="51">
        <v>-7.2777777777777786</v>
      </c>
      <c r="AA243" s="51">
        <v>-7.7777777777777777</v>
      </c>
      <c r="AB243" s="53">
        <f t="shared" si="75"/>
        <v>277.66044678118254</v>
      </c>
      <c r="AC243" s="53">
        <f t="shared" si="76"/>
        <v>185.35983247565136</v>
      </c>
      <c r="AD243" s="53">
        <f t="shared" si="77"/>
        <v>209.04353160591646</v>
      </c>
      <c r="AE243" s="53">
        <f t="shared" si="78"/>
        <v>381.0612741027042</v>
      </c>
      <c r="AF243" s="53">
        <f t="shared" si="79"/>
        <v>503.82251773197765</v>
      </c>
      <c r="AG243" s="53">
        <f t="shared" si="80"/>
        <v>741.85245420230228</v>
      </c>
      <c r="AH243" s="53">
        <f t="shared" si="81"/>
        <v>947.1602067484805</v>
      </c>
      <c r="AI243" s="53">
        <f t="shared" si="82"/>
        <v>826.6157891063142</v>
      </c>
      <c r="AJ243" s="53">
        <f t="shared" si="83"/>
        <v>702.16603758991903</v>
      </c>
      <c r="AK243" s="53">
        <f t="shared" si="84"/>
        <v>447.55438088678528</v>
      </c>
      <c r="AL243" s="53">
        <f t="shared" si="85"/>
        <v>287.08500290241011</v>
      </c>
      <c r="AM243" s="53">
        <f t="shared" si="86"/>
        <v>300.23787874628391</v>
      </c>
      <c r="AN243" s="55">
        <f t="shared" si="87"/>
        <v>0.86795224320731157</v>
      </c>
      <c r="AO243" s="55">
        <f t="shared" si="88"/>
        <v>0.68832166580806309</v>
      </c>
      <c r="AP243" s="55">
        <f t="shared" si="89"/>
        <v>0.75137648283580583</v>
      </c>
      <c r="AQ243" s="55">
        <f t="shared" si="90"/>
        <v>0.72698679292900692</v>
      </c>
      <c r="AR243" s="55">
        <f t="shared" si="91"/>
        <v>0.73984740269934579</v>
      </c>
      <c r="AS243" s="55">
        <f t="shared" si="92"/>
        <v>0.7829341398860078</v>
      </c>
      <c r="AT243" s="55">
        <f t="shared" si="93"/>
        <v>0.79319700213074373</v>
      </c>
      <c r="AU243" s="55">
        <f t="shared" si="94"/>
        <v>0.75569716973193013</v>
      </c>
      <c r="AV243" s="55">
        <f t="shared" si="95"/>
        <v>0.78989255977862649</v>
      </c>
      <c r="AW243" s="55">
        <f t="shared" si="96"/>
        <v>0.79917792723520797</v>
      </c>
      <c r="AX243" s="55">
        <f t="shared" si="97"/>
        <v>0.8093067667596785</v>
      </c>
      <c r="AY243" s="55">
        <f t="shared" si="98"/>
        <v>0.87970733944211288</v>
      </c>
    </row>
    <row r="244" spans="1:51" ht="14.4" thickBot="1" x14ac:dyDescent="0.3">
      <c r="A244" s="41" t="s">
        <v>1398</v>
      </c>
      <c r="B244" s="41" t="s">
        <v>1399</v>
      </c>
      <c r="C244" s="26" t="s">
        <v>303</v>
      </c>
      <c r="D244" s="50">
        <v>0.5</v>
      </c>
      <c r="E244" s="50">
        <v>0.6</v>
      </c>
      <c r="F244" s="50">
        <v>1.89</v>
      </c>
      <c r="G244" s="50">
        <v>4.9000000000000004</v>
      </c>
      <c r="H244" s="50">
        <v>6.39</v>
      </c>
      <c r="I244" s="50">
        <v>9.6999999999999993</v>
      </c>
      <c r="J244" s="50">
        <v>12</v>
      </c>
      <c r="K244" s="50">
        <v>13.2</v>
      </c>
      <c r="L244" s="50">
        <v>10.11</v>
      </c>
      <c r="M244" s="50">
        <v>5.3</v>
      </c>
      <c r="N244" s="50">
        <v>0.5</v>
      </c>
      <c r="O244" s="50">
        <v>-0.5</v>
      </c>
      <c r="P244" s="51">
        <v>-3.5000000000000004</v>
      </c>
      <c r="Q244" s="51">
        <v>-2.7999999999999994</v>
      </c>
      <c r="R244" s="51">
        <v>-3.9999999999999996</v>
      </c>
      <c r="S244" s="51">
        <v>-0.70000000000000084</v>
      </c>
      <c r="T244" s="51">
        <v>1.7777777777777792</v>
      </c>
      <c r="U244" s="51">
        <v>6.8000000000000007</v>
      </c>
      <c r="V244" s="51">
        <v>9.3000000000000007</v>
      </c>
      <c r="W244" s="51">
        <v>9.7000000000000011</v>
      </c>
      <c r="X244" s="51">
        <v>6.6111111111111098</v>
      </c>
      <c r="Y244" s="51">
        <v>1.7000000000000013</v>
      </c>
      <c r="Z244" s="51">
        <v>-3.7222222222222219</v>
      </c>
      <c r="AA244" s="51">
        <v>-3.7222222222222219</v>
      </c>
      <c r="AB244" s="53">
        <f t="shared" si="75"/>
        <v>352.19659857396766</v>
      </c>
      <c r="AC244" s="53">
        <f t="shared" si="76"/>
        <v>388.06811335134802</v>
      </c>
      <c r="AD244" s="53">
        <f t="shared" si="77"/>
        <v>295.76394597271195</v>
      </c>
      <c r="AE244" s="53">
        <f t="shared" si="78"/>
        <v>389.66380246349439</v>
      </c>
      <c r="AF244" s="53">
        <f t="shared" si="79"/>
        <v>502.63912048055249</v>
      </c>
      <c r="AG244" s="53">
        <f t="shared" si="80"/>
        <v>811.10864081300178</v>
      </c>
      <c r="AH244" s="53">
        <f t="shared" si="81"/>
        <v>977.77795627835144</v>
      </c>
      <c r="AI244" s="53">
        <f t="shared" si="82"/>
        <v>953.7092773837353</v>
      </c>
      <c r="AJ244" s="53">
        <f t="shared" si="83"/>
        <v>768.93587379410087</v>
      </c>
      <c r="AK244" s="53">
        <f t="shared" si="84"/>
        <v>535.99685686049372</v>
      </c>
      <c r="AL244" s="53">
        <f t="shared" si="85"/>
        <v>340.69217213771771</v>
      </c>
      <c r="AM244" s="53">
        <f t="shared" si="86"/>
        <v>366.31681819030996</v>
      </c>
      <c r="AN244" s="55">
        <f t="shared" si="87"/>
        <v>0.74549275717537022</v>
      </c>
      <c r="AO244" s="55">
        <f t="shared" si="88"/>
        <v>0.77971736046690332</v>
      </c>
      <c r="AP244" s="55">
        <f t="shared" si="89"/>
        <v>0.64990254205695908</v>
      </c>
      <c r="AQ244" s="55">
        <f t="shared" si="90"/>
        <v>0.67083636656135315</v>
      </c>
      <c r="AR244" s="55">
        <f t="shared" si="91"/>
        <v>0.72358436880174015</v>
      </c>
      <c r="AS244" s="55">
        <f t="shared" si="92"/>
        <v>0.82141300396724504</v>
      </c>
      <c r="AT244" s="55">
        <f t="shared" si="93"/>
        <v>0.83551109067758544</v>
      </c>
      <c r="AU244" s="55">
        <f t="shared" si="94"/>
        <v>0.79334141652427048</v>
      </c>
      <c r="AV244" s="55">
        <f t="shared" si="95"/>
        <v>0.78887188446277978</v>
      </c>
      <c r="AW244" s="55">
        <f t="shared" si="96"/>
        <v>0.77590764463174999</v>
      </c>
      <c r="AX244" s="55">
        <f t="shared" si="97"/>
        <v>0.73321598973451974</v>
      </c>
      <c r="AY244" s="55">
        <f t="shared" si="98"/>
        <v>0.78836372060006288</v>
      </c>
    </row>
    <row r="245" spans="1:51" ht="27" thickBot="1" x14ac:dyDescent="0.3">
      <c r="A245" s="41" t="s">
        <v>1398</v>
      </c>
      <c r="B245" s="41" t="s">
        <v>1399</v>
      </c>
      <c r="C245" s="26" t="s">
        <v>304</v>
      </c>
      <c r="D245" s="50">
        <v>-17.72</v>
      </c>
      <c r="E245" s="50">
        <v>-17.2</v>
      </c>
      <c r="F245" s="50">
        <v>-16.39</v>
      </c>
      <c r="G245" s="50">
        <v>-10.9</v>
      </c>
      <c r="H245" s="50">
        <v>-0.78</v>
      </c>
      <c r="I245" s="50">
        <v>6.8</v>
      </c>
      <c r="J245" s="50">
        <v>13</v>
      </c>
      <c r="K245" s="50">
        <v>11.8</v>
      </c>
      <c r="L245" s="50">
        <v>6.28</v>
      </c>
      <c r="M245" s="50">
        <v>-4.0999999999999996</v>
      </c>
      <c r="N245" s="50">
        <v>-12.61</v>
      </c>
      <c r="O245" s="50">
        <v>-17.22</v>
      </c>
      <c r="P245" s="51">
        <v>-20.777777777777775</v>
      </c>
      <c r="Q245" s="51">
        <v>-21.2</v>
      </c>
      <c r="R245" s="51">
        <v>-19.5</v>
      </c>
      <c r="S245" s="51">
        <v>-14.8</v>
      </c>
      <c r="T245" s="51">
        <v>-2.7777777777777777</v>
      </c>
      <c r="U245" s="51">
        <v>4.1000000000000014</v>
      </c>
      <c r="V245" s="51">
        <v>9.2000000000000011</v>
      </c>
      <c r="W245" s="51">
        <v>8.8000000000000025</v>
      </c>
      <c r="X245" s="51">
        <v>3.4999999999999982</v>
      </c>
      <c r="Y245" s="51">
        <v>-6.7999999999999989</v>
      </c>
      <c r="Z245" s="51">
        <v>-15.277777777777777</v>
      </c>
      <c r="AA245" s="51">
        <v>-18.499999999999996</v>
      </c>
      <c r="AB245" s="53">
        <f t="shared" si="75"/>
        <v>90.580387822885683</v>
      </c>
      <c r="AC245" s="53">
        <f t="shared" si="76"/>
        <v>80.568049918696133</v>
      </c>
      <c r="AD245" s="53">
        <f t="shared" si="77"/>
        <v>100.98863037432849</v>
      </c>
      <c r="AE245" s="53">
        <f t="shared" si="78"/>
        <v>142.20136573440737</v>
      </c>
      <c r="AF245" s="53">
        <f t="shared" si="79"/>
        <v>430.36353698267231</v>
      </c>
      <c r="AG245" s="53">
        <f t="shared" si="80"/>
        <v>678.92266316615462</v>
      </c>
      <c r="AH245" s="53">
        <f t="shared" si="81"/>
        <v>903.45367512508835</v>
      </c>
      <c r="AI245" s="53">
        <f t="shared" si="82"/>
        <v>926.17052891543119</v>
      </c>
      <c r="AJ245" s="53">
        <f t="shared" si="83"/>
        <v>646.71299005481285</v>
      </c>
      <c r="AK245" s="53">
        <f t="shared" si="84"/>
        <v>299.82758580735748</v>
      </c>
      <c r="AL245" s="53">
        <f t="shared" si="85"/>
        <v>150.72245012115255</v>
      </c>
      <c r="AM245" s="53">
        <f t="shared" si="86"/>
        <v>128.40061022688741</v>
      </c>
      <c r="AN245" s="55">
        <f t="shared" si="87"/>
        <v>0.7698607739393144</v>
      </c>
      <c r="AO245" s="55">
        <f t="shared" si="88"/>
        <v>0.71034817911980452</v>
      </c>
      <c r="AP245" s="55">
        <f t="shared" si="89"/>
        <v>0.76878818955266115</v>
      </c>
      <c r="AQ245" s="55">
        <f t="shared" si="90"/>
        <v>0.7295669090840291</v>
      </c>
      <c r="AR245" s="55">
        <f t="shared" si="91"/>
        <v>0.86327366090077529</v>
      </c>
      <c r="AS245" s="55">
        <f t="shared" si="92"/>
        <v>0.82918497894474674</v>
      </c>
      <c r="AT245" s="55">
        <f t="shared" si="93"/>
        <v>0.77721399549200065</v>
      </c>
      <c r="AU245" s="55">
        <f t="shared" si="94"/>
        <v>0.81853994477767755</v>
      </c>
      <c r="AV245" s="55">
        <f t="shared" si="95"/>
        <v>0.82387654023319012</v>
      </c>
      <c r="AW245" s="55">
        <f t="shared" si="96"/>
        <v>0.81473401490447706</v>
      </c>
      <c r="AX245" s="55">
        <f t="shared" si="97"/>
        <v>0.80433550812108523</v>
      </c>
      <c r="AY245" s="55">
        <f t="shared" si="98"/>
        <v>0.89750766605857224</v>
      </c>
    </row>
    <row r="246" spans="1:51" ht="14.4" thickBot="1" x14ac:dyDescent="0.3">
      <c r="A246" s="41" t="s">
        <v>1398</v>
      </c>
      <c r="B246" s="41" t="s">
        <v>1399</v>
      </c>
      <c r="C246" s="26" t="s">
        <v>305</v>
      </c>
      <c r="D246" s="50">
        <v>-4.5</v>
      </c>
      <c r="E246" s="50">
        <v>-0.6</v>
      </c>
      <c r="F246" s="50">
        <v>-1.78</v>
      </c>
      <c r="G246" s="50">
        <v>4.2</v>
      </c>
      <c r="H246" s="50">
        <v>8.5</v>
      </c>
      <c r="I246" s="50">
        <v>13.4</v>
      </c>
      <c r="J246" s="50">
        <v>14.5</v>
      </c>
      <c r="K246" s="50">
        <v>14.5</v>
      </c>
      <c r="L246" s="50">
        <v>7.61</v>
      </c>
      <c r="M246" s="50">
        <v>1.7</v>
      </c>
      <c r="N246" s="50">
        <v>1.61</v>
      </c>
      <c r="O246" s="50">
        <v>-4.22</v>
      </c>
      <c r="P246" s="51">
        <v>-7.2777777777777786</v>
      </c>
      <c r="Q246" s="51">
        <v>-3.3000000000000007</v>
      </c>
      <c r="R246" s="51">
        <v>-6.4999999999999991</v>
      </c>
      <c r="S246" s="51">
        <v>-3.8999999999999995</v>
      </c>
      <c r="T246" s="51">
        <v>0.49999999999999922</v>
      </c>
      <c r="U246" s="51">
        <v>4.6000000000000005</v>
      </c>
      <c r="V246" s="51">
        <v>7.8999999999999995</v>
      </c>
      <c r="W246" s="51">
        <v>8.1</v>
      </c>
      <c r="X246" s="51">
        <v>2.1111111111111094</v>
      </c>
      <c r="Y246" s="51">
        <v>-2.2000000000000006</v>
      </c>
      <c r="Z246" s="51">
        <v>-0.61111111111111194</v>
      </c>
      <c r="AA246" s="51">
        <v>-6.2222222222222214</v>
      </c>
      <c r="AB246" s="53">
        <f t="shared" si="75"/>
        <v>287.08500290241011</v>
      </c>
      <c r="AC246" s="53">
        <f t="shared" si="76"/>
        <v>393.00806372311297</v>
      </c>
      <c r="AD246" s="53">
        <f t="shared" si="77"/>
        <v>264.22686258938899</v>
      </c>
      <c r="AE246" s="53">
        <f t="shared" si="78"/>
        <v>254.97011499481241</v>
      </c>
      <c r="AF246" s="53">
        <f t="shared" si="79"/>
        <v>362.20598163697048</v>
      </c>
      <c r="AG246" s="53">
        <f t="shared" si="80"/>
        <v>468.35647511398156</v>
      </c>
      <c r="AH246" s="53">
        <f t="shared" si="81"/>
        <v>687.34069176567277</v>
      </c>
      <c r="AI246" s="53">
        <f t="shared" si="82"/>
        <v>706.28463453533607</v>
      </c>
      <c r="AJ246" s="53">
        <f t="shared" si="83"/>
        <v>484.86223733938556</v>
      </c>
      <c r="AK246" s="53">
        <f t="shared" si="84"/>
        <v>391.89752555299663</v>
      </c>
      <c r="AL246" s="53">
        <f t="shared" si="85"/>
        <v>497.98972361184883</v>
      </c>
      <c r="AM246" s="53">
        <f t="shared" si="86"/>
        <v>330.52837673928747</v>
      </c>
      <c r="AN246" s="55">
        <f t="shared" si="87"/>
        <v>0.8093067667596785</v>
      </c>
      <c r="AO246" s="55">
        <f t="shared" si="88"/>
        <v>0.81956010988438566</v>
      </c>
      <c r="AP246" s="55">
        <f t="shared" si="89"/>
        <v>0.7016714127638245</v>
      </c>
      <c r="AQ246" s="55">
        <f t="shared" si="90"/>
        <v>0.55608080317627506</v>
      </c>
      <c r="AR246" s="55">
        <f t="shared" si="91"/>
        <v>0.57155406474358994</v>
      </c>
      <c r="AS246" s="55">
        <f t="shared" si="92"/>
        <v>0.55234352417235344</v>
      </c>
      <c r="AT246" s="55">
        <f t="shared" si="93"/>
        <v>0.64567572903051507</v>
      </c>
      <c r="AU246" s="55">
        <f t="shared" si="94"/>
        <v>0.65451305400397219</v>
      </c>
      <c r="AV246" s="55">
        <f t="shared" si="95"/>
        <v>0.68158346069231313</v>
      </c>
      <c r="AW246" s="55">
        <f t="shared" si="96"/>
        <v>0.75319972812856373</v>
      </c>
      <c r="AX246" s="55">
        <f t="shared" si="97"/>
        <v>0.85178940459571018</v>
      </c>
      <c r="AY246" s="55">
        <f t="shared" si="98"/>
        <v>0.85929145490785497</v>
      </c>
    </row>
    <row r="247" spans="1:51" ht="14.4" thickBot="1" x14ac:dyDescent="0.3">
      <c r="A247" s="41" t="s">
        <v>1398</v>
      </c>
      <c r="B247" s="41" t="s">
        <v>1399</v>
      </c>
      <c r="C247" s="26" t="s">
        <v>306</v>
      </c>
      <c r="D247" s="50">
        <v>-17.61</v>
      </c>
      <c r="E247" s="50">
        <v>-17.7</v>
      </c>
      <c r="F247" s="50">
        <v>-12.22</v>
      </c>
      <c r="G247" s="50">
        <v>-1.6</v>
      </c>
      <c r="H247" s="50">
        <v>7.78</v>
      </c>
      <c r="I247" s="50">
        <v>13.2</v>
      </c>
      <c r="J247" s="50">
        <v>14.9</v>
      </c>
      <c r="K247" s="50">
        <v>13.8</v>
      </c>
      <c r="L247" s="50">
        <v>5.39</v>
      </c>
      <c r="M247" s="50">
        <v>-3.1</v>
      </c>
      <c r="N247" s="50">
        <v>-15.89</v>
      </c>
      <c r="O247" s="50">
        <v>-21.11</v>
      </c>
      <c r="P247" s="51">
        <v>-20.888888888888889</v>
      </c>
      <c r="Q247" s="51">
        <v>-20.999999999999996</v>
      </c>
      <c r="R247" s="51">
        <v>-17.611111111111111</v>
      </c>
      <c r="S247" s="51">
        <v>-8.6999999999999993</v>
      </c>
      <c r="T247" s="51">
        <v>0.22222222222222143</v>
      </c>
      <c r="U247" s="51">
        <v>5.5999999999999988</v>
      </c>
      <c r="V247" s="51">
        <v>9.3000000000000007</v>
      </c>
      <c r="W247" s="51">
        <v>9.3000000000000007</v>
      </c>
      <c r="X247" s="51">
        <v>1.1111111111111112</v>
      </c>
      <c r="Y247" s="51">
        <v>-6.2</v>
      </c>
      <c r="Z247" s="51">
        <v>-18.722222222222225</v>
      </c>
      <c r="AA247" s="51">
        <v>-23.222222222222221</v>
      </c>
      <c r="AB247" s="53">
        <f t="shared" si="75"/>
        <v>88.030410164791448</v>
      </c>
      <c r="AC247" s="53">
        <f t="shared" si="76"/>
        <v>87.005686565988682</v>
      </c>
      <c r="AD247" s="53">
        <f t="shared" si="77"/>
        <v>98.958111896809754</v>
      </c>
      <c r="AE247" s="53">
        <f t="shared" si="78"/>
        <v>185.59149849115329</v>
      </c>
      <c r="AF247" s="53">
        <f t="shared" si="79"/>
        <v>365.37659715019277</v>
      </c>
      <c r="AG247" s="53">
        <f t="shared" si="80"/>
        <v>545.33772739098617</v>
      </c>
      <c r="AH247" s="53">
        <f t="shared" si="81"/>
        <v>809.52658121290631</v>
      </c>
      <c r="AI247" s="53">
        <f t="shared" si="82"/>
        <v>869.20060359610261</v>
      </c>
      <c r="AJ247" s="53">
        <f t="shared" si="83"/>
        <v>489.53088971522999</v>
      </c>
      <c r="AK247" s="53">
        <f t="shared" si="84"/>
        <v>305.01548537410139</v>
      </c>
      <c r="AL247" s="53">
        <f t="shared" si="85"/>
        <v>110.64100066053065</v>
      </c>
      <c r="AM247" s="53">
        <f t="shared" si="86"/>
        <v>78.885537439129891</v>
      </c>
      <c r="AN247" s="55">
        <f t="shared" si="87"/>
        <v>0.75543496479583994</v>
      </c>
      <c r="AO247" s="55">
        <f t="shared" si="88"/>
        <v>0.75388052652558046</v>
      </c>
      <c r="AP247" s="55">
        <f t="shared" si="89"/>
        <v>0.64158398395938188</v>
      </c>
      <c r="AQ247" s="55">
        <f t="shared" si="90"/>
        <v>0.5841844484336931</v>
      </c>
      <c r="AR247" s="55">
        <f t="shared" si="91"/>
        <v>0.58825412517599696</v>
      </c>
      <c r="AS247" s="55">
        <f t="shared" si="92"/>
        <v>0.59990833449041603</v>
      </c>
      <c r="AT247" s="55">
        <f t="shared" si="93"/>
        <v>0.69174032044668565</v>
      </c>
      <c r="AU247" s="55">
        <f t="shared" si="94"/>
        <v>0.74273176201719848</v>
      </c>
      <c r="AV247" s="55">
        <f t="shared" si="95"/>
        <v>0.73920014575549431</v>
      </c>
      <c r="AW247" s="55">
        <f t="shared" si="96"/>
        <v>0.79161963904272847</v>
      </c>
      <c r="AX247" s="55">
        <f t="shared" si="97"/>
        <v>0.78812457572709027</v>
      </c>
      <c r="AY247" s="55">
        <f t="shared" si="98"/>
        <v>0.83071588825480946</v>
      </c>
    </row>
    <row r="248" spans="1:51" ht="14.4" thickBot="1" x14ac:dyDescent="0.3">
      <c r="A248" s="41" t="s">
        <v>1398</v>
      </c>
      <c r="B248" s="41" t="s">
        <v>1399</v>
      </c>
      <c r="C248" s="26" t="s">
        <v>307</v>
      </c>
      <c r="D248" s="50">
        <v>-10.11</v>
      </c>
      <c r="E248" s="50">
        <v>-3.2</v>
      </c>
      <c r="F248" s="50">
        <v>-1.39</v>
      </c>
      <c r="G248" s="50">
        <v>-2</v>
      </c>
      <c r="H248" s="50">
        <v>2</v>
      </c>
      <c r="I248" s="50">
        <v>5.0999999999999996</v>
      </c>
      <c r="J248" s="50">
        <v>8.4</v>
      </c>
      <c r="K248" s="50">
        <v>8.6999999999999993</v>
      </c>
      <c r="L248" s="50">
        <v>6.28</v>
      </c>
      <c r="M248" s="50">
        <v>0</v>
      </c>
      <c r="N248" s="50">
        <v>-0.39</v>
      </c>
      <c r="O248" s="50">
        <v>-2.89</v>
      </c>
      <c r="P248" s="51">
        <v>-12.111111111111111</v>
      </c>
      <c r="Q248" s="51">
        <v>-5.1999999999999993</v>
      </c>
      <c r="R248" s="51">
        <v>-5.2222222222222214</v>
      </c>
      <c r="S248" s="51">
        <v>-4.2999999999999989</v>
      </c>
      <c r="T248" s="51">
        <v>-0.72222222222222265</v>
      </c>
      <c r="U248" s="51">
        <v>2.2000000000000006</v>
      </c>
      <c r="V248" s="51">
        <v>5.9999999999999982</v>
      </c>
      <c r="W248" s="51">
        <v>5.7999999999999989</v>
      </c>
      <c r="X248" s="51">
        <v>2.6111111111111125</v>
      </c>
      <c r="Y248" s="51">
        <v>-4.6000000000000005</v>
      </c>
      <c r="Z248" s="51">
        <v>-3.6111111111111112</v>
      </c>
      <c r="AA248" s="51">
        <v>-5.6111111111111116</v>
      </c>
      <c r="AB248" s="53">
        <f t="shared" si="75"/>
        <v>206.79323844224035</v>
      </c>
      <c r="AC248" s="53">
        <f t="shared" si="76"/>
        <v>357.77161412498924</v>
      </c>
      <c r="AD248" s="53">
        <f t="shared" si="77"/>
        <v>311.92205689471058</v>
      </c>
      <c r="AE248" s="53">
        <f t="shared" si="78"/>
        <v>374.94142852357277</v>
      </c>
      <c r="AF248" s="53">
        <f t="shared" si="79"/>
        <v>476.51938703064525</v>
      </c>
      <c r="AG248" s="53">
        <f t="shared" si="80"/>
        <v>583.70748714377783</v>
      </c>
      <c r="AH248" s="53">
        <f t="shared" si="81"/>
        <v>793.04259779821587</v>
      </c>
      <c r="AI248" s="53">
        <f t="shared" si="82"/>
        <v>755.91272662576762</v>
      </c>
      <c r="AJ248" s="53">
        <f t="shared" si="83"/>
        <v>570.29924395250828</v>
      </c>
      <c r="AK248" s="53">
        <f t="shared" si="84"/>
        <v>309.6302808941939</v>
      </c>
      <c r="AL248" s="53">
        <f t="shared" si="85"/>
        <v>369.48310254376543</v>
      </c>
      <c r="AM248" s="53">
        <f t="shared" si="86"/>
        <v>328.47791371157803</v>
      </c>
      <c r="AN248" s="55">
        <f t="shared" si="87"/>
        <v>0.85269087749317074</v>
      </c>
      <c r="AO248" s="55">
        <f t="shared" si="88"/>
        <v>0.86054762717160083</v>
      </c>
      <c r="AP248" s="55">
        <f t="shared" si="89"/>
        <v>0.75152944825990764</v>
      </c>
      <c r="AQ248" s="55">
        <f t="shared" si="90"/>
        <v>0.84264749530604155</v>
      </c>
      <c r="AR248" s="55">
        <f t="shared" si="91"/>
        <v>0.82169586446826437</v>
      </c>
      <c r="AS248" s="55">
        <f t="shared" si="92"/>
        <v>0.81535255119142236</v>
      </c>
      <c r="AT248" s="55">
        <f t="shared" si="93"/>
        <v>0.84859105953264591</v>
      </c>
      <c r="AU248" s="55">
        <f t="shared" si="94"/>
        <v>0.82012012971642445</v>
      </c>
      <c r="AV248" s="55">
        <f t="shared" si="95"/>
        <v>0.77367353687964258</v>
      </c>
      <c r="AW248" s="55">
        <f t="shared" si="96"/>
        <v>0.71175420333541506</v>
      </c>
      <c r="AX248" s="55">
        <f t="shared" si="97"/>
        <v>0.78860028563853957</v>
      </c>
      <c r="AY248" s="55">
        <f t="shared" si="98"/>
        <v>0.81511472213850722</v>
      </c>
    </row>
    <row r="249" spans="1:51" ht="14.4" thickBot="1" x14ac:dyDescent="0.3">
      <c r="A249" s="41" t="s">
        <v>1398</v>
      </c>
      <c r="B249" s="41" t="s">
        <v>1399</v>
      </c>
      <c r="C249" s="26" t="s">
        <v>308</v>
      </c>
      <c r="D249" s="50">
        <v>1.72</v>
      </c>
      <c r="E249" s="50">
        <v>2.1</v>
      </c>
      <c r="F249" s="50">
        <v>1.72</v>
      </c>
      <c r="G249" s="50">
        <v>3</v>
      </c>
      <c r="H249" s="50">
        <v>2</v>
      </c>
      <c r="I249" s="50">
        <v>10.199999999999999</v>
      </c>
      <c r="J249" s="50">
        <v>12.8</v>
      </c>
      <c r="K249" s="50">
        <v>13</v>
      </c>
      <c r="L249" s="50">
        <v>11.11</v>
      </c>
      <c r="M249" s="50">
        <v>6.6</v>
      </c>
      <c r="N249" s="50">
        <v>3.22</v>
      </c>
      <c r="O249" s="50">
        <v>1</v>
      </c>
      <c r="P249" s="51">
        <v>-1.722222222222223</v>
      </c>
      <c r="Q249" s="51">
        <v>-0.59999999999999909</v>
      </c>
      <c r="R249" s="51">
        <v>-3.9999999999999996</v>
      </c>
      <c r="S249" s="51">
        <v>-4.1999999999999993</v>
      </c>
      <c r="T249" s="51">
        <v>-0.61111111111111194</v>
      </c>
      <c r="U249" s="51">
        <v>6.7000000000000011</v>
      </c>
      <c r="V249" s="51">
        <v>-1.7999999999999992</v>
      </c>
      <c r="W249" s="51">
        <v>3.1999999999999988</v>
      </c>
      <c r="X249" s="51">
        <v>1.6111111111111103</v>
      </c>
      <c r="Y249" s="51">
        <v>0.79999999999999871</v>
      </c>
      <c r="Z249" s="51">
        <v>-2.2777777777777786</v>
      </c>
      <c r="AA249" s="51">
        <v>-4.1111111111111098</v>
      </c>
      <c r="AB249" s="53">
        <f t="shared" si="75"/>
        <v>419.89225088004247</v>
      </c>
      <c r="AC249" s="53">
        <f t="shared" si="76"/>
        <v>481.6419554437644</v>
      </c>
      <c r="AD249" s="53">
        <f t="shared" si="77"/>
        <v>299.37853555288996</v>
      </c>
      <c r="AE249" s="53">
        <f t="shared" si="78"/>
        <v>265.24372328967161</v>
      </c>
      <c r="AF249" s="53">
        <f t="shared" si="79"/>
        <v>484.30385112338666</v>
      </c>
      <c r="AG249" s="53">
        <f t="shared" si="80"/>
        <v>773.71845084409858</v>
      </c>
      <c r="AH249" s="53">
        <f t="shared" si="81"/>
        <v>194.53401431791082</v>
      </c>
      <c r="AI249" s="53">
        <f t="shared" si="82"/>
        <v>394.9006444298588</v>
      </c>
      <c r="AJ249" s="53">
        <f t="shared" si="83"/>
        <v>356.77033261646767</v>
      </c>
      <c r="AK249" s="53">
        <f t="shared" si="84"/>
        <v>430.56695744746634</v>
      </c>
      <c r="AL249" s="53">
        <f t="shared" si="85"/>
        <v>347.74766570527476</v>
      </c>
      <c r="AM249" s="53">
        <f t="shared" si="86"/>
        <v>310.03218722658175</v>
      </c>
      <c r="AN249" s="55">
        <f t="shared" si="87"/>
        <v>0.77908037318057211</v>
      </c>
      <c r="AO249" s="55">
        <f t="shared" si="88"/>
        <v>0.82316040779626765</v>
      </c>
      <c r="AP249" s="55">
        <f t="shared" si="89"/>
        <v>0.65784512934197925</v>
      </c>
      <c r="AQ249" s="55">
        <f t="shared" si="90"/>
        <v>0.59165025608162636</v>
      </c>
      <c r="AR249" s="55">
        <f t="shared" si="91"/>
        <v>0.82838032479830004</v>
      </c>
      <c r="AS249" s="55">
        <f t="shared" si="92"/>
        <v>0.78894557166500801</v>
      </c>
      <c r="AT249" s="55">
        <f t="shared" si="93"/>
        <v>0.36301570997428667</v>
      </c>
      <c r="AU249" s="55">
        <f t="shared" si="94"/>
        <v>0.51384435432157838</v>
      </c>
      <c r="AV249" s="55">
        <f t="shared" si="95"/>
        <v>0.51975453197378396</v>
      </c>
      <c r="AW249" s="55">
        <f t="shared" si="96"/>
        <v>0.66488166928274195</v>
      </c>
      <c r="AX249" s="55">
        <f t="shared" si="97"/>
        <v>0.67219797041457108</v>
      </c>
      <c r="AY249" s="55">
        <f t="shared" si="98"/>
        <v>0.68695606452476066</v>
      </c>
    </row>
    <row r="250" spans="1:51" ht="14.4" thickBot="1" x14ac:dyDescent="0.3">
      <c r="A250" s="41" t="s">
        <v>1398</v>
      </c>
      <c r="B250" s="41" t="s">
        <v>1399</v>
      </c>
      <c r="C250" s="26" t="s">
        <v>309</v>
      </c>
      <c r="D250" s="50">
        <v>-21</v>
      </c>
      <c r="E250" s="50">
        <v>-11</v>
      </c>
      <c r="F250" s="50">
        <v>-5.78</v>
      </c>
      <c r="G250" s="50">
        <v>6</v>
      </c>
      <c r="H250" s="50">
        <v>7.5</v>
      </c>
      <c r="I250" s="50">
        <v>15.9</v>
      </c>
      <c r="J250" s="50">
        <v>14.6</v>
      </c>
      <c r="K250" s="50">
        <v>13</v>
      </c>
      <c r="L250" s="50">
        <v>3.11</v>
      </c>
      <c r="M250" s="50">
        <v>0.1</v>
      </c>
      <c r="N250" s="50">
        <v>-11.61</v>
      </c>
      <c r="O250" s="50">
        <v>-22.22</v>
      </c>
      <c r="P250" s="51">
        <v>-27</v>
      </c>
      <c r="Q250" s="51">
        <v>-14.9</v>
      </c>
      <c r="R250" s="51">
        <v>-12.611111111111111</v>
      </c>
      <c r="S250" s="51">
        <v>-4.2999999999999989</v>
      </c>
      <c r="T250" s="51">
        <v>-1.722222222222223</v>
      </c>
      <c r="U250" s="51">
        <v>3.9000000000000017</v>
      </c>
      <c r="V250" s="51">
        <v>6.5000000000000018</v>
      </c>
      <c r="W250" s="51">
        <v>5.3999999999999995</v>
      </c>
      <c r="X250" s="51">
        <v>-2.2222222222222223</v>
      </c>
      <c r="Y250" s="51">
        <v>-3.2000000000000006</v>
      </c>
      <c r="Z250" s="51">
        <v>-14.888888888888889</v>
      </c>
      <c r="AA250" s="51">
        <v>-31.222222222222221</v>
      </c>
      <c r="AB250" s="53">
        <f t="shared" si="75"/>
        <v>39.524448946067054</v>
      </c>
      <c r="AC250" s="53">
        <f t="shared" si="76"/>
        <v>140.99768881991812</v>
      </c>
      <c r="AD250" s="53">
        <f t="shared" si="77"/>
        <v>136.40147328934623</v>
      </c>
      <c r="AE250" s="53">
        <f t="shared" si="78"/>
        <v>211.85412622340593</v>
      </c>
      <c r="AF250" s="53">
        <f t="shared" si="79"/>
        <v>280.40746947510223</v>
      </c>
      <c r="AG250" s="53">
        <f t="shared" si="80"/>
        <v>361.36540041615399</v>
      </c>
      <c r="AH250" s="53">
        <f t="shared" si="81"/>
        <v>563.87711283378621</v>
      </c>
      <c r="AI250" s="53">
        <f t="shared" si="82"/>
        <v>537.39075928392253</v>
      </c>
      <c r="AJ250" s="53">
        <f t="shared" si="83"/>
        <v>353.35010822449101</v>
      </c>
      <c r="AK250" s="53">
        <f t="shared" si="84"/>
        <v>379.12341502918292</v>
      </c>
      <c r="AL250" s="53">
        <f t="shared" si="85"/>
        <v>148.29897104646133</v>
      </c>
      <c r="AM250" s="53">
        <f t="shared" si="86"/>
        <v>19.946266294115752</v>
      </c>
      <c r="AN250" s="55">
        <f t="shared" si="87"/>
        <v>0.58520813580049047</v>
      </c>
      <c r="AO250" s="55">
        <f t="shared" si="88"/>
        <v>0.7293669260472615</v>
      </c>
      <c r="AP250" s="55">
        <f t="shared" si="89"/>
        <v>0.58553724869201507</v>
      </c>
      <c r="AQ250" s="55">
        <f t="shared" si="90"/>
        <v>0.4761232962048616</v>
      </c>
      <c r="AR250" s="55">
        <f t="shared" si="91"/>
        <v>0.52027622682585195</v>
      </c>
      <c r="AS250" s="55">
        <f t="shared" si="92"/>
        <v>0.44758371205791869</v>
      </c>
      <c r="AT250" s="55">
        <f t="shared" si="93"/>
        <v>0.58293322885753251</v>
      </c>
      <c r="AU250" s="55">
        <f t="shared" si="94"/>
        <v>0.59942211972331871</v>
      </c>
      <c r="AV250" s="55">
        <f t="shared" si="95"/>
        <v>0.68022979666603645</v>
      </c>
      <c r="AW250" s="55">
        <f t="shared" si="96"/>
        <v>0.78473775955424085</v>
      </c>
      <c r="AX250" s="55">
        <f t="shared" si="97"/>
        <v>0.76643457296117379</v>
      </c>
      <c r="AY250" s="55">
        <f t="shared" si="98"/>
        <v>0.43848318306456546</v>
      </c>
    </row>
    <row r="251" spans="1:51" ht="14.4" thickBot="1" x14ac:dyDescent="0.3">
      <c r="A251" s="41" t="s">
        <v>1398</v>
      </c>
      <c r="B251" s="41" t="s">
        <v>1399</v>
      </c>
      <c r="C251" s="26" t="s">
        <v>310</v>
      </c>
      <c r="D251" s="50">
        <v>-9.7799999999999994</v>
      </c>
      <c r="E251" s="50">
        <v>-9.9</v>
      </c>
      <c r="F251" s="50">
        <v>-5.61</v>
      </c>
      <c r="G251" s="50">
        <v>-2.6</v>
      </c>
      <c r="H251" s="50">
        <v>8.39</v>
      </c>
      <c r="I251" s="50">
        <v>14.1</v>
      </c>
      <c r="J251" s="50">
        <v>15.9</v>
      </c>
      <c r="K251" s="50">
        <v>12.3</v>
      </c>
      <c r="L251" s="50">
        <v>-1.1100000000000001</v>
      </c>
      <c r="M251" s="50">
        <v>-5.2</v>
      </c>
      <c r="N251" s="50">
        <v>-6</v>
      </c>
      <c r="O251" s="50">
        <v>-21.78</v>
      </c>
      <c r="P251" s="51">
        <v>-14.5</v>
      </c>
      <c r="Q251" s="51">
        <v>-16.100000000000001</v>
      </c>
      <c r="R251" s="51">
        <v>-12.611111111111111</v>
      </c>
      <c r="S251" s="51">
        <v>-10.199999999999999</v>
      </c>
      <c r="T251" s="51">
        <v>-1.3888888888888888</v>
      </c>
      <c r="U251" s="51">
        <v>-1.1000000000000003</v>
      </c>
      <c r="V251" s="51">
        <v>1.6000000000000014</v>
      </c>
      <c r="W251" s="51">
        <v>-0.49999999999999922</v>
      </c>
      <c r="X251" s="51">
        <v>-4.7777777777777786</v>
      </c>
      <c r="Y251" s="51">
        <v>-9</v>
      </c>
      <c r="Z251" s="51">
        <v>-10.111111111111111</v>
      </c>
      <c r="AA251" s="51">
        <v>-26.5</v>
      </c>
      <c r="AB251" s="53">
        <f t="shared" si="75"/>
        <v>136.71744910742163</v>
      </c>
      <c r="AC251" s="53">
        <f t="shared" si="76"/>
        <v>105.9616040805554</v>
      </c>
      <c r="AD251" s="53">
        <f t="shared" si="77"/>
        <v>134.64956760797864</v>
      </c>
      <c r="AE251" s="53">
        <f t="shared" si="78"/>
        <v>157.87741678989764</v>
      </c>
      <c r="AF251" s="53">
        <f t="shared" si="79"/>
        <v>277.18747956545712</v>
      </c>
      <c r="AG251" s="53">
        <f t="shared" si="80"/>
        <v>198.08752751840609</v>
      </c>
      <c r="AH251" s="53">
        <f t="shared" si="81"/>
        <v>260.79073205101446</v>
      </c>
      <c r="AI251" s="53">
        <f t="shared" si="82"/>
        <v>243.16513325255087</v>
      </c>
      <c r="AJ251" s="53">
        <f t="shared" si="83"/>
        <v>326.82841592933482</v>
      </c>
      <c r="AK251" s="53">
        <f t="shared" si="84"/>
        <v>231.65050935838414</v>
      </c>
      <c r="AL251" s="53">
        <f t="shared" si="85"/>
        <v>206.72702637582412</v>
      </c>
      <c r="AM251" s="53">
        <f t="shared" si="86"/>
        <v>46.362672532762957</v>
      </c>
      <c r="AN251" s="55">
        <f t="shared" si="87"/>
        <v>0.68436206846632164</v>
      </c>
      <c r="AO251" s="55">
        <f t="shared" si="88"/>
        <v>0.60534189156044815</v>
      </c>
      <c r="AP251" s="55">
        <f t="shared" si="89"/>
        <v>0.57801675783588002</v>
      </c>
      <c r="AQ251" s="55">
        <f t="shared" si="90"/>
        <v>0.55905432377445241</v>
      </c>
      <c r="AR251" s="55">
        <f t="shared" si="91"/>
        <v>0.50186179036990997</v>
      </c>
      <c r="AS251" s="55">
        <f t="shared" si="92"/>
        <v>0.35113597320319784</v>
      </c>
      <c r="AT251" s="55">
        <f t="shared" si="93"/>
        <v>0.38023060149694493</v>
      </c>
      <c r="AU251" s="55">
        <f t="shared" si="94"/>
        <v>0.41257005732637397</v>
      </c>
      <c r="AV251" s="55">
        <f t="shared" si="95"/>
        <v>0.7614263739885716</v>
      </c>
      <c r="AW251" s="55">
        <f t="shared" si="96"/>
        <v>0.74645072688985148</v>
      </c>
      <c r="AX251" s="55">
        <f t="shared" si="97"/>
        <v>0.72691269646541223</v>
      </c>
      <c r="AY251" s="55">
        <f t="shared" si="98"/>
        <v>0.65573697715217405</v>
      </c>
    </row>
    <row r="252" spans="1:51" ht="14.4" thickBot="1" x14ac:dyDescent="0.3">
      <c r="A252" s="41" t="s">
        <v>1398</v>
      </c>
      <c r="B252" s="41" t="s">
        <v>1399</v>
      </c>
      <c r="C252" s="26" t="s">
        <v>311</v>
      </c>
      <c r="D252" s="50">
        <v>-9.7799999999999994</v>
      </c>
      <c r="E252" s="50">
        <v>-13.3</v>
      </c>
      <c r="F252" s="50">
        <v>-11.78</v>
      </c>
      <c r="G252" s="50">
        <v>-6.8</v>
      </c>
      <c r="H252" s="50">
        <v>3.89</v>
      </c>
      <c r="I252" s="50">
        <v>9.1</v>
      </c>
      <c r="J252" s="50">
        <v>11.8</v>
      </c>
      <c r="K252" s="50">
        <v>11.1</v>
      </c>
      <c r="L252" s="50">
        <v>6.11</v>
      </c>
      <c r="M252" s="50">
        <v>-1.8</v>
      </c>
      <c r="N252" s="50">
        <v>-9.11</v>
      </c>
      <c r="O252" s="50">
        <v>-12.11</v>
      </c>
      <c r="P252" s="51">
        <v>-13.222222222222221</v>
      </c>
      <c r="Q252" s="51">
        <v>-17.899999999999999</v>
      </c>
      <c r="R252" s="51">
        <v>-17.611111111111111</v>
      </c>
      <c r="S252" s="51">
        <v>-12.1</v>
      </c>
      <c r="T252" s="51">
        <v>-0.11111111111111072</v>
      </c>
      <c r="U252" s="51">
        <v>4.6000000000000005</v>
      </c>
      <c r="V252" s="51">
        <v>7.6</v>
      </c>
      <c r="W252" s="51">
        <v>8.1</v>
      </c>
      <c r="X252" s="51">
        <v>2.6111111111111125</v>
      </c>
      <c r="Y252" s="51">
        <v>-6.3999999999999995</v>
      </c>
      <c r="Z252" s="51">
        <v>-11.777777777777777</v>
      </c>
      <c r="AA252" s="51">
        <v>-17.277777777777779</v>
      </c>
      <c r="AB252" s="53">
        <f t="shared" si="75"/>
        <v>168.3996001435012</v>
      </c>
      <c r="AC252" s="53">
        <f t="shared" si="76"/>
        <v>102.83985232159648</v>
      </c>
      <c r="AD252" s="53">
        <f t="shared" si="77"/>
        <v>95.524965635119642</v>
      </c>
      <c r="AE252" s="53">
        <f t="shared" si="78"/>
        <v>160.10646677392953</v>
      </c>
      <c r="AF252" s="53">
        <f t="shared" si="79"/>
        <v>455.61445180295016</v>
      </c>
      <c r="AG252" s="53">
        <f t="shared" si="80"/>
        <v>622.72214869889501</v>
      </c>
      <c r="AH252" s="53">
        <f t="shared" si="81"/>
        <v>786.96804853815581</v>
      </c>
      <c r="AI252" s="53">
        <f t="shared" si="82"/>
        <v>882.30502082959651</v>
      </c>
      <c r="AJ252" s="53">
        <f t="shared" si="83"/>
        <v>577.02418819560182</v>
      </c>
      <c r="AK252" s="53">
        <f t="shared" si="84"/>
        <v>268.69728830166866</v>
      </c>
      <c r="AL252" s="53">
        <f t="shared" si="85"/>
        <v>201.65917154249618</v>
      </c>
      <c r="AM252" s="53">
        <f t="shared" si="86"/>
        <v>103.74839152187162</v>
      </c>
      <c r="AN252" s="55">
        <f t="shared" si="87"/>
        <v>0.75952921750605784</v>
      </c>
      <c r="AO252" s="55">
        <f t="shared" si="88"/>
        <v>0.683207580135057</v>
      </c>
      <c r="AP252" s="55">
        <f t="shared" si="89"/>
        <v>0.6193255595223105</v>
      </c>
      <c r="AQ252" s="55">
        <f t="shared" si="90"/>
        <v>0.65959380352033381</v>
      </c>
      <c r="AR252" s="55">
        <f t="shared" si="91"/>
        <v>0.75147604808593493</v>
      </c>
      <c r="AS252" s="55">
        <f t="shared" si="92"/>
        <v>0.73439050054516919</v>
      </c>
      <c r="AT252" s="55">
        <f t="shared" si="93"/>
        <v>0.75452381013256087</v>
      </c>
      <c r="AU252" s="55">
        <f t="shared" si="94"/>
        <v>0.81763091749283368</v>
      </c>
      <c r="AV252" s="55">
        <f t="shared" si="95"/>
        <v>0.78279666206882104</v>
      </c>
      <c r="AW252" s="55">
        <f t="shared" si="96"/>
        <v>0.70810323327457292</v>
      </c>
      <c r="AX252" s="55">
        <f t="shared" si="97"/>
        <v>0.80958377720398611</v>
      </c>
      <c r="AY252" s="55">
        <f t="shared" si="98"/>
        <v>0.65403192366259988</v>
      </c>
    </row>
    <row r="253" spans="1:51" ht="14.4" thickBot="1" x14ac:dyDescent="0.3">
      <c r="A253" s="41" t="s">
        <v>1398</v>
      </c>
      <c r="B253" s="41" t="s">
        <v>1399</v>
      </c>
      <c r="C253" s="26" t="s">
        <v>312</v>
      </c>
      <c r="D253" s="50">
        <v>-24.22</v>
      </c>
      <c r="E253" s="50">
        <v>-19.8</v>
      </c>
      <c r="F253" s="50">
        <v>-11.28</v>
      </c>
      <c r="G253" s="50">
        <v>-5.7</v>
      </c>
      <c r="H253" s="50">
        <v>8.2799999999999994</v>
      </c>
      <c r="I253" s="50">
        <v>12.7</v>
      </c>
      <c r="J253" s="50">
        <v>15.8</v>
      </c>
      <c r="K253" s="50">
        <v>11.4</v>
      </c>
      <c r="L253" s="50">
        <v>2.78</v>
      </c>
      <c r="M253" s="50">
        <v>-3</v>
      </c>
      <c r="N253" s="50">
        <v>-19.39</v>
      </c>
      <c r="O253" s="50">
        <v>-22.72</v>
      </c>
      <c r="P253" s="51">
        <v>-26.888888888888886</v>
      </c>
      <c r="Q253" s="51">
        <v>-22.4</v>
      </c>
      <c r="R253" s="51">
        <v>-16.611111111111111</v>
      </c>
      <c r="S253" s="51">
        <v>-13.099999999999998</v>
      </c>
      <c r="T253" s="51">
        <v>-1.6111111111111103</v>
      </c>
      <c r="U253" s="51">
        <v>2.7999999999999994</v>
      </c>
      <c r="V253" s="51">
        <v>8.2999999999999989</v>
      </c>
      <c r="W253" s="51">
        <v>4.4000000000000012</v>
      </c>
      <c r="X253" s="51">
        <v>-1.4999999999999996</v>
      </c>
      <c r="Y253" s="51">
        <v>-5.1999999999999993</v>
      </c>
      <c r="Z253" s="51">
        <v>-22.5</v>
      </c>
      <c r="AA253" s="51">
        <v>-25.5</v>
      </c>
      <c r="AB253" s="53">
        <f t="shared" si="75"/>
        <v>53.580780070966547</v>
      </c>
      <c r="AC253" s="53">
        <f t="shared" si="76"/>
        <v>81.448584077576683</v>
      </c>
      <c r="AD253" s="53">
        <f t="shared" si="77"/>
        <v>108.55603515852187</v>
      </c>
      <c r="AE253" s="53">
        <f t="shared" si="78"/>
        <v>125.26958788635567</v>
      </c>
      <c r="AF253" s="53">
        <f t="shared" si="79"/>
        <v>270.29629621103498</v>
      </c>
      <c r="AG253" s="53">
        <f t="shared" si="80"/>
        <v>380.56261032928057</v>
      </c>
      <c r="AH253" s="53">
        <f t="shared" si="81"/>
        <v>667.55861566889337</v>
      </c>
      <c r="AI253" s="53">
        <f t="shared" si="82"/>
        <v>519.34452886682379</v>
      </c>
      <c r="AJ253" s="53">
        <f t="shared" si="83"/>
        <v>402.29824694821758</v>
      </c>
      <c r="AK253" s="53">
        <f t="shared" si="84"/>
        <v>352.48703789278619</v>
      </c>
      <c r="AL253" s="53">
        <f t="shared" si="85"/>
        <v>77.261014882423581</v>
      </c>
      <c r="AM253" s="53">
        <f t="shared" si="86"/>
        <v>60.398462621691571</v>
      </c>
      <c r="AN253" s="55">
        <f t="shared" si="87"/>
        <v>0.78528463234750423</v>
      </c>
      <c r="AO253" s="55">
        <f t="shared" si="88"/>
        <v>0.79762861437795418</v>
      </c>
      <c r="AP253" s="55">
        <f t="shared" si="89"/>
        <v>0.64715765633196354</v>
      </c>
      <c r="AQ253" s="55">
        <f t="shared" si="90"/>
        <v>0.55943077823836052</v>
      </c>
      <c r="AR253" s="55">
        <f t="shared" si="91"/>
        <v>0.49743530844275963</v>
      </c>
      <c r="AS253" s="55">
        <f t="shared" si="92"/>
        <v>0.50940400948162246</v>
      </c>
      <c r="AT253" s="55">
        <f t="shared" si="93"/>
        <v>0.61028613672689713</v>
      </c>
      <c r="AU253" s="55">
        <f t="shared" si="94"/>
        <v>0.62109821449938951</v>
      </c>
      <c r="AV253" s="55">
        <f t="shared" si="95"/>
        <v>0.73434480741368957</v>
      </c>
      <c r="AW253" s="55">
        <f t="shared" si="96"/>
        <v>0.84783664240453926</v>
      </c>
      <c r="AX253" s="55">
        <f t="shared" si="97"/>
        <v>0.76330960954323801</v>
      </c>
      <c r="AY253" s="55">
        <f t="shared" si="98"/>
        <v>0.78000010079157578</v>
      </c>
    </row>
    <row r="254" spans="1:51" ht="14.4" thickBot="1" x14ac:dyDescent="0.3">
      <c r="A254" s="41" t="s">
        <v>1398</v>
      </c>
      <c r="B254" s="41" t="s">
        <v>1399</v>
      </c>
      <c r="C254" s="26" t="s">
        <v>313</v>
      </c>
      <c r="D254" s="50">
        <v>-1.5</v>
      </c>
      <c r="E254" s="50">
        <v>0.2</v>
      </c>
      <c r="F254" s="50">
        <v>-0.11</v>
      </c>
      <c r="G254" s="50">
        <v>4.7</v>
      </c>
      <c r="H254" s="50">
        <v>7.39</v>
      </c>
      <c r="I254" s="50">
        <v>13.7</v>
      </c>
      <c r="J254" s="50">
        <v>14.5</v>
      </c>
      <c r="K254" s="50">
        <v>14.5</v>
      </c>
      <c r="L254" s="50">
        <v>9</v>
      </c>
      <c r="M254" s="50">
        <v>1</v>
      </c>
      <c r="N254" s="50">
        <v>2.39</v>
      </c>
      <c r="O254" s="50">
        <v>-2.89</v>
      </c>
      <c r="P254" s="51">
        <v>-5.2222222222222214</v>
      </c>
      <c r="Q254" s="51">
        <v>-3.8</v>
      </c>
      <c r="R254" s="51">
        <v>-6.7222222222222232</v>
      </c>
      <c r="S254" s="51">
        <v>-2.7999999999999994</v>
      </c>
      <c r="T254" s="51">
        <v>1.5000000000000016</v>
      </c>
      <c r="U254" s="51">
        <v>2.6999999999999997</v>
      </c>
      <c r="V254" s="51">
        <v>8.4999999999999982</v>
      </c>
      <c r="W254" s="51">
        <v>9.1000000000000014</v>
      </c>
      <c r="X254" s="51">
        <v>1.2777777777777761</v>
      </c>
      <c r="Y254" s="51">
        <v>-3.0999999999999988</v>
      </c>
      <c r="Z254" s="51">
        <v>-1.2222222222222219</v>
      </c>
      <c r="AA254" s="51">
        <v>-7.1111111111111116</v>
      </c>
      <c r="AB254" s="53">
        <f t="shared" si="75"/>
        <v>314.45032982921975</v>
      </c>
      <c r="AC254" s="53">
        <f t="shared" si="76"/>
        <v>344.1351188456623</v>
      </c>
      <c r="AD254" s="53">
        <f t="shared" si="77"/>
        <v>226.03601912844422</v>
      </c>
      <c r="AE254" s="53">
        <f t="shared" si="78"/>
        <v>290.0961290507567</v>
      </c>
      <c r="AF254" s="53">
        <f t="shared" si="79"/>
        <v>451.03552486758537</v>
      </c>
      <c r="AG254" s="53">
        <f t="shared" si="80"/>
        <v>351.50697283286217</v>
      </c>
      <c r="AH254" s="53">
        <f t="shared" si="81"/>
        <v>745.65654303540146</v>
      </c>
      <c r="AI254" s="53">
        <f t="shared" si="82"/>
        <v>808.60661674438256</v>
      </c>
      <c r="AJ254" s="53">
        <f t="shared" si="83"/>
        <v>391.66886289029884</v>
      </c>
      <c r="AK254" s="53">
        <f t="shared" si="84"/>
        <v>360.6024533758652</v>
      </c>
      <c r="AL254" s="53">
        <f t="shared" si="85"/>
        <v>430.79284596292598</v>
      </c>
      <c r="AM254" s="53">
        <f t="shared" si="86"/>
        <v>261.14061468752965</v>
      </c>
      <c r="AN254" s="55">
        <f t="shared" si="87"/>
        <v>0.75762094298278171</v>
      </c>
      <c r="AO254" s="55">
        <f t="shared" si="88"/>
        <v>0.74494799748340945</v>
      </c>
      <c r="AP254" s="55">
        <f t="shared" si="89"/>
        <v>0.61056251543515194</v>
      </c>
      <c r="AQ254" s="55">
        <f t="shared" si="90"/>
        <v>0.58286929598962489</v>
      </c>
      <c r="AR254" s="55">
        <f t="shared" si="91"/>
        <v>0.66233137633586048</v>
      </c>
      <c r="AS254" s="55">
        <f t="shared" si="92"/>
        <v>0.4738594681702642</v>
      </c>
      <c r="AT254" s="55">
        <f t="shared" si="93"/>
        <v>0.67250861214344548</v>
      </c>
      <c r="AU254" s="55">
        <f t="shared" si="94"/>
        <v>0.70032088669321746</v>
      </c>
      <c r="AV254" s="55">
        <f t="shared" si="95"/>
        <v>0.58439045069785245</v>
      </c>
      <c r="AW254" s="55">
        <f t="shared" si="96"/>
        <v>0.74086641601719627</v>
      </c>
      <c r="AX254" s="55">
        <f t="shared" si="97"/>
        <v>0.77050073517839424</v>
      </c>
      <c r="AY254" s="55">
        <f t="shared" si="98"/>
        <v>0.72677982223162352</v>
      </c>
    </row>
    <row r="255" spans="1:51" ht="14.4" thickBot="1" x14ac:dyDescent="0.3">
      <c r="A255" s="41" t="s">
        <v>1398</v>
      </c>
      <c r="B255" s="41" t="s">
        <v>1399</v>
      </c>
      <c r="C255" s="26" t="s">
        <v>314</v>
      </c>
      <c r="D255" s="50">
        <v>-2.2799999999999998</v>
      </c>
      <c r="E255" s="50">
        <v>0.2</v>
      </c>
      <c r="F255" s="50">
        <v>0.78</v>
      </c>
      <c r="G255" s="50">
        <v>5.6</v>
      </c>
      <c r="H255" s="50">
        <v>8.39</v>
      </c>
      <c r="I255" s="50">
        <v>12.9</v>
      </c>
      <c r="J255" s="50">
        <v>12.8</v>
      </c>
      <c r="K255" s="50">
        <v>12.7</v>
      </c>
      <c r="L255" s="50">
        <v>8.89</v>
      </c>
      <c r="M255" s="50">
        <v>5.4</v>
      </c>
      <c r="N255" s="50">
        <v>1.5</v>
      </c>
      <c r="O255" s="50">
        <v>-1.1100000000000001</v>
      </c>
      <c r="P255" s="51">
        <v>-4.7222222222222223</v>
      </c>
      <c r="Q255" s="51">
        <v>-2.0000000000000009</v>
      </c>
      <c r="R255" s="51">
        <v>-3.2777777777777768</v>
      </c>
      <c r="S255" s="51">
        <v>0.29999999999999954</v>
      </c>
      <c r="T255" s="51">
        <v>1.888888888888888</v>
      </c>
      <c r="U255" s="51">
        <v>8.1999999999999993</v>
      </c>
      <c r="V255" s="51">
        <v>10.199999999999999</v>
      </c>
      <c r="W255" s="51">
        <v>9.7000000000000011</v>
      </c>
      <c r="X255" s="51">
        <v>5.7777777777777768</v>
      </c>
      <c r="Y255" s="51">
        <v>2.4</v>
      </c>
      <c r="Z255" s="51">
        <v>-1.0000000000000004</v>
      </c>
      <c r="AA255" s="51">
        <v>-3.5000000000000004</v>
      </c>
      <c r="AB255" s="53">
        <f t="shared" si="75"/>
        <v>359.19342492105613</v>
      </c>
      <c r="AC255" s="53">
        <f t="shared" si="76"/>
        <v>449.64114202459928</v>
      </c>
      <c r="AD255" s="53">
        <f t="shared" si="77"/>
        <v>356.78714804748614</v>
      </c>
      <c r="AE255" s="53">
        <f t="shared" si="78"/>
        <v>429.19977729831101</v>
      </c>
      <c r="AF255" s="53">
        <f t="shared" si="79"/>
        <v>445.47492383941045</v>
      </c>
      <c r="AG255" s="53">
        <f t="shared" si="80"/>
        <v>794.39023378165143</v>
      </c>
      <c r="AH255" s="53">
        <f t="shared" si="81"/>
        <v>1046.7260370562276</v>
      </c>
      <c r="AI255" s="53">
        <f t="shared" si="82"/>
        <v>985.39501444842517</v>
      </c>
      <c r="AJ255" s="53">
        <f t="shared" si="83"/>
        <v>743.98292304822132</v>
      </c>
      <c r="AK255" s="53">
        <f t="shared" si="84"/>
        <v>588.17283736109437</v>
      </c>
      <c r="AL255" s="53">
        <f t="shared" si="85"/>
        <v>474.22220824545792</v>
      </c>
      <c r="AM255" s="53">
        <f t="shared" si="86"/>
        <v>395.93097569024866</v>
      </c>
      <c r="AN255" s="55">
        <f t="shared" si="87"/>
        <v>0.83332869259064679</v>
      </c>
      <c r="AO255" s="55">
        <f t="shared" si="88"/>
        <v>0.85151927071454137</v>
      </c>
      <c r="AP255" s="55">
        <f t="shared" si="89"/>
        <v>0.74279562991198245</v>
      </c>
      <c r="AQ255" s="55">
        <f t="shared" si="90"/>
        <v>0.68713080628953371</v>
      </c>
      <c r="AR255" s="55">
        <f t="shared" si="91"/>
        <v>0.63622240348675929</v>
      </c>
      <c r="AS255" s="55">
        <f t="shared" si="92"/>
        <v>0.73117957335376105</v>
      </c>
      <c r="AT255" s="55">
        <f t="shared" si="93"/>
        <v>0.84206217467084843</v>
      </c>
      <c r="AU255" s="55">
        <f t="shared" si="94"/>
        <v>0.81969914221975226</v>
      </c>
      <c r="AV255" s="55">
        <f t="shared" si="95"/>
        <v>0.80841893104480511</v>
      </c>
      <c r="AW255" s="55">
        <f t="shared" si="96"/>
        <v>0.80997901558223939</v>
      </c>
      <c r="AX255" s="55">
        <f t="shared" si="97"/>
        <v>0.83449403003340739</v>
      </c>
      <c r="AY255" s="55">
        <f t="shared" si="98"/>
        <v>0.83806509180828515</v>
      </c>
    </row>
    <row r="256" spans="1:51" ht="14.4" thickBot="1" x14ac:dyDescent="0.3">
      <c r="A256" s="41" t="s">
        <v>1398</v>
      </c>
      <c r="B256" s="41" t="s">
        <v>1399</v>
      </c>
      <c r="C256" s="26" t="s">
        <v>315</v>
      </c>
      <c r="D256" s="50">
        <v>-13.11</v>
      </c>
      <c r="E256" s="50">
        <v>-16.7</v>
      </c>
      <c r="F256" s="50">
        <v>-12.39</v>
      </c>
      <c r="G256" s="50">
        <v>-12.9</v>
      </c>
      <c r="H256" s="50">
        <v>0.28000000000000003</v>
      </c>
      <c r="I256" s="50">
        <v>1.5</v>
      </c>
      <c r="J256" s="50">
        <v>5.3</v>
      </c>
      <c r="K256" s="50">
        <v>6.9</v>
      </c>
      <c r="L256" s="50">
        <v>2.39</v>
      </c>
      <c r="M256" s="50">
        <v>-0.2</v>
      </c>
      <c r="N256" s="50">
        <v>-7.11</v>
      </c>
      <c r="O256" s="50">
        <v>-8</v>
      </c>
      <c r="P256" s="51">
        <v>-16</v>
      </c>
      <c r="Q256" s="51">
        <v>-20.599999999999998</v>
      </c>
      <c r="R256" s="51">
        <v>-16.722222222222221</v>
      </c>
      <c r="S256" s="51">
        <v>-15.1</v>
      </c>
      <c r="T256" s="51">
        <v>-2.7222222222222214</v>
      </c>
      <c r="U256" s="51">
        <v>-0.90000000000000058</v>
      </c>
      <c r="V256" s="51">
        <v>-0.90000000000000058</v>
      </c>
      <c r="W256" s="51">
        <v>4.3000000000000007</v>
      </c>
      <c r="X256" s="51">
        <v>-0.77777777777777701</v>
      </c>
      <c r="Y256" s="51">
        <v>-3.0999999999999988</v>
      </c>
      <c r="Z256" s="51">
        <v>-9.8888888888888893</v>
      </c>
      <c r="AA256" s="51">
        <v>-12.888888888888888</v>
      </c>
      <c r="AB256" s="53">
        <f t="shared" si="75"/>
        <v>139.24170712275358</v>
      </c>
      <c r="AC256" s="53">
        <f t="shared" si="76"/>
        <v>85.74436381295493</v>
      </c>
      <c r="AD256" s="53">
        <f t="shared" si="77"/>
        <v>116.47063769206939</v>
      </c>
      <c r="AE256" s="53">
        <f t="shared" si="78"/>
        <v>158.88831105498934</v>
      </c>
      <c r="AF256" s="53">
        <f t="shared" si="79"/>
        <v>401.75586993469562</v>
      </c>
      <c r="AG256" s="53">
        <f t="shared" si="80"/>
        <v>481.20522645053131</v>
      </c>
      <c r="AH256" s="53">
        <f t="shared" si="81"/>
        <v>368.06419746567775</v>
      </c>
      <c r="AI256" s="53">
        <f t="shared" si="82"/>
        <v>693.44912062074138</v>
      </c>
      <c r="AJ256" s="53">
        <f t="shared" si="83"/>
        <v>459.72220825085441</v>
      </c>
      <c r="AK256" s="53">
        <f t="shared" si="84"/>
        <v>393.27676937838902</v>
      </c>
      <c r="AL256" s="53">
        <f t="shared" si="85"/>
        <v>233.10198869437639</v>
      </c>
      <c r="AM256" s="53">
        <f t="shared" si="86"/>
        <v>154.66427177162134</v>
      </c>
      <c r="AN256" s="55">
        <f t="shared" si="87"/>
        <v>0.78888002198641127</v>
      </c>
      <c r="AO256" s="55">
        <f t="shared" si="88"/>
        <v>0.71761937043362578</v>
      </c>
      <c r="AP256" s="55">
        <f t="shared" si="89"/>
        <v>0.700819574468031</v>
      </c>
      <c r="AQ256" s="55">
        <f t="shared" si="90"/>
        <v>0.83556617107407616</v>
      </c>
      <c r="AR256" s="55">
        <f t="shared" si="91"/>
        <v>0.80257435196824944</v>
      </c>
      <c r="AS256" s="55">
        <f t="shared" si="92"/>
        <v>0.84061562388830369</v>
      </c>
      <c r="AT256" s="55">
        <f t="shared" si="93"/>
        <v>0.64296998032577557</v>
      </c>
      <c r="AU256" s="55">
        <f t="shared" si="94"/>
        <v>0.83513944218113634</v>
      </c>
      <c r="AV256" s="55">
        <f t="shared" si="95"/>
        <v>0.79595141338797726</v>
      </c>
      <c r="AW256" s="55">
        <f t="shared" si="96"/>
        <v>0.80799658433962662</v>
      </c>
      <c r="AX256" s="55">
        <f t="shared" si="97"/>
        <v>0.80541301166142387</v>
      </c>
      <c r="AY256" s="55">
        <f t="shared" si="98"/>
        <v>0.67899957016547585</v>
      </c>
    </row>
    <row r="257" spans="1:51" ht="14.4" thickBot="1" x14ac:dyDescent="0.3">
      <c r="A257" s="41" t="s">
        <v>1398</v>
      </c>
      <c r="B257" s="41" t="s">
        <v>1399</v>
      </c>
      <c r="C257" s="27" t="s">
        <v>316</v>
      </c>
      <c r="D257" s="50">
        <v>0.22</v>
      </c>
      <c r="E257" s="50">
        <v>-2.7</v>
      </c>
      <c r="F257" s="50">
        <v>-1.28</v>
      </c>
      <c r="G257" s="50">
        <v>0.6</v>
      </c>
      <c r="H257" s="50">
        <v>2.11</v>
      </c>
      <c r="I257" s="50">
        <v>7.9</v>
      </c>
      <c r="J257" s="50">
        <v>10.4</v>
      </c>
      <c r="K257" s="50">
        <v>10.199999999999999</v>
      </c>
      <c r="L257" s="50">
        <v>9.11</v>
      </c>
      <c r="M257" s="50">
        <v>2.1</v>
      </c>
      <c r="N257" s="50">
        <v>1.5</v>
      </c>
      <c r="O257" s="50">
        <v>-2.5</v>
      </c>
      <c r="P257" s="51">
        <v>-1.7777777777777772</v>
      </c>
      <c r="Q257" s="51">
        <v>-8.1</v>
      </c>
      <c r="R257" s="51">
        <v>-6.2222222222222214</v>
      </c>
      <c r="S257" s="51">
        <v>-3.5000000000000004</v>
      </c>
      <c r="T257" s="51">
        <v>-2.3888888888888893</v>
      </c>
      <c r="U257" s="51">
        <v>-0.70000000000000084</v>
      </c>
      <c r="V257" s="51">
        <v>1.7000000000000013</v>
      </c>
      <c r="W257" s="51">
        <v>2.5</v>
      </c>
      <c r="X257" s="51">
        <v>-1.2777777777777781</v>
      </c>
      <c r="Y257" s="51">
        <v>-2.2000000000000006</v>
      </c>
      <c r="Z257" s="51">
        <v>-2.0000000000000009</v>
      </c>
      <c r="AA257" s="51">
        <v>-7.2222222222222223</v>
      </c>
      <c r="AB257" s="53">
        <f t="shared" si="75"/>
        <v>463.93268116722533</v>
      </c>
      <c r="AC257" s="53">
        <f t="shared" si="76"/>
        <v>220.98939077044906</v>
      </c>
      <c r="AD257" s="53">
        <f t="shared" si="77"/>
        <v>265.75390631215947</v>
      </c>
      <c r="AE257" s="53">
        <f t="shared" si="78"/>
        <v>349.66318283306646</v>
      </c>
      <c r="AF257" s="53">
        <f t="shared" si="79"/>
        <v>370.11270184522812</v>
      </c>
      <c r="AG257" s="53">
        <f t="shared" si="80"/>
        <v>316.94896525985104</v>
      </c>
      <c r="AH257" s="53">
        <f t="shared" si="81"/>
        <v>378.80736766079559</v>
      </c>
      <c r="AI257" s="53">
        <f t="shared" si="82"/>
        <v>430.27621562765296</v>
      </c>
      <c r="AJ257" s="53">
        <f t="shared" si="83"/>
        <v>268.36282513185972</v>
      </c>
      <c r="AK257" s="53">
        <f t="shared" si="84"/>
        <v>380.86351383207909</v>
      </c>
      <c r="AL257" s="53">
        <f t="shared" si="85"/>
        <v>409.45643626451147</v>
      </c>
      <c r="AM257" s="53">
        <f t="shared" si="86"/>
        <v>249.39283904485396</v>
      </c>
      <c r="AN257" s="55">
        <f t="shared" si="87"/>
        <v>0.86431995749708823</v>
      </c>
      <c r="AO257" s="55">
        <f t="shared" si="88"/>
        <v>0.66387964925496146</v>
      </c>
      <c r="AP257" s="55">
        <f t="shared" si="89"/>
        <v>0.69089396515732759</v>
      </c>
      <c r="AQ257" s="55">
        <f t="shared" si="90"/>
        <v>0.74013028890224386</v>
      </c>
      <c r="AR257" s="55">
        <f t="shared" si="91"/>
        <v>0.72133089390269411</v>
      </c>
      <c r="AS257" s="55">
        <f t="shared" si="92"/>
        <v>0.54565215166532788</v>
      </c>
      <c r="AT257" s="55">
        <f t="shared" si="93"/>
        <v>0.54836055220999358</v>
      </c>
      <c r="AU257" s="55">
        <f t="shared" si="94"/>
        <v>0.58834116504646783</v>
      </c>
      <c r="AV257" s="55">
        <f t="shared" si="95"/>
        <v>0.48194198970427787</v>
      </c>
      <c r="AW257" s="55">
        <f t="shared" si="96"/>
        <v>0.73199312669203942</v>
      </c>
      <c r="AX257" s="55">
        <f t="shared" si="97"/>
        <v>0.77541846910943291</v>
      </c>
      <c r="AY257" s="55">
        <f t="shared" si="98"/>
        <v>0.70004779817329332</v>
      </c>
    </row>
    <row r="258" spans="1:51" ht="14.4" thickBot="1" x14ac:dyDescent="0.3">
      <c r="A258" s="41" t="s">
        <v>1398</v>
      </c>
      <c r="B258" s="41" t="s">
        <v>1399</v>
      </c>
      <c r="C258" s="27" t="s">
        <v>317</v>
      </c>
      <c r="D258" s="50">
        <v>-11</v>
      </c>
      <c r="E258" s="50">
        <v>-6.3</v>
      </c>
      <c r="F258" s="50">
        <v>-4.5</v>
      </c>
      <c r="G258" s="50">
        <v>-1.9</v>
      </c>
      <c r="H258" s="50">
        <v>1.61</v>
      </c>
      <c r="I258" s="50">
        <v>7.9</v>
      </c>
      <c r="J258" s="50">
        <v>11.7</v>
      </c>
      <c r="K258" s="50">
        <v>9.6</v>
      </c>
      <c r="L258" s="50">
        <v>4.22</v>
      </c>
      <c r="M258" s="50">
        <v>1.2</v>
      </c>
      <c r="N258" s="50">
        <v>2.72</v>
      </c>
      <c r="O258" s="50">
        <v>-8.89</v>
      </c>
      <c r="P258" s="51">
        <v>-13.722222222222221</v>
      </c>
      <c r="Q258" s="51">
        <v>-10.299999999999999</v>
      </c>
      <c r="R258" s="51">
        <v>-7.8888888888888884</v>
      </c>
      <c r="S258" s="51">
        <v>-3.8999999999999995</v>
      </c>
      <c r="T258" s="51">
        <v>-2.7777777777777777</v>
      </c>
      <c r="U258" s="51">
        <v>3.8000000000000016</v>
      </c>
      <c r="V258" s="51">
        <v>7.2</v>
      </c>
      <c r="W258" s="51">
        <v>6.6000000000000014</v>
      </c>
      <c r="X258" s="51">
        <v>0.77777777777777701</v>
      </c>
      <c r="Y258" s="51">
        <v>-1.6999999999999993</v>
      </c>
      <c r="Z258" s="51">
        <v>-6.7222222222222232</v>
      </c>
      <c r="AA258" s="51">
        <v>-11.222222222222221</v>
      </c>
      <c r="AB258" s="53">
        <f t="shared" si="75"/>
        <v>170.99116633936185</v>
      </c>
      <c r="AC258" s="53">
        <f t="shared" si="76"/>
        <v>205.29518344790858</v>
      </c>
      <c r="AD258" s="53">
        <f t="shared" si="77"/>
        <v>261.21471597918588</v>
      </c>
      <c r="AE258" s="53">
        <f t="shared" si="78"/>
        <v>395.21241824250711</v>
      </c>
      <c r="AF258" s="53">
        <f t="shared" si="79"/>
        <v>362.09125959215356</v>
      </c>
      <c r="AG258" s="53">
        <f t="shared" si="80"/>
        <v>603.78594405202182</v>
      </c>
      <c r="AH258" s="53">
        <f t="shared" si="81"/>
        <v>750.0566489001676</v>
      </c>
      <c r="AI258" s="53">
        <f t="shared" si="82"/>
        <v>794.44086963620975</v>
      </c>
      <c r="AJ258" s="53">
        <f t="shared" si="83"/>
        <v>506.26728442712886</v>
      </c>
      <c r="AK258" s="53">
        <f t="shared" si="84"/>
        <v>437.25997804626206</v>
      </c>
      <c r="AL258" s="53">
        <f t="shared" si="85"/>
        <v>184.49923365594091</v>
      </c>
      <c r="AM258" s="53">
        <f t="shared" si="86"/>
        <v>216.62196959305933</v>
      </c>
      <c r="AN258" s="55">
        <f t="shared" si="87"/>
        <v>0.80320593010740693</v>
      </c>
      <c r="AO258" s="55">
        <f t="shared" si="88"/>
        <v>0.73273286355029676</v>
      </c>
      <c r="AP258" s="55">
        <f t="shared" si="89"/>
        <v>0.77198122589112694</v>
      </c>
      <c r="AQ258" s="55">
        <f t="shared" si="90"/>
        <v>0.86194430655531018</v>
      </c>
      <c r="AR258" s="55">
        <f t="shared" si="91"/>
        <v>0.72632511908386166</v>
      </c>
      <c r="AS258" s="55">
        <f t="shared" si="92"/>
        <v>0.75311743571416478</v>
      </c>
      <c r="AT258" s="55">
        <f t="shared" si="93"/>
        <v>0.73905075949332921</v>
      </c>
      <c r="AU258" s="55">
        <f t="shared" si="94"/>
        <v>0.81566081566668247</v>
      </c>
      <c r="AV258" s="55">
        <f t="shared" si="95"/>
        <v>0.78303086844446446</v>
      </c>
      <c r="AW258" s="55">
        <f t="shared" si="96"/>
        <v>0.80997999572198465</v>
      </c>
      <c r="AX258" s="55">
        <f t="shared" si="97"/>
        <v>0.49836444930848428</v>
      </c>
      <c r="AY258" s="55">
        <f t="shared" si="98"/>
        <v>0.83189417666790721</v>
      </c>
    </row>
    <row r="259" spans="1:51" ht="14.4" thickBot="1" x14ac:dyDescent="0.3">
      <c r="A259" s="41" t="s">
        <v>1398</v>
      </c>
      <c r="B259" s="41" t="s">
        <v>1399</v>
      </c>
      <c r="C259" s="26" t="s">
        <v>318</v>
      </c>
      <c r="D259" s="50">
        <v>0.61</v>
      </c>
      <c r="E259" s="50">
        <v>1.2</v>
      </c>
      <c r="F259" s="50">
        <v>1.72</v>
      </c>
      <c r="G259" s="50">
        <v>2.1</v>
      </c>
      <c r="H259" s="50">
        <v>3.22</v>
      </c>
      <c r="I259" s="50">
        <v>8.1</v>
      </c>
      <c r="J259" s="50">
        <v>11.8</v>
      </c>
      <c r="K259" s="50">
        <v>11.9</v>
      </c>
      <c r="L259" s="50">
        <v>7.89</v>
      </c>
      <c r="M259" s="50">
        <v>4.5</v>
      </c>
      <c r="N259" s="50">
        <v>0.39</v>
      </c>
      <c r="O259" s="50">
        <v>-0.61</v>
      </c>
      <c r="P259" s="51">
        <v>-1.888888888888888</v>
      </c>
      <c r="Q259" s="51">
        <v>-4.0999999999999996</v>
      </c>
      <c r="R259" s="51">
        <v>-2.1111111111111116</v>
      </c>
      <c r="S259" s="51">
        <v>-2.4</v>
      </c>
      <c r="T259" s="51">
        <v>-0.88888888888888962</v>
      </c>
      <c r="U259" s="51">
        <v>4.0000000000000018</v>
      </c>
      <c r="V259" s="51">
        <v>6.0999999999999979</v>
      </c>
      <c r="W259" s="51">
        <v>8.3999999999999986</v>
      </c>
      <c r="X259" s="51">
        <v>3.3888888888888897</v>
      </c>
      <c r="Y259" s="51">
        <v>9.9999999999999839E-2</v>
      </c>
      <c r="Z259" s="51">
        <v>-4.5000000000000009</v>
      </c>
      <c r="AA259" s="51">
        <v>-4.8888888888888893</v>
      </c>
      <c r="AB259" s="53">
        <f t="shared" si="75"/>
        <v>443.71930855133638</v>
      </c>
      <c r="AC259" s="53">
        <f t="shared" si="76"/>
        <v>306.1178397778375</v>
      </c>
      <c r="AD259" s="53">
        <f t="shared" si="77"/>
        <v>396.50721114657773</v>
      </c>
      <c r="AE259" s="53">
        <f t="shared" si="78"/>
        <v>369.76829750163688</v>
      </c>
      <c r="AF259" s="53">
        <f t="shared" si="79"/>
        <v>426.4822744362765</v>
      </c>
      <c r="AG259" s="53">
        <f t="shared" si="80"/>
        <v>612.60734094592067</v>
      </c>
      <c r="AH259" s="53">
        <f t="shared" si="81"/>
        <v>640.59209482935967</v>
      </c>
      <c r="AI259" s="53">
        <f t="shared" si="82"/>
        <v>871.61480540781088</v>
      </c>
      <c r="AJ259" s="53">
        <f t="shared" si="83"/>
        <v>570.20653075535938</v>
      </c>
      <c r="AK259" s="53">
        <f t="shared" si="84"/>
        <v>450.12228705050899</v>
      </c>
      <c r="AL259" s="53">
        <f t="shared" si="85"/>
        <v>305.57778315219264</v>
      </c>
      <c r="AM259" s="53">
        <f t="shared" si="86"/>
        <v>309.86660633421013</v>
      </c>
      <c r="AN259" s="55">
        <f t="shared" si="87"/>
        <v>0.83345219810453253</v>
      </c>
      <c r="AO259" s="55">
        <f t="shared" si="88"/>
        <v>0.6777175759210663</v>
      </c>
      <c r="AP259" s="55">
        <f t="shared" si="89"/>
        <v>0.75707495387303636</v>
      </c>
      <c r="AQ259" s="55">
        <f t="shared" si="90"/>
        <v>0.7212522068969196</v>
      </c>
      <c r="AR259" s="55">
        <f t="shared" si="91"/>
        <v>0.74441579251276002</v>
      </c>
      <c r="AS259" s="55">
        <f t="shared" si="92"/>
        <v>0.75346030262786456</v>
      </c>
      <c r="AT259" s="55">
        <f t="shared" si="93"/>
        <v>0.68074613866647582</v>
      </c>
      <c r="AU259" s="55">
        <f t="shared" si="94"/>
        <v>0.79145273932656279</v>
      </c>
      <c r="AV259" s="55">
        <f t="shared" si="95"/>
        <v>0.73212462791211741</v>
      </c>
      <c r="AW259" s="55">
        <f t="shared" si="96"/>
        <v>0.73113741615945405</v>
      </c>
      <c r="AX259" s="55">
        <f t="shared" si="97"/>
        <v>0.69716827050706143</v>
      </c>
      <c r="AY259" s="55">
        <f t="shared" si="98"/>
        <v>0.7279905285748719</v>
      </c>
    </row>
    <row r="260" spans="1:51" ht="14.4" thickBot="1" x14ac:dyDescent="0.3">
      <c r="A260" s="41" t="s">
        <v>1398</v>
      </c>
      <c r="B260" s="41" t="s">
        <v>1399</v>
      </c>
      <c r="C260" s="26" t="s">
        <v>319</v>
      </c>
      <c r="D260" s="50">
        <v>-11.39</v>
      </c>
      <c r="E260" s="50">
        <v>-10.8</v>
      </c>
      <c r="F260" s="50">
        <v>-14.11</v>
      </c>
      <c r="G260" s="50">
        <v>-3.8</v>
      </c>
      <c r="H260" s="50">
        <v>1.89</v>
      </c>
      <c r="I260" s="50">
        <v>3.7</v>
      </c>
      <c r="J260" s="50">
        <v>8.8000000000000007</v>
      </c>
      <c r="K260" s="50">
        <v>8.1999999999999993</v>
      </c>
      <c r="L260" s="50">
        <v>4.8899999999999997</v>
      </c>
      <c r="M260" s="50">
        <v>1.1000000000000001</v>
      </c>
      <c r="N260" s="50">
        <v>-1.72</v>
      </c>
      <c r="O260" s="50">
        <v>-6.72</v>
      </c>
      <c r="P260" s="51">
        <v>-15.611111111111111</v>
      </c>
      <c r="Q260" s="51">
        <v>-12.4</v>
      </c>
      <c r="R260" s="51">
        <v>-16</v>
      </c>
      <c r="S260" s="51">
        <v>-10.499999999999998</v>
      </c>
      <c r="T260" s="51">
        <v>-1.888888888888888</v>
      </c>
      <c r="U260" s="51">
        <v>0.19999999999999968</v>
      </c>
      <c r="V260" s="51">
        <v>0.19999999999999968</v>
      </c>
      <c r="W260" s="51">
        <v>1.0999999999999983</v>
      </c>
      <c r="X260" s="51">
        <v>1.1111111111111112</v>
      </c>
      <c r="Y260" s="51">
        <v>-2.7999999999999994</v>
      </c>
      <c r="Z260" s="51">
        <v>-5.7222222222222223</v>
      </c>
      <c r="AA260" s="51">
        <v>-10.388888888888888</v>
      </c>
      <c r="AB260" s="53">
        <f t="shared" si="75"/>
        <v>129.33515880695666</v>
      </c>
      <c r="AC260" s="53">
        <f t="shared" si="76"/>
        <v>208.48960757632105</v>
      </c>
      <c r="AD260" s="53">
        <f t="shared" si="77"/>
        <v>151.04678276026374</v>
      </c>
      <c r="AE260" s="53">
        <f t="shared" si="78"/>
        <v>164.6318211087391</v>
      </c>
      <c r="AF260" s="53">
        <f t="shared" si="79"/>
        <v>404.76830865484845</v>
      </c>
      <c r="AG260" s="53">
        <f t="shared" si="80"/>
        <v>483.0458285357243</v>
      </c>
      <c r="AH260" s="53">
        <f t="shared" si="81"/>
        <v>339.86236959662523</v>
      </c>
      <c r="AI260" s="53">
        <f t="shared" si="82"/>
        <v>403.02567453768296</v>
      </c>
      <c r="AJ260" s="53">
        <f t="shared" si="83"/>
        <v>506.85283400101918</v>
      </c>
      <c r="AK260" s="53">
        <f t="shared" si="84"/>
        <v>374.34344333336571</v>
      </c>
      <c r="AL260" s="53">
        <f t="shared" si="85"/>
        <v>296.21793428068713</v>
      </c>
      <c r="AM260" s="53">
        <f t="shared" si="86"/>
        <v>209.04353160591646</v>
      </c>
      <c r="AN260" s="55">
        <f t="shared" si="87"/>
        <v>0.70949155868577662</v>
      </c>
      <c r="AO260" s="55">
        <f t="shared" si="88"/>
        <v>0.87989350449444437</v>
      </c>
      <c r="AP260" s="55">
        <f t="shared" si="89"/>
        <v>0.85576219774327877</v>
      </c>
      <c r="AQ260" s="55">
        <f t="shared" si="90"/>
        <v>0.59697393911189878</v>
      </c>
      <c r="AR260" s="55">
        <f t="shared" si="91"/>
        <v>0.76028928665024909</v>
      </c>
      <c r="AS260" s="55">
        <f t="shared" si="92"/>
        <v>0.77895300249046373</v>
      </c>
      <c r="AT260" s="55">
        <f t="shared" si="93"/>
        <v>0.5480573427853046</v>
      </c>
      <c r="AU260" s="55">
        <f t="shared" si="94"/>
        <v>0.60906190103749136</v>
      </c>
      <c r="AV260" s="55">
        <f t="shared" si="95"/>
        <v>0.76535658247856297</v>
      </c>
      <c r="AW260" s="55">
        <f t="shared" si="96"/>
        <v>0.75214136771840445</v>
      </c>
      <c r="AX260" s="55">
        <f t="shared" si="97"/>
        <v>0.74129723716729001</v>
      </c>
      <c r="AY260" s="55">
        <f t="shared" si="98"/>
        <v>0.75137648283580583</v>
      </c>
    </row>
    <row r="261" spans="1:51" ht="14.4" thickBot="1" x14ac:dyDescent="0.3">
      <c r="A261" s="41" t="s">
        <v>1398</v>
      </c>
      <c r="B261" s="41" t="s">
        <v>1399</v>
      </c>
      <c r="C261" s="27" t="s">
        <v>320</v>
      </c>
      <c r="D261" s="50">
        <v>-24.72</v>
      </c>
      <c r="E261" s="50">
        <v>-18</v>
      </c>
      <c r="F261" s="50">
        <v>-10.39</v>
      </c>
      <c r="G261" s="50">
        <v>-6.4</v>
      </c>
      <c r="H261" s="50">
        <v>4.1100000000000003</v>
      </c>
      <c r="I261" s="50">
        <v>7.9</v>
      </c>
      <c r="J261" s="50">
        <v>12.5</v>
      </c>
      <c r="K261" s="50">
        <v>10</v>
      </c>
      <c r="L261" s="50">
        <v>3</v>
      </c>
      <c r="M261" s="50">
        <v>-0.8</v>
      </c>
      <c r="N261" s="50">
        <v>-12.39</v>
      </c>
      <c r="O261" s="50">
        <v>-13.5</v>
      </c>
      <c r="P261" s="51">
        <v>-25.888888888888889</v>
      </c>
      <c r="Q261" s="51">
        <v>-21.3</v>
      </c>
      <c r="R261" s="51">
        <v>-12.999999999999998</v>
      </c>
      <c r="S261" s="51">
        <v>-8.6</v>
      </c>
      <c r="T261" s="51">
        <v>-1.3888888888888888</v>
      </c>
      <c r="U261" s="51">
        <v>3.3999999999999986</v>
      </c>
      <c r="V261" s="51">
        <v>7.0000000000000009</v>
      </c>
      <c r="W261" s="51">
        <v>5</v>
      </c>
      <c r="X261" s="51">
        <v>-1.6111111111111103</v>
      </c>
      <c r="Y261" s="51">
        <v>-3.5000000000000004</v>
      </c>
      <c r="Z261" s="51">
        <v>-15.222222222222221</v>
      </c>
      <c r="AA261" s="51">
        <v>-15</v>
      </c>
      <c r="AB261" s="53">
        <f t="shared" si="75"/>
        <v>67.258685915449334</v>
      </c>
      <c r="AC261" s="53">
        <f t="shared" si="76"/>
        <v>84.699810554988076</v>
      </c>
      <c r="AD261" s="53">
        <f t="shared" si="77"/>
        <v>183.18573586510163</v>
      </c>
      <c r="AE261" s="53">
        <f t="shared" si="78"/>
        <v>270.16051447638375</v>
      </c>
      <c r="AF261" s="53">
        <f t="shared" si="79"/>
        <v>372.31068941180803</v>
      </c>
      <c r="AG261" s="53">
        <f t="shared" si="80"/>
        <v>570.71262387516549</v>
      </c>
      <c r="AH261" s="53">
        <f t="shared" si="81"/>
        <v>692.37067756793567</v>
      </c>
      <c r="AI261" s="53">
        <f t="shared" si="82"/>
        <v>619.84219451270019</v>
      </c>
      <c r="AJ261" s="53">
        <f t="shared" si="83"/>
        <v>389.66551259204806</v>
      </c>
      <c r="AK261" s="53">
        <f t="shared" si="84"/>
        <v>387.06061025853768</v>
      </c>
      <c r="AL261" s="53">
        <f t="shared" si="85"/>
        <v>149.43799605128717</v>
      </c>
      <c r="AM261" s="53">
        <f t="shared" si="86"/>
        <v>169.58191979865839</v>
      </c>
      <c r="AN261" s="55">
        <f t="shared" si="87"/>
        <v>0.89977122722268621</v>
      </c>
      <c r="AO261" s="55">
        <f t="shared" si="88"/>
        <v>0.75330826876848644</v>
      </c>
      <c r="AP261" s="55">
        <f t="shared" si="89"/>
        <v>0.81147539022943482</v>
      </c>
      <c r="AQ261" s="55">
        <f t="shared" si="90"/>
        <v>0.84377680811223843</v>
      </c>
      <c r="AR261" s="55">
        <f t="shared" si="91"/>
        <v>0.67408711769732599</v>
      </c>
      <c r="AS261" s="55">
        <f t="shared" si="92"/>
        <v>0.73220036741109984</v>
      </c>
      <c r="AT261" s="55">
        <f t="shared" si="93"/>
        <v>0.69161639672798758</v>
      </c>
      <c r="AU261" s="55">
        <f t="shared" si="94"/>
        <v>0.71088489426375334</v>
      </c>
      <c r="AV261" s="55">
        <f t="shared" si="95"/>
        <v>0.71711446720821959</v>
      </c>
      <c r="AW261" s="55">
        <f t="shared" si="96"/>
        <v>0.81928923420598498</v>
      </c>
      <c r="AX261" s="55">
        <f t="shared" si="97"/>
        <v>0.79383184050530153</v>
      </c>
      <c r="AY261" s="55">
        <f t="shared" si="98"/>
        <v>0.88448294844925224</v>
      </c>
    </row>
    <row r="262" spans="1:51" ht="14.4" thickBot="1" x14ac:dyDescent="0.3">
      <c r="A262" s="41" t="s">
        <v>1398</v>
      </c>
      <c r="B262" s="41" t="s">
        <v>1399</v>
      </c>
      <c r="C262" s="26" t="s">
        <v>321</v>
      </c>
      <c r="D262" s="50">
        <v>-0.22</v>
      </c>
      <c r="E262" s="50">
        <v>-1.7</v>
      </c>
      <c r="F262" s="50">
        <v>-0.89</v>
      </c>
      <c r="G262" s="50">
        <v>3.9</v>
      </c>
      <c r="H262" s="50">
        <v>6.72</v>
      </c>
      <c r="I262" s="50">
        <v>11.8</v>
      </c>
      <c r="J262" s="50">
        <v>12.4</v>
      </c>
      <c r="K262" s="50">
        <v>13.4</v>
      </c>
      <c r="L262" s="50">
        <v>9</v>
      </c>
      <c r="M262" s="50">
        <v>1.7</v>
      </c>
      <c r="N262" s="50">
        <v>-2</v>
      </c>
      <c r="O262" s="50">
        <v>-0.89</v>
      </c>
      <c r="P262" s="51">
        <v>-2.7777777777777777</v>
      </c>
      <c r="Q262" s="51">
        <v>-5</v>
      </c>
      <c r="R262" s="51">
        <v>-5.2222222222222214</v>
      </c>
      <c r="S262" s="51">
        <v>-0.19999999999999968</v>
      </c>
      <c r="T262" s="51">
        <v>0.88888888888888962</v>
      </c>
      <c r="U262" s="51">
        <v>6.4000000000000012</v>
      </c>
      <c r="V262" s="51">
        <v>9.5</v>
      </c>
      <c r="W262" s="51">
        <v>7.9999999999999991</v>
      </c>
      <c r="X262" s="51">
        <v>3.4999999999999982</v>
      </c>
      <c r="Y262" s="51">
        <v>-2.5999999999999996</v>
      </c>
      <c r="Z262" s="51">
        <v>-6.6111111111111098</v>
      </c>
      <c r="AA262" s="51">
        <v>-2.9999999999999991</v>
      </c>
      <c r="AB262" s="53">
        <f t="shared" si="75"/>
        <v>413.16706279515063</v>
      </c>
      <c r="AC262" s="53">
        <f t="shared" si="76"/>
        <v>330.0199264933766</v>
      </c>
      <c r="AD262" s="53">
        <f t="shared" si="77"/>
        <v>300.71148148394133</v>
      </c>
      <c r="AE262" s="53">
        <f t="shared" si="78"/>
        <v>449.45497678619409</v>
      </c>
      <c r="AF262" s="53">
        <f t="shared" si="79"/>
        <v>432.53434252279817</v>
      </c>
      <c r="AG262" s="53">
        <f t="shared" si="80"/>
        <v>667.64049910329641</v>
      </c>
      <c r="AH262" s="53">
        <f t="shared" si="81"/>
        <v>978.35175550082067</v>
      </c>
      <c r="AI262" s="53">
        <f t="shared" si="82"/>
        <v>748.27872148688687</v>
      </c>
      <c r="AJ262" s="53">
        <f t="shared" si="83"/>
        <v>537.26193251012398</v>
      </c>
      <c r="AK262" s="53">
        <f t="shared" si="84"/>
        <v>369.37863208834381</v>
      </c>
      <c r="AL262" s="53">
        <f t="shared" si="85"/>
        <v>264.01135828816359</v>
      </c>
      <c r="AM262" s="53">
        <f t="shared" si="86"/>
        <v>419.74682238768742</v>
      </c>
      <c r="AN262" s="55">
        <f t="shared" si="87"/>
        <v>0.82877895595776507</v>
      </c>
      <c r="AO262" s="55">
        <f t="shared" si="88"/>
        <v>0.78187506629179937</v>
      </c>
      <c r="AP262" s="55">
        <f t="shared" si="89"/>
        <v>0.72451924693908409</v>
      </c>
      <c r="AQ262" s="55">
        <f t="shared" si="90"/>
        <v>0.74611702484671305</v>
      </c>
      <c r="AR262" s="55">
        <f t="shared" si="91"/>
        <v>0.66365763109882525</v>
      </c>
      <c r="AS262" s="55">
        <f t="shared" si="92"/>
        <v>0.69496948475917752</v>
      </c>
      <c r="AT262" s="55">
        <f t="shared" si="93"/>
        <v>0.82483761338951811</v>
      </c>
      <c r="AU262" s="55">
        <f t="shared" si="94"/>
        <v>0.69815636205686415</v>
      </c>
      <c r="AV262" s="55">
        <f t="shared" si="95"/>
        <v>0.68444195332758417</v>
      </c>
      <c r="AW262" s="55">
        <f t="shared" si="96"/>
        <v>0.73123972766598944</v>
      </c>
      <c r="AX262" s="55">
        <f t="shared" si="97"/>
        <v>0.70709135104761678</v>
      </c>
      <c r="AY262" s="55">
        <f t="shared" si="98"/>
        <v>0.85598988045876034</v>
      </c>
    </row>
    <row r="263" spans="1:51" ht="14.4" thickBot="1" x14ac:dyDescent="0.3">
      <c r="A263" s="41" t="s">
        <v>1398</v>
      </c>
      <c r="B263" s="41" t="s">
        <v>1399</v>
      </c>
      <c r="C263" s="27" t="s">
        <v>322</v>
      </c>
      <c r="D263" s="50">
        <v>0.89</v>
      </c>
      <c r="E263" s="50">
        <v>-0.3</v>
      </c>
      <c r="F263" s="50">
        <v>-0.78</v>
      </c>
      <c r="G263" s="50">
        <v>0.8</v>
      </c>
      <c r="H263" s="50">
        <v>3.11</v>
      </c>
      <c r="I263" s="50">
        <v>5.4</v>
      </c>
      <c r="J263" s="50">
        <v>7.6</v>
      </c>
      <c r="K263" s="50">
        <v>8.8000000000000007</v>
      </c>
      <c r="L263" s="50">
        <v>8.2799999999999994</v>
      </c>
      <c r="M263" s="50">
        <v>4.9000000000000004</v>
      </c>
      <c r="N263" s="50">
        <v>1.1100000000000001</v>
      </c>
      <c r="O263" s="50">
        <v>-0.5</v>
      </c>
      <c r="P263" s="51">
        <v>-4.5000000000000009</v>
      </c>
      <c r="Q263" s="51">
        <v>-3.5000000000000004</v>
      </c>
      <c r="R263" s="51">
        <v>-4.2222222222222232</v>
      </c>
      <c r="S263" s="51">
        <v>-2.2000000000000006</v>
      </c>
      <c r="T263" s="51">
        <v>0.49999999999999922</v>
      </c>
      <c r="U263" s="51">
        <v>3.0999999999999988</v>
      </c>
      <c r="V263" s="51">
        <v>6.5000000000000018</v>
      </c>
      <c r="W263" s="51">
        <v>8.1</v>
      </c>
      <c r="X263" s="51">
        <v>6.1111111111111107</v>
      </c>
      <c r="Y263" s="51">
        <v>1.3000000000000018</v>
      </c>
      <c r="Z263" s="51">
        <v>-2.3888888888888893</v>
      </c>
      <c r="AA263" s="51">
        <v>-4.2777777777777777</v>
      </c>
      <c r="AB263" s="53">
        <f t="shared" si="75"/>
        <v>294.75221887053652</v>
      </c>
      <c r="AC263" s="53">
        <f t="shared" si="76"/>
        <v>373.21591957243874</v>
      </c>
      <c r="AD263" s="53">
        <f t="shared" si="77"/>
        <v>346.87426037421824</v>
      </c>
      <c r="AE263" s="53">
        <f t="shared" si="78"/>
        <v>418.05016100406721</v>
      </c>
      <c r="AF263" s="53">
        <f t="shared" si="79"/>
        <v>525.89940064339464</v>
      </c>
      <c r="AG263" s="53">
        <f t="shared" si="80"/>
        <v>649.55558468351546</v>
      </c>
      <c r="AH263" s="53">
        <f t="shared" si="81"/>
        <v>897.11302011652197</v>
      </c>
      <c r="AI263" s="53">
        <f t="shared" si="82"/>
        <v>1029.1337265255606</v>
      </c>
      <c r="AJ263" s="53">
        <f t="shared" si="83"/>
        <v>811.88010001944394</v>
      </c>
      <c r="AK263" s="53">
        <f t="shared" si="84"/>
        <v>520.42725692978286</v>
      </c>
      <c r="AL263" s="53">
        <f t="shared" si="85"/>
        <v>397.57176388280374</v>
      </c>
      <c r="AM263" s="53">
        <f t="shared" si="86"/>
        <v>337.04034762795123</v>
      </c>
      <c r="AN263" s="55">
        <f t="shared" si="87"/>
        <v>0.67247000923409994</v>
      </c>
      <c r="AO263" s="55">
        <f t="shared" si="88"/>
        <v>0.78998424752067931</v>
      </c>
      <c r="AP263" s="55">
        <f t="shared" si="89"/>
        <v>0.77502693061847083</v>
      </c>
      <c r="AQ263" s="55">
        <f t="shared" si="90"/>
        <v>0.803463270578331</v>
      </c>
      <c r="AR263" s="55">
        <f t="shared" si="91"/>
        <v>0.82985912801742001</v>
      </c>
      <c r="AS263" s="55">
        <f t="shared" si="92"/>
        <v>0.85119574890119709</v>
      </c>
      <c r="AT263" s="55">
        <f t="shared" si="93"/>
        <v>0.92743077802629037</v>
      </c>
      <c r="AU263" s="55">
        <f t="shared" si="94"/>
        <v>0.95369688846463707</v>
      </c>
      <c r="AV263" s="55">
        <f t="shared" si="95"/>
        <v>0.86210965635052916</v>
      </c>
      <c r="AW263" s="55">
        <f t="shared" si="96"/>
        <v>0.77526750852028492</v>
      </c>
      <c r="AX263" s="55">
        <f t="shared" si="97"/>
        <v>0.77484721384130784</v>
      </c>
      <c r="AY263" s="55">
        <f t="shared" si="98"/>
        <v>0.75620431004843613</v>
      </c>
    </row>
    <row r="264" spans="1:51" ht="14.4" thickBot="1" x14ac:dyDescent="0.3">
      <c r="A264" s="41" t="s">
        <v>1398</v>
      </c>
      <c r="B264" s="41" t="s">
        <v>1399</v>
      </c>
      <c r="C264" s="26" t="s">
        <v>323</v>
      </c>
      <c r="D264" s="50">
        <v>-15</v>
      </c>
      <c r="E264" s="50">
        <v>-19.8</v>
      </c>
      <c r="F264" s="50">
        <v>-14.28</v>
      </c>
      <c r="G264" s="50">
        <v>-7</v>
      </c>
      <c r="H264" s="50">
        <v>0.22</v>
      </c>
      <c r="I264" s="50">
        <v>3.4</v>
      </c>
      <c r="J264" s="50">
        <v>9.1999999999999993</v>
      </c>
      <c r="K264" s="50">
        <v>8.3000000000000007</v>
      </c>
      <c r="L264" s="50">
        <v>4.22</v>
      </c>
      <c r="M264" s="50">
        <v>0.8</v>
      </c>
      <c r="N264" s="50">
        <v>-5.5</v>
      </c>
      <c r="O264" s="50">
        <v>-10.28</v>
      </c>
      <c r="P264" s="51">
        <v>-18.277777777777775</v>
      </c>
      <c r="Q264" s="51">
        <v>-22.5</v>
      </c>
      <c r="R264" s="51">
        <v>-16.722222222222221</v>
      </c>
      <c r="S264" s="51">
        <v>-9.7000000000000011</v>
      </c>
      <c r="T264" s="51">
        <v>-2.7222222222222214</v>
      </c>
      <c r="U264" s="51">
        <v>0.99999999999999845</v>
      </c>
      <c r="V264" s="51">
        <v>5.9999999999999982</v>
      </c>
      <c r="W264" s="51">
        <v>5</v>
      </c>
      <c r="X264" s="51">
        <v>0</v>
      </c>
      <c r="Y264" s="51">
        <v>-2.8999999999999995</v>
      </c>
      <c r="Z264" s="51">
        <v>-9.1111111111111107</v>
      </c>
      <c r="AA264" s="51">
        <v>-13.5</v>
      </c>
      <c r="AB264" s="53">
        <f t="shared" ref="AB264:AB327" si="99">6.112*EXP(17.625*P264/(243.04+P264))*100*AN264</f>
        <v>110.85382718403997</v>
      </c>
      <c r="AC264" s="53">
        <f t="shared" ref="AC264:AC327" si="100">6.112*EXP(17.625*Q264/(243.04+Q264))*100*AO264</f>
        <v>80.027135110175905</v>
      </c>
      <c r="AD264" s="53">
        <f t="shared" ref="AD264:AD327" si="101">6.112*EXP(17.625*R264/(243.04+R264))*100*AP264</f>
        <v>135.78571053469625</v>
      </c>
      <c r="AE264" s="53">
        <f t="shared" ref="AE264:AE327" si="102">6.112*EXP(17.625*S264/(243.04+S264))*100*AQ264</f>
        <v>238.11650736137227</v>
      </c>
      <c r="AF264" s="53">
        <f t="shared" ref="AF264:AF327" si="103">6.112*EXP(17.625*T264/(243.04+T264))*100*AR264</f>
        <v>403.50416644501365</v>
      </c>
      <c r="AG264" s="53">
        <f t="shared" ref="AG264:AG327" si="104">6.112*EXP(17.625*U264/(243.04+U264))*100*AS264</f>
        <v>553.74546724485026</v>
      </c>
      <c r="AH264" s="53">
        <f t="shared" ref="AH264:AH327" si="105">6.112*EXP(17.625*V264/(243.04+V264))*100*AT264</f>
        <v>751.33020970916232</v>
      </c>
      <c r="AI264" s="53">
        <f t="shared" ref="AI264:AI327" si="106">6.112*EXP(17.625*W264/(243.04+W264))*100*AU264</f>
        <v>695.03680154021481</v>
      </c>
      <c r="AJ264" s="53">
        <f t="shared" ref="AJ264:AJ327" si="107">6.112*EXP(17.625*X264/(243.04+X264))*100*AV264</f>
        <v>452.42291491677196</v>
      </c>
      <c r="AK264" s="53">
        <f t="shared" ref="AK264:AK327" si="108">6.112*EXP(17.625*Y264/(243.04+Y264))*100*AW264</f>
        <v>376.87375100453386</v>
      </c>
      <c r="AL264" s="53">
        <f t="shared" ref="AL264:AL327" si="109">6.112*EXP(17.625*Z264/(243.04+Z264))*100*AX264</f>
        <v>232.89531396224277</v>
      </c>
      <c r="AM264" s="53">
        <f t="shared" ref="AM264:AM327" si="110">6.112*EXP(17.625*AA264/(243.04+AA264))*100*AY264</f>
        <v>167.44852559539027</v>
      </c>
      <c r="AN264" s="55">
        <f t="shared" ref="AN264:AN327" si="111">(EXP((17.625*P264)/(243.04+P264))/EXP((17.625*D264)/(243.04+D264)))</f>
        <v>0.76037933319091677</v>
      </c>
      <c r="AO264" s="55">
        <f t="shared" ref="AO264:AO327" si="112">(EXP((17.625*Q264)/(243.04+Q264))/EXP((17.625*E264)/(243.04+E264)))</f>
        <v>0.79063783134058874</v>
      </c>
      <c r="AP264" s="55">
        <f t="shared" ref="AP264:AP327" si="113">(EXP((17.625*R264)/(243.04+R264))/EXP((17.625*F264)/(243.04+F264)))</f>
        <v>0.81704097926686892</v>
      </c>
      <c r="AQ264" s="55">
        <f t="shared" ref="AQ264:AQ327" si="114">(EXP((17.625*S264)/(243.04+S264))/EXP((17.625*G264)/(243.04+G264)))</f>
        <v>0.81059343622735103</v>
      </c>
      <c r="AR264" s="55">
        <f t="shared" ref="AR264:AR327" si="115">(EXP((17.625*T264)/(243.04+T264))/EXP((17.625*H264)/(243.04+H264)))</f>
        <v>0.80606686581514086</v>
      </c>
      <c r="AS264" s="55">
        <f t="shared" ref="AS264:AS327" si="116">(EXP((17.625*U264)/(243.04+U264))/EXP((17.625*I264)/(243.04+I264)))</f>
        <v>0.84287141181722069</v>
      </c>
      <c r="AT264" s="55">
        <f t="shared" ref="AT264:AT327" si="117">(EXP((17.625*V264)/(243.04+V264))/EXP((17.625*J264)/(243.04+J264)))</f>
        <v>0.80395693810915414</v>
      </c>
      <c r="AU264" s="55">
        <f t="shared" ref="AU264:AU327" si="118">(EXP((17.625*W264)/(243.04+W264))/EXP((17.625*K264)/(243.04+K264)))</f>
        <v>0.79712411892315815</v>
      </c>
      <c r="AV264" s="55">
        <f t="shared" ref="AV264:AV327" si="119">(EXP((17.625*X264)/(243.04+X264))/EXP((17.625*L264)/(243.04+L264)))</f>
        <v>0.74022073775649855</v>
      </c>
      <c r="AW264" s="55">
        <f t="shared" ref="AW264:AW327" si="120">(EXP((17.625*Y264)/(243.04+Y264))/EXP((17.625*M264)/(243.04+M264)))</f>
        <v>0.76286866382490126</v>
      </c>
      <c r="AX264" s="55">
        <f t="shared" ref="AX264:AX327" si="121">(EXP((17.625*Z264)/(243.04+Z264))/EXP((17.625*N264)/(243.04+N264)))</f>
        <v>0.75701439580521435</v>
      </c>
      <c r="AY264" s="55">
        <f t="shared" ref="AY264:AY327" si="122">(EXP((17.625*AA264)/(243.04+AA264))/EXP((17.625*O264)/(243.04+O264)))</f>
        <v>0.77246837770769627</v>
      </c>
    </row>
    <row r="265" spans="1:51" ht="14.4" thickBot="1" x14ac:dyDescent="0.3">
      <c r="A265" s="41" t="s">
        <v>1398</v>
      </c>
      <c r="B265" s="41" t="s">
        <v>1399</v>
      </c>
      <c r="C265" s="26" t="s">
        <v>324</v>
      </c>
      <c r="D265" s="50">
        <v>1</v>
      </c>
      <c r="E265" s="50">
        <v>-1.3</v>
      </c>
      <c r="F265" s="50">
        <v>2.72</v>
      </c>
      <c r="G265" s="50">
        <v>4.0999999999999996</v>
      </c>
      <c r="H265" s="50">
        <v>8</v>
      </c>
      <c r="I265" s="50">
        <v>11.2</v>
      </c>
      <c r="J265" s="50">
        <v>12.4</v>
      </c>
      <c r="K265" s="50">
        <v>13.1</v>
      </c>
      <c r="L265" s="50">
        <v>11.72</v>
      </c>
      <c r="M265" s="50">
        <v>7.4</v>
      </c>
      <c r="N265" s="50">
        <v>3.22</v>
      </c>
      <c r="O265" s="50">
        <v>0</v>
      </c>
      <c r="P265" s="51">
        <v>-3.9999999999999996</v>
      </c>
      <c r="Q265" s="51">
        <v>-7.2</v>
      </c>
      <c r="R265" s="51">
        <v>-3.6111111111111112</v>
      </c>
      <c r="S265" s="51">
        <v>-2.6999999999999997</v>
      </c>
      <c r="T265" s="51">
        <v>2.9999999999999991</v>
      </c>
      <c r="U265" s="51">
        <v>7.8999999999999995</v>
      </c>
      <c r="V265" s="51">
        <v>10.1</v>
      </c>
      <c r="W265" s="51">
        <v>10.6</v>
      </c>
      <c r="X265" s="51">
        <v>7.9999999999999991</v>
      </c>
      <c r="Y265" s="51">
        <v>2.6999999999999997</v>
      </c>
      <c r="Z265" s="51">
        <v>-2.9999999999999991</v>
      </c>
      <c r="AA265" s="51">
        <v>-6.2777777777777777</v>
      </c>
      <c r="AB265" s="53">
        <f t="shared" si="99"/>
        <v>315.24276772238289</v>
      </c>
      <c r="AC265" s="53">
        <f t="shared" si="100"/>
        <v>229.07569552609942</v>
      </c>
      <c r="AD265" s="53">
        <f t="shared" si="101"/>
        <v>295.511812574445</v>
      </c>
      <c r="AE265" s="53">
        <f t="shared" si="102"/>
        <v>307.05526300885003</v>
      </c>
      <c r="AF265" s="53">
        <f t="shared" si="103"/>
        <v>535.69711596849493</v>
      </c>
      <c r="AG265" s="53">
        <f t="shared" si="104"/>
        <v>852.96621946464052</v>
      </c>
      <c r="AH265" s="53">
        <f t="shared" si="105"/>
        <v>1060.2678965748255</v>
      </c>
      <c r="AI265" s="53">
        <f t="shared" si="106"/>
        <v>1082.6465403581017</v>
      </c>
      <c r="AJ265" s="53">
        <f t="shared" si="107"/>
        <v>835.415534879956</v>
      </c>
      <c r="AK265" s="53">
        <f t="shared" si="108"/>
        <v>534.82543375302055</v>
      </c>
      <c r="AL265" s="53">
        <f t="shared" si="109"/>
        <v>312.44080171665598</v>
      </c>
      <c r="AM265" s="53">
        <f t="shared" si="110"/>
        <v>240.03059638926601</v>
      </c>
      <c r="AN265" s="55">
        <f t="shared" si="111"/>
        <v>0.69270470217066515</v>
      </c>
      <c r="AO265" s="55">
        <f t="shared" si="112"/>
        <v>0.64191776292828295</v>
      </c>
      <c r="AP265" s="55">
        <f t="shared" si="113"/>
        <v>0.63072085895502117</v>
      </c>
      <c r="AQ265" s="55">
        <f t="shared" si="114"/>
        <v>0.61238399664987153</v>
      </c>
      <c r="AR265" s="55">
        <f t="shared" si="115"/>
        <v>0.70697540658389224</v>
      </c>
      <c r="AS265" s="55">
        <f t="shared" si="116"/>
        <v>0.801261430014377</v>
      </c>
      <c r="AT265" s="55">
        <f t="shared" si="117"/>
        <v>0.85867486118511316</v>
      </c>
      <c r="AU265" s="55">
        <f t="shared" si="118"/>
        <v>0.84803287498891955</v>
      </c>
      <c r="AV265" s="55">
        <f t="shared" si="119"/>
        <v>0.77945644301980932</v>
      </c>
      <c r="AW265" s="55">
        <f t="shared" si="120"/>
        <v>0.72098739197029094</v>
      </c>
      <c r="AX265" s="55">
        <f t="shared" si="121"/>
        <v>0.63716066506600122</v>
      </c>
      <c r="AY265" s="55">
        <f t="shared" si="122"/>
        <v>0.62667393164665341</v>
      </c>
    </row>
    <row r="266" spans="1:51" ht="14.4" thickBot="1" x14ac:dyDescent="0.3">
      <c r="A266" s="41" t="s">
        <v>1398</v>
      </c>
      <c r="B266" s="41" t="s">
        <v>1399</v>
      </c>
      <c r="C266" s="26" t="s">
        <v>325</v>
      </c>
      <c r="D266" s="50">
        <v>-1.1100000000000001</v>
      </c>
      <c r="E266" s="50">
        <v>-1.7</v>
      </c>
      <c r="F266" s="50">
        <v>2.11</v>
      </c>
      <c r="G266" s="50">
        <v>6.2</v>
      </c>
      <c r="H266" s="50">
        <v>11</v>
      </c>
      <c r="I266" s="50">
        <v>14.1</v>
      </c>
      <c r="J266" s="50">
        <v>12.7</v>
      </c>
      <c r="K266" s="50">
        <v>13.5</v>
      </c>
      <c r="L266" s="50">
        <v>10.11</v>
      </c>
      <c r="M266" s="50">
        <v>4</v>
      </c>
      <c r="N266" s="50">
        <v>1.28</v>
      </c>
      <c r="O266" s="50">
        <v>-4.78</v>
      </c>
      <c r="P266" s="51">
        <v>-5.6111111111111116</v>
      </c>
      <c r="Q266" s="51">
        <v>-7.1000000000000005</v>
      </c>
      <c r="R266" s="51">
        <v>-4.3888888888888884</v>
      </c>
      <c r="S266" s="51">
        <v>-2.4</v>
      </c>
      <c r="T266" s="51">
        <v>2.2222222222222223</v>
      </c>
      <c r="U266" s="51">
        <v>7.6</v>
      </c>
      <c r="V266" s="51">
        <v>8.6999999999999975</v>
      </c>
      <c r="W266" s="51">
        <v>9.1000000000000014</v>
      </c>
      <c r="X266" s="51">
        <v>4.6111111111111098</v>
      </c>
      <c r="Y266" s="51">
        <v>-0.49999999999999922</v>
      </c>
      <c r="Z266" s="51">
        <v>-4.1111111111111098</v>
      </c>
      <c r="AA266" s="51">
        <v>-10.611111111111112</v>
      </c>
      <c r="AB266" s="53">
        <f t="shared" si="99"/>
        <v>288.07853199089726</v>
      </c>
      <c r="AC266" s="53">
        <f t="shared" si="100"/>
        <v>239.56333812307179</v>
      </c>
      <c r="AD266" s="53">
        <f t="shared" si="101"/>
        <v>274.64099508867116</v>
      </c>
      <c r="AE266" s="53">
        <f t="shared" si="102"/>
        <v>277.39123267594982</v>
      </c>
      <c r="AF266" s="53">
        <f t="shared" si="103"/>
        <v>392.14947230814977</v>
      </c>
      <c r="AG266" s="53">
        <f t="shared" si="104"/>
        <v>677.11404045877453</v>
      </c>
      <c r="AH266" s="53">
        <f t="shared" si="105"/>
        <v>861.25553933828246</v>
      </c>
      <c r="AI266" s="53">
        <f t="shared" si="106"/>
        <v>862.76916850321356</v>
      </c>
      <c r="AJ266" s="53">
        <f t="shared" si="107"/>
        <v>582.81597480738662</v>
      </c>
      <c r="AK266" s="53">
        <f t="shared" si="108"/>
        <v>427.25324882971762</v>
      </c>
      <c r="AL266" s="53">
        <f t="shared" si="109"/>
        <v>303.85784329293284</v>
      </c>
      <c r="AM266" s="53">
        <f t="shared" si="110"/>
        <v>174.12013379481638</v>
      </c>
      <c r="AN266" s="55">
        <f t="shared" si="111"/>
        <v>0.71486405251590757</v>
      </c>
      <c r="AO266" s="55">
        <f t="shared" si="112"/>
        <v>0.66615832590854029</v>
      </c>
      <c r="AP266" s="55">
        <f t="shared" si="113"/>
        <v>0.62136991208919956</v>
      </c>
      <c r="AQ266" s="55">
        <f t="shared" si="114"/>
        <v>0.54106595966491711</v>
      </c>
      <c r="AR266" s="55">
        <f t="shared" si="115"/>
        <v>0.54690826800523618</v>
      </c>
      <c r="AS266" s="55">
        <f t="shared" si="116"/>
        <v>0.64919874021599089</v>
      </c>
      <c r="AT266" s="55">
        <f t="shared" si="117"/>
        <v>0.76632909459670595</v>
      </c>
      <c r="AU266" s="55">
        <f t="shared" si="118"/>
        <v>0.74723018163076149</v>
      </c>
      <c r="AV266" s="55">
        <f t="shared" si="119"/>
        <v>0.68679502432671669</v>
      </c>
      <c r="AW266" s="55">
        <f t="shared" si="120"/>
        <v>0.72490613684931737</v>
      </c>
      <c r="AX266" s="55">
        <f t="shared" si="121"/>
        <v>0.67327521723072803</v>
      </c>
      <c r="AY266" s="55">
        <f t="shared" si="122"/>
        <v>0.63696410811459281</v>
      </c>
    </row>
    <row r="267" spans="1:51" ht="14.4" thickBot="1" x14ac:dyDescent="0.3">
      <c r="A267" s="41" t="s">
        <v>1398</v>
      </c>
      <c r="B267" s="41" t="s">
        <v>1399</v>
      </c>
      <c r="C267" s="27" t="s">
        <v>326</v>
      </c>
      <c r="D267" s="50">
        <v>-18.39</v>
      </c>
      <c r="E267" s="50">
        <v>-5</v>
      </c>
      <c r="F267" s="50">
        <v>-5.1100000000000003</v>
      </c>
      <c r="G267" s="50">
        <v>12.8</v>
      </c>
      <c r="H267" s="50">
        <v>6.28</v>
      </c>
      <c r="I267" s="50">
        <v>13.5</v>
      </c>
      <c r="J267" s="50">
        <v>12.7</v>
      </c>
      <c r="K267" s="50">
        <v>10.199999999999999</v>
      </c>
      <c r="L267" s="50">
        <v>5.61</v>
      </c>
      <c r="M267" s="50">
        <v>0.8</v>
      </c>
      <c r="N267" s="50">
        <v>-8</v>
      </c>
      <c r="O267" s="50">
        <v>-11.22</v>
      </c>
      <c r="P267" s="51">
        <v>-23</v>
      </c>
      <c r="Q267" s="51">
        <v>-7.9999999999999991</v>
      </c>
      <c r="R267" s="51">
        <v>-13.388888888888889</v>
      </c>
      <c r="S267" s="51">
        <v>2.4</v>
      </c>
      <c r="T267" s="51">
        <v>-0.88888888888888962</v>
      </c>
      <c r="U267" s="51">
        <v>3.3999999999999986</v>
      </c>
      <c r="V267" s="51">
        <v>5.3999999999999995</v>
      </c>
      <c r="W267" s="51">
        <v>4.1000000000000014</v>
      </c>
      <c r="X267" s="51">
        <v>0.38888888888889045</v>
      </c>
      <c r="Y267" s="51">
        <v>-2.2000000000000006</v>
      </c>
      <c r="Z267" s="51">
        <v>-10.277777777777777</v>
      </c>
      <c r="AA267" s="51">
        <v>-14.611111111111111</v>
      </c>
      <c r="AB267" s="53">
        <f t="shared" si="99"/>
        <v>64.952824625777751</v>
      </c>
      <c r="AC267" s="53">
        <f t="shared" si="100"/>
        <v>266.62397897357698</v>
      </c>
      <c r="AD267" s="53">
        <f t="shared" si="101"/>
        <v>114.30205171147671</v>
      </c>
      <c r="AE267" s="53">
        <f t="shared" si="102"/>
        <v>357.20512789815183</v>
      </c>
      <c r="AF267" s="53">
        <f t="shared" si="103"/>
        <v>344.49546095933937</v>
      </c>
      <c r="AG267" s="53">
        <f t="shared" si="104"/>
        <v>393.17805212691957</v>
      </c>
      <c r="AH267" s="53">
        <f t="shared" si="105"/>
        <v>548.04151573265926</v>
      </c>
      <c r="AI267" s="53">
        <f t="shared" si="106"/>
        <v>539.32293863822747</v>
      </c>
      <c r="AJ267" s="53">
        <f t="shared" si="107"/>
        <v>434.45197870077141</v>
      </c>
      <c r="AK267" s="53">
        <f t="shared" si="108"/>
        <v>418.05016100406721</v>
      </c>
      <c r="AL267" s="53">
        <f t="shared" si="109"/>
        <v>234.82342901360988</v>
      </c>
      <c r="AM267" s="53">
        <f t="shared" si="110"/>
        <v>150.46856491094687</v>
      </c>
      <c r="AN267" s="55">
        <f t="shared" si="111"/>
        <v>0.67066579921890801</v>
      </c>
      <c r="AO267" s="55">
        <f t="shared" si="112"/>
        <v>0.79478232981322205</v>
      </c>
      <c r="AP267" s="55">
        <f t="shared" si="113"/>
        <v>0.522555211164908</v>
      </c>
      <c r="AQ267" s="55">
        <f t="shared" si="114"/>
        <v>0.4919109477309076</v>
      </c>
      <c r="AR267" s="55">
        <f t="shared" si="115"/>
        <v>0.60130954311305795</v>
      </c>
      <c r="AS267" s="55">
        <f t="shared" si="116"/>
        <v>0.5044309555841916</v>
      </c>
      <c r="AT267" s="55">
        <f t="shared" si="117"/>
        <v>0.61130229982851014</v>
      </c>
      <c r="AU267" s="55">
        <f t="shared" si="118"/>
        <v>0.65868839527855538</v>
      </c>
      <c r="AV267" s="55">
        <f t="shared" si="119"/>
        <v>0.69108284474264747</v>
      </c>
      <c r="AW267" s="55">
        <f t="shared" si="120"/>
        <v>0.803463270578331</v>
      </c>
      <c r="AX267" s="55">
        <f t="shared" si="121"/>
        <v>0.83665268974182938</v>
      </c>
      <c r="AY267" s="55">
        <f t="shared" si="122"/>
        <v>0.76009384845234063</v>
      </c>
    </row>
    <row r="268" spans="1:51" ht="14.4" thickBot="1" x14ac:dyDescent="0.3">
      <c r="A268" s="41" t="s">
        <v>1398</v>
      </c>
      <c r="B268" s="41" t="s">
        <v>1399</v>
      </c>
      <c r="C268" s="26" t="s">
        <v>327</v>
      </c>
      <c r="D268" s="50">
        <v>-3.72</v>
      </c>
      <c r="E268" s="50">
        <v>-1.4</v>
      </c>
      <c r="F268" s="50">
        <v>-1.61</v>
      </c>
      <c r="G268" s="50">
        <v>2</v>
      </c>
      <c r="H268" s="50">
        <v>8.11</v>
      </c>
      <c r="I268" s="50">
        <v>12.4</v>
      </c>
      <c r="J268" s="50">
        <v>12.9</v>
      </c>
      <c r="K268" s="50">
        <v>11.8</v>
      </c>
      <c r="L268" s="50">
        <v>7.72</v>
      </c>
      <c r="M268" s="50">
        <v>0.2</v>
      </c>
      <c r="N268" s="50">
        <v>-6.89</v>
      </c>
      <c r="O268" s="50">
        <v>-3.78</v>
      </c>
      <c r="P268" s="51">
        <v>-7.8888888888888884</v>
      </c>
      <c r="Q268" s="51">
        <v>-3.0999999999999988</v>
      </c>
      <c r="R268" s="51">
        <v>-8.7222222222222214</v>
      </c>
      <c r="S268" s="51">
        <v>-2.4</v>
      </c>
      <c r="T268" s="51">
        <v>0.49999999999999922</v>
      </c>
      <c r="U268" s="51">
        <v>4.2000000000000011</v>
      </c>
      <c r="V268" s="51">
        <v>7.1000000000000005</v>
      </c>
      <c r="W268" s="51">
        <v>4.1000000000000014</v>
      </c>
      <c r="X268" s="51">
        <v>1.6111111111111103</v>
      </c>
      <c r="Y268" s="51">
        <v>-2.8999999999999995</v>
      </c>
      <c r="Z268" s="51">
        <v>-9.7222222222222214</v>
      </c>
      <c r="AA268" s="51">
        <v>-6.3888888888888884</v>
      </c>
      <c r="AB268" s="53">
        <f t="shared" si="99"/>
        <v>246.36521781286544</v>
      </c>
      <c r="AC268" s="53">
        <f t="shared" si="100"/>
        <v>429.28137828826954</v>
      </c>
      <c r="AD268" s="53">
        <f t="shared" si="101"/>
        <v>185.08510129267404</v>
      </c>
      <c r="AE268" s="53">
        <f t="shared" si="102"/>
        <v>372.4145714803596</v>
      </c>
      <c r="AF268" s="53">
        <f t="shared" si="103"/>
        <v>371.91201586109082</v>
      </c>
      <c r="AG268" s="53">
        <f t="shared" si="104"/>
        <v>472.79060060048306</v>
      </c>
      <c r="AH268" s="53">
        <f t="shared" si="105"/>
        <v>683.76956296668902</v>
      </c>
      <c r="AI268" s="53">
        <f t="shared" si="106"/>
        <v>484.98304773272156</v>
      </c>
      <c r="AJ268" s="53">
        <f t="shared" si="107"/>
        <v>448.06892049575765</v>
      </c>
      <c r="AK268" s="53">
        <f t="shared" si="108"/>
        <v>393.56380285184304</v>
      </c>
      <c r="AL268" s="53">
        <f t="shared" si="109"/>
        <v>235.28789575688177</v>
      </c>
      <c r="AM268" s="53">
        <f t="shared" si="110"/>
        <v>311.75870043144829</v>
      </c>
      <c r="AN268" s="55">
        <f t="shared" si="111"/>
        <v>0.72809574357696227</v>
      </c>
      <c r="AO268" s="55">
        <f t="shared" si="112"/>
        <v>0.88196891956209489</v>
      </c>
      <c r="AP268" s="55">
        <f t="shared" si="113"/>
        <v>0.58360130754425865</v>
      </c>
      <c r="AQ268" s="55">
        <f t="shared" si="114"/>
        <v>0.726413901287984</v>
      </c>
      <c r="AR268" s="55">
        <f t="shared" si="115"/>
        <v>0.58686999985947252</v>
      </c>
      <c r="AS268" s="55">
        <f t="shared" si="116"/>
        <v>0.5733969250215083</v>
      </c>
      <c r="AT268" s="55">
        <f t="shared" si="117"/>
        <v>0.67836273812611603</v>
      </c>
      <c r="AU268" s="55">
        <f t="shared" si="118"/>
        <v>0.59232174743944122</v>
      </c>
      <c r="AV268" s="55">
        <f t="shared" si="119"/>
        <v>0.65276126060242279</v>
      </c>
      <c r="AW268" s="55">
        <f t="shared" si="120"/>
        <v>0.79665270295733726</v>
      </c>
      <c r="AX268" s="55">
        <f t="shared" si="121"/>
        <v>0.80236599399957664</v>
      </c>
      <c r="AY268" s="55">
        <f t="shared" si="122"/>
        <v>0.82088584995182534</v>
      </c>
    </row>
    <row r="269" spans="1:51" ht="14.4" thickBot="1" x14ac:dyDescent="0.3">
      <c r="A269" s="41" t="s">
        <v>1398</v>
      </c>
      <c r="B269" s="41" t="s">
        <v>1399</v>
      </c>
      <c r="C269" s="27" t="s">
        <v>328</v>
      </c>
      <c r="D269" s="50">
        <v>-2.11</v>
      </c>
      <c r="E269" s="50">
        <v>-4.0999999999999996</v>
      </c>
      <c r="F269" s="50">
        <v>-3.11</v>
      </c>
      <c r="G269" s="50">
        <v>-0.7</v>
      </c>
      <c r="H269" s="50">
        <v>2.89</v>
      </c>
      <c r="I269" s="50">
        <v>5.4</v>
      </c>
      <c r="J269" s="50">
        <v>8.1999999999999993</v>
      </c>
      <c r="K269" s="50">
        <v>9.1</v>
      </c>
      <c r="L269" s="50">
        <v>7.5</v>
      </c>
      <c r="M269" s="50">
        <v>4.3</v>
      </c>
      <c r="N269" s="50">
        <v>0.11</v>
      </c>
      <c r="O269" s="50">
        <v>-0.22</v>
      </c>
      <c r="P269" s="51">
        <v>-4.2777777777777777</v>
      </c>
      <c r="Q269" s="51">
        <v>-5.3</v>
      </c>
      <c r="R269" s="51">
        <v>-5.3888888888888884</v>
      </c>
      <c r="S269" s="51">
        <v>-2.7999999999999994</v>
      </c>
      <c r="T269" s="51">
        <v>0.11111111111111269</v>
      </c>
      <c r="U269" s="51">
        <v>3.699999999999998</v>
      </c>
      <c r="V269" s="51">
        <v>6.9</v>
      </c>
      <c r="W269" s="51">
        <v>7.9999999999999991</v>
      </c>
      <c r="X269" s="51">
        <v>5.6111111111111116</v>
      </c>
      <c r="Y269" s="51">
        <v>1.5000000000000016</v>
      </c>
      <c r="Z269" s="51">
        <v>-3.5000000000000004</v>
      </c>
      <c r="AA269" s="51">
        <v>-3.2222222222222223</v>
      </c>
      <c r="AB269" s="53">
        <f t="shared" si="99"/>
        <v>379.26054986541607</v>
      </c>
      <c r="AC269" s="53">
        <f t="shared" si="100"/>
        <v>376.91369991532099</v>
      </c>
      <c r="AD269" s="53">
        <f t="shared" si="101"/>
        <v>345.35245542060892</v>
      </c>
      <c r="AE269" s="53">
        <f t="shared" si="102"/>
        <v>426.44992704757738</v>
      </c>
      <c r="AF269" s="53">
        <f t="shared" si="103"/>
        <v>504.92773918699299</v>
      </c>
      <c r="AG269" s="53">
        <f t="shared" si="104"/>
        <v>706.92643206866046</v>
      </c>
      <c r="AH269" s="53">
        <f t="shared" si="105"/>
        <v>909.8784452257338</v>
      </c>
      <c r="AI269" s="53">
        <f t="shared" si="106"/>
        <v>994.90400587837598</v>
      </c>
      <c r="AJ269" s="53">
        <f t="shared" si="107"/>
        <v>798.92932218330827</v>
      </c>
      <c r="AK269" s="53">
        <f t="shared" si="108"/>
        <v>558.48978495385143</v>
      </c>
      <c r="AL269" s="53">
        <f t="shared" si="109"/>
        <v>362.27409221427348</v>
      </c>
      <c r="AM269" s="53">
        <f t="shared" si="110"/>
        <v>386.7464710068686</v>
      </c>
      <c r="AN269" s="55">
        <f t="shared" si="111"/>
        <v>0.85093213455902228</v>
      </c>
      <c r="AO269" s="55">
        <f t="shared" si="112"/>
        <v>0.9134841496482845</v>
      </c>
      <c r="AP269" s="55">
        <f t="shared" si="113"/>
        <v>0.84265240496564353</v>
      </c>
      <c r="AQ269" s="55">
        <f t="shared" si="114"/>
        <v>0.85683517931243469</v>
      </c>
      <c r="AR269" s="55">
        <f t="shared" si="115"/>
        <v>0.81949835671583438</v>
      </c>
      <c r="AS269" s="55">
        <f t="shared" si="116"/>
        <v>0.88799065540579614</v>
      </c>
      <c r="AT269" s="55">
        <f t="shared" si="117"/>
        <v>0.91513837103526408</v>
      </c>
      <c r="AU269" s="55">
        <f t="shared" si="118"/>
        <v>0.92826181126683349</v>
      </c>
      <c r="AV269" s="55">
        <f t="shared" si="119"/>
        <v>0.87819987979563952</v>
      </c>
      <c r="AW269" s="55">
        <f t="shared" si="120"/>
        <v>0.82012455237666626</v>
      </c>
      <c r="AX269" s="55">
        <f t="shared" si="121"/>
        <v>0.76682373694561079</v>
      </c>
      <c r="AY269" s="55">
        <f t="shared" si="122"/>
        <v>0.80184245767559015</v>
      </c>
    </row>
    <row r="270" spans="1:51" ht="14.4" thickBot="1" x14ac:dyDescent="0.3">
      <c r="A270" s="41" t="s">
        <v>1398</v>
      </c>
      <c r="B270" s="41" t="s">
        <v>1399</v>
      </c>
      <c r="C270" s="26" t="s">
        <v>329</v>
      </c>
      <c r="D270" s="50">
        <v>-8.2799999999999994</v>
      </c>
      <c r="E270" s="50">
        <v>-11.5</v>
      </c>
      <c r="F270" s="50">
        <v>-3.22</v>
      </c>
      <c r="G270" s="50">
        <v>2.5</v>
      </c>
      <c r="H270" s="50">
        <v>8.7799999999999994</v>
      </c>
      <c r="I270" s="50">
        <v>13.7</v>
      </c>
      <c r="J270" s="50">
        <v>14.8</v>
      </c>
      <c r="K270" s="50">
        <v>13.3</v>
      </c>
      <c r="L270" s="50">
        <v>8.61</v>
      </c>
      <c r="M270" s="50">
        <v>1</v>
      </c>
      <c r="N270" s="50">
        <v>-8.39</v>
      </c>
      <c r="O270" s="50">
        <v>-10.72</v>
      </c>
      <c r="P270" s="51">
        <v>-11.222222222222221</v>
      </c>
      <c r="Q270" s="51">
        <v>-14.3</v>
      </c>
      <c r="R270" s="51">
        <v>-9.5</v>
      </c>
      <c r="S270" s="51">
        <v>-4.0999999999999996</v>
      </c>
      <c r="T270" s="51">
        <v>1.2222222222222239</v>
      </c>
      <c r="U270" s="51">
        <v>5</v>
      </c>
      <c r="V270" s="51">
        <v>9.6</v>
      </c>
      <c r="W270" s="51">
        <v>9.3000000000000007</v>
      </c>
      <c r="X270" s="51">
        <v>5.6111111111111116</v>
      </c>
      <c r="Y270" s="51">
        <v>-1.6999999999999993</v>
      </c>
      <c r="Z270" s="51">
        <v>-12</v>
      </c>
      <c r="AA270" s="51">
        <v>-13.722222222222221</v>
      </c>
      <c r="AB270" s="53">
        <f t="shared" si="99"/>
        <v>206.56563693470991</v>
      </c>
      <c r="AC270" s="53">
        <f t="shared" si="100"/>
        <v>161.92124021055869</v>
      </c>
      <c r="AD270" s="53">
        <f t="shared" si="101"/>
        <v>184.59457511170382</v>
      </c>
      <c r="AE270" s="53">
        <f t="shared" si="102"/>
        <v>278.97268233006906</v>
      </c>
      <c r="AF270" s="53">
        <f t="shared" si="103"/>
        <v>394.36993931557259</v>
      </c>
      <c r="AG270" s="53">
        <f t="shared" si="104"/>
        <v>485.65613831775937</v>
      </c>
      <c r="AH270" s="53">
        <f t="shared" si="105"/>
        <v>848.27568487105668</v>
      </c>
      <c r="AI270" s="53">
        <f t="shared" si="106"/>
        <v>897.94154824358964</v>
      </c>
      <c r="AJ270" s="53">
        <f t="shared" si="107"/>
        <v>740.89418205836614</v>
      </c>
      <c r="AK270" s="53">
        <f t="shared" si="108"/>
        <v>443.59026909784939</v>
      </c>
      <c r="AL270" s="53">
        <f t="shared" si="109"/>
        <v>183.96785035896249</v>
      </c>
      <c r="AM270" s="53">
        <f t="shared" si="110"/>
        <v>167.22875108947522</v>
      </c>
      <c r="AN270" s="55">
        <f t="shared" si="111"/>
        <v>0.79327480397532213</v>
      </c>
      <c r="AO270" s="55">
        <f t="shared" si="112"/>
        <v>0.79734904674198281</v>
      </c>
      <c r="AP270" s="55">
        <f t="shared" si="113"/>
        <v>0.61859281458902038</v>
      </c>
      <c r="AQ270" s="55">
        <f t="shared" si="114"/>
        <v>0.61762062006626017</v>
      </c>
      <c r="AR270" s="55">
        <f t="shared" si="115"/>
        <v>0.59077173050215015</v>
      </c>
      <c r="AS270" s="55">
        <f t="shared" si="116"/>
        <v>0.55698952990443651</v>
      </c>
      <c r="AT270" s="55">
        <f t="shared" si="117"/>
        <v>0.71038640076525261</v>
      </c>
      <c r="AU270" s="55">
        <f t="shared" si="118"/>
        <v>0.76729089413439866</v>
      </c>
      <c r="AV270" s="55">
        <f t="shared" si="119"/>
        <v>0.81440643566172477</v>
      </c>
      <c r="AW270" s="55">
        <f t="shared" si="120"/>
        <v>0.82170622125443238</v>
      </c>
      <c r="AX270" s="55">
        <f t="shared" si="121"/>
        <v>0.75183580631201341</v>
      </c>
      <c r="AY270" s="55">
        <f t="shared" si="122"/>
        <v>0.785532536183432</v>
      </c>
    </row>
    <row r="271" spans="1:51" ht="27" thickBot="1" x14ac:dyDescent="0.3">
      <c r="A271" s="41" t="s">
        <v>1398</v>
      </c>
      <c r="B271" s="41" t="s">
        <v>1399</v>
      </c>
      <c r="C271" s="26" t="s">
        <v>330</v>
      </c>
      <c r="D271" s="50">
        <v>-19.89</v>
      </c>
      <c r="E271" s="50">
        <v>-11.8</v>
      </c>
      <c r="F271" s="50">
        <v>-7.11</v>
      </c>
      <c r="G271" s="50">
        <v>-4.9000000000000004</v>
      </c>
      <c r="H271" s="50">
        <v>4.72</v>
      </c>
      <c r="I271" s="50">
        <v>14.3</v>
      </c>
      <c r="J271" s="50">
        <v>13.9</v>
      </c>
      <c r="K271" s="50">
        <v>10.3</v>
      </c>
      <c r="L271" s="50">
        <v>3.72</v>
      </c>
      <c r="M271" s="50">
        <v>-0.2</v>
      </c>
      <c r="N271" s="50">
        <v>-13.78</v>
      </c>
      <c r="O271" s="50">
        <v>-15</v>
      </c>
      <c r="P271" s="51">
        <v>-23.111111111111111</v>
      </c>
      <c r="Q271" s="51">
        <v>-15.9</v>
      </c>
      <c r="R271" s="51">
        <v>-13.777777777777779</v>
      </c>
      <c r="S271" s="51">
        <v>-10.199999999999999</v>
      </c>
      <c r="T271" s="51">
        <v>-3.9999999999999996</v>
      </c>
      <c r="U271" s="51">
        <v>5</v>
      </c>
      <c r="V271" s="51">
        <v>9.2000000000000011</v>
      </c>
      <c r="W271" s="51">
        <v>4.6000000000000005</v>
      </c>
      <c r="X271" s="51">
        <v>-1.722222222222223</v>
      </c>
      <c r="Y271" s="51">
        <v>-3.0999999999999988</v>
      </c>
      <c r="Z271" s="51">
        <v>-16.111111111111111</v>
      </c>
      <c r="AA271" s="51">
        <v>-18.222222222222221</v>
      </c>
      <c r="AB271" s="53">
        <f t="shared" si="99"/>
        <v>72.396897565562014</v>
      </c>
      <c r="AC271" s="53">
        <f t="shared" si="100"/>
        <v>127.39384679107935</v>
      </c>
      <c r="AD271" s="53">
        <f t="shared" si="101"/>
        <v>124.9836370055905</v>
      </c>
      <c r="AE271" s="53">
        <f t="shared" si="102"/>
        <v>187.51992778561797</v>
      </c>
      <c r="AF271" s="53">
        <f t="shared" si="103"/>
        <v>242.20786759540871</v>
      </c>
      <c r="AG271" s="53">
        <f t="shared" si="104"/>
        <v>467.1265236945577</v>
      </c>
      <c r="AH271" s="53">
        <f t="shared" si="105"/>
        <v>852.03123317104826</v>
      </c>
      <c r="AI271" s="53">
        <f t="shared" si="106"/>
        <v>574.57396417196514</v>
      </c>
      <c r="AJ271" s="53">
        <f t="shared" si="107"/>
        <v>364.36300510850361</v>
      </c>
      <c r="AK271" s="53">
        <f t="shared" si="108"/>
        <v>393.27676937838902</v>
      </c>
      <c r="AL271" s="53">
        <f t="shared" si="109"/>
        <v>144.34128599729783</v>
      </c>
      <c r="AM271" s="53">
        <f t="shared" si="110"/>
        <v>111.90290580817769</v>
      </c>
      <c r="AN271" s="55">
        <f t="shared" si="111"/>
        <v>0.75491737250200031</v>
      </c>
      <c r="AO271" s="55">
        <f t="shared" si="112"/>
        <v>0.71578511544415602</v>
      </c>
      <c r="AP271" s="55">
        <f t="shared" si="113"/>
        <v>0.58975581446759939</v>
      </c>
      <c r="AQ271" s="55">
        <f t="shared" si="114"/>
        <v>0.66402040617332281</v>
      </c>
      <c r="AR271" s="55">
        <f t="shared" si="115"/>
        <v>0.53222007279742856</v>
      </c>
      <c r="AS271" s="55">
        <f t="shared" si="116"/>
        <v>0.5357382771682162</v>
      </c>
      <c r="AT271" s="55">
        <f t="shared" si="117"/>
        <v>0.73297681690780658</v>
      </c>
      <c r="AU271" s="55">
        <f t="shared" si="118"/>
        <v>0.67760824314682089</v>
      </c>
      <c r="AV271" s="55">
        <f t="shared" si="119"/>
        <v>0.67604978514886893</v>
      </c>
      <c r="AW271" s="55">
        <f t="shared" si="120"/>
        <v>0.80799658433962662</v>
      </c>
      <c r="AX271" s="55">
        <f t="shared" si="121"/>
        <v>0.82536138886801658</v>
      </c>
      <c r="AY271" s="55">
        <f t="shared" si="122"/>
        <v>0.76396883174703101</v>
      </c>
    </row>
    <row r="272" spans="1:51" ht="14.4" thickBot="1" x14ac:dyDescent="0.3">
      <c r="A272" s="41" t="s">
        <v>1398</v>
      </c>
      <c r="B272" s="41" t="s">
        <v>1399</v>
      </c>
      <c r="C272" s="26" t="s">
        <v>331</v>
      </c>
      <c r="D272" s="50">
        <v>-2.2799999999999998</v>
      </c>
      <c r="E272" s="50">
        <v>0.5</v>
      </c>
      <c r="F272" s="50">
        <v>-3.11</v>
      </c>
      <c r="G272" s="50">
        <v>-1.4</v>
      </c>
      <c r="H272" s="50">
        <v>2.11</v>
      </c>
      <c r="I272" s="50">
        <v>10.5</v>
      </c>
      <c r="J272" s="50">
        <v>14.1</v>
      </c>
      <c r="K272" s="50">
        <v>11.1</v>
      </c>
      <c r="L272" s="50">
        <v>5.72</v>
      </c>
      <c r="M272" s="50">
        <v>2.8</v>
      </c>
      <c r="N272" s="50">
        <v>-1.89</v>
      </c>
      <c r="O272" s="50">
        <v>-6</v>
      </c>
      <c r="P272" s="51">
        <v>-6.3888888888888884</v>
      </c>
      <c r="Q272" s="51">
        <v>-1.0000000000000004</v>
      </c>
      <c r="R272" s="51">
        <v>-6.4999999999999991</v>
      </c>
      <c r="S272" s="51">
        <v>-6.1</v>
      </c>
      <c r="T272" s="51">
        <v>-2.0000000000000009</v>
      </c>
      <c r="U272" s="51">
        <v>4.0000000000000018</v>
      </c>
      <c r="V272" s="51">
        <v>8.5999999999999979</v>
      </c>
      <c r="W272" s="51">
        <v>7.2</v>
      </c>
      <c r="X272" s="51">
        <v>0.99999999999999845</v>
      </c>
      <c r="Y272" s="51">
        <v>-1.0000000000000004</v>
      </c>
      <c r="Z272" s="51">
        <v>-4.5000000000000009</v>
      </c>
      <c r="AA272" s="51">
        <v>-7.8888888888888884</v>
      </c>
      <c r="AB272" s="53">
        <f t="shared" si="99"/>
        <v>278.85338341315094</v>
      </c>
      <c r="AC272" s="53">
        <f t="shared" si="100"/>
        <v>509.58778395094373</v>
      </c>
      <c r="AD272" s="53">
        <f t="shared" si="101"/>
        <v>291.55517276766511</v>
      </c>
      <c r="AE272" s="53">
        <f t="shared" si="102"/>
        <v>273.15263022469935</v>
      </c>
      <c r="AF272" s="53">
        <f t="shared" si="103"/>
        <v>391.99289801178156</v>
      </c>
      <c r="AG272" s="53">
        <f t="shared" si="104"/>
        <v>521.26971656704143</v>
      </c>
      <c r="AH272" s="53">
        <f t="shared" si="105"/>
        <v>775.62812580337652</v>
      </c>
      <c r="AI272" s="53">
        <f t="shared" si="106"/>
        <v>780.43269493362152</v>
      </c>
      <c r="AJ272" s="53">
        <f t="shared" si="107"/>
        <v>470.87733827365156</v>
      </c>
      <c r="AK272" s="53">
        <f t="shared" si="108"/>
        <v>432.26846162010776</v>
      </c>
      <c r="AL272" s="53">
        <f t="shared" si="109"/>
        <v>360.89115528880006</v>
      </c>
      <c r="AM272" s="53">
        <f t="shared" si="110"/>
        <v>292.6503540551372</v>
      </c>
      <c r="AN272" s="55">
        <f t="shared" si="111"/>
        <v>0.73424349132280364</v>
      </c>
      <c r="AO272" s="55">
        <f t="shared" si="112"/>
        <v>0.896727222156807</v>
      </c>
      <c r="AP272" s="55">
        <f t="shared" si="113"/>
        <v>0.77424349655319269</v>
      </c>
      <c r="AQ272" s="55">
        <f t="shared" si="114"/>
        <v>0.70353377132099404</v>
      </c>
      <c r="AR272" s="55">
        <f t="shared" si="115"/>
        <v>0.74234645241162256</v>
      </c>
      <c r="AS272" s="55">
        <f t="shared" si="116"/>
        <v>0.64112199143564574</v>
      </c>
      <c r="AT272" s="55">
        <f t="shared" si="117"/>
        <v>0.69482195570023253</v>
      </c>
      <c r="AU272" s="55">
        <f t="shared" si="118"/>
        <v>0.76898108532184739</v>
      </c>
      <c r="AV272" s="55">
        <f t="shared" si="119"/>
        <v>0.71673552269088792</v>
      </c>
      <c r="AW272" s="55">
        <f t="shared" si="120"/>
        <v>0.76066756115941569</v>
      </c>
      <c r="AX272" s="55">
        <f t="shared" si="121"/>
        <v>0.8233643819867561</v>
      </c>
      <c r="AY272" s="55">
        <f t="shared" si="122"/>
        <v>0.86488457678991926</v>
      </c>
    </row>
    <row r="273" spans="1:51" ht="14.4" thickBot="1" x14ac:dyDescent="0.3">
      <c r="A273" s="41" t="s">
        <v>1398</v>
      </c>
      <c r="B273" s="41" t="s">
        <v>1399</v>
      </c>
      <c r="C273" s="26" t="s">
        <v>332</v>
      </c>
      <c r="D273" s="50">
        <v>-13.5</v>
      </c>
      <c r="E273" s="50">
        <v>-8.6</v>
      </c>
      <c r="F273" s="50">
        <v>-4.28</v>
      </c>
      <c r="G273" s="50">
        <v>-1.1000000000000001</v>
      </c>
      <c r="H273" s="50">
        <v>4.22</v>
      </c>
      <c r="I273" s="50">
        <v>6.9</v>
      </c>
      <c r="J273" s="50">
        <v>12.1</v>
      </c>
      <c r="K273" s="50">
        <v>9.6999999999999993</v>
      </c>
      <c r="L273" s="50">
        <v>4.1100000000000003</v>
      </c>
      <c r="M273" s="50">
        <v>1.4</v>
      </c>
      <c r="N273" s="50">
        <v>-5.78</v>
      </c>
      <c r="O273" s="50">
        <v>-9.89</v>
      </c>
      <c r="P273" s="51">
        <v>-17.611111111111111</v>
      </c>
      <c r="Q273" s="51">
        <v>-13.899999999999999</v>
      </c>
      <c r="R273" s="51">
        <v>-11.5</v>
      </c>
      <c r="S273" s="51">
        <v>-7.3</v>
      </c>
      <c r="T273" s="51">
        <v>-1.4999999999999996</v>
      </c>
      <c r="U273" s="51">
        <v>2.8999999999999995</v>
      </c>
      <c r="V273" s="51">
        <v>6.9</v>
      </c>
      <c r="W273" s="51">
        <v>4.8</v>
      </c>
      <c r="X273" s="51">
        <v>-0.22222222222222143</v>
      </c>
      <c r="Y273" s="51">
        <v>-2.1000000000000005</v>
      </c>
      <c r="Z273" s="51">
        <v>-10.611111111111112</v>
      </c>
      <c r="AA273" s="51">
        <v>-14.111111111111111</v>
      </c>
      <c r="AB273" s="53">
        <f t="shared" si="99"/>
        <v>109.74763112858491</v>
      </c>
      <c r="AC273" s="53">
        <f t="shared" si="100"/>
        <v>137.50267623202461</v>
      </c>
      <c r="AD273" s="53">
        <f t="shared" si="101"/>
        <v>145.56048668441645</v>
      </c>
      <c r="AE273" s="53">
        <f t="shared" si="102"/>
        <v>222.29270477754446</v>
      </c>
      <c r="AF273" s="53">
        <f t="shared" si="103"/>
        <v>363.4746491320164</v>
      </c>
      <c r="AG273" s="53">
        <f t="shared" si="104"/>
        <v>569.35698092553901</v>
      </c>
      <c r="AH273" s="53">
        <f t="shared" si="105"/>
        <v>701.12989298072637</v>
      </c>
      <c r="AI273" s="53">
        <f t="shared" si="106"/>
        <v>615.03950063436366</v>
      </c>
      <c r="AJ273" s="53">
        <f t="shared" si="107"/>
        <v>441.45134450686021</v>
      </c>
      <c r="AK273" s="53">
        <f t="shared" si="108"/>
        <v>406.36227085346007</v>
      </c>
      <c r="AL273" s="53">
        <f t="shared" si="109"/>
        <v>187.82701480474611</v>
      </c>
      <c r="AM273" s="53">
        <f t="shared" si="110"/>
        <v>146.97462915426408</v>
      </c>
      <c r="AN273" s="55">
        <f t="shared" si="111"/>
        <v>0.71153663969463998</v>
      </c>
      <c r="AO273" s="55">
        <f t="shared" si="112"/>
        <v>0.6553275563239459</v>
      </c>
      <c r="AP273" s="55">
        <f t="shared" si="113"/>
        <v>0.57152684735791137</v>
      </c>
      <c r="AQ273" s="55">
        <f t="shared" si="114"/>
        <v>0.62772829015256448</v>
      </c>
      <c r="AR273" s="55">
        <f t="shared" si="115"/>
        <v>0.66347721681960359</v>
      </c>
      <c r="AS273" s="55">
        <f t="shared" si="116"/>
        <v>0.75673534517997731</v>
      </c>
      <c r="AT273" s="55">
        <f t="shared" si="117"/>
        <v>0.70518306210378168</v>
      </c>
      <c r="AU273" s="55">
        <f t="shared" si="118"/>
        <v>0.7152758539164823</v>
      </c>
      <c r="AV273" s="55">
        <f t="shared" si="119"/>
        <v>0.73401459723676388</v>
      </c>
      <c r="AW273" s="55">
        <f t="shared" si="120"/>
        <v>0.77525590799206578</v>
      </c>
      <c r="AX273" s="55">
        <f t="shared" si="121"/>
        <v>0.68710644976826463</v>
      </c>
      <c r="AY273" s="55">
        <f t="shared" si="122"/>
        <v>0.71265039584018686</v>
      </c>
    </row>
    <row r="274" spans="1:51" ht="14.4" thickBot="1" x14ac:dyDescent="0.3">
      <c r="A274" s="41" t="s">
        <v>1398</v>
      </c>
      <c r="B274" s="41" t="s">
        <v>1399</v>
      </c>
      <c r="C274" s="26" t="s">
        <v>333</v>
      </c>
      <c r="D274" s="50">
        <v>-0.78</v>
      </c>
      <c r="E274" s="50">
        <v>-0.9</v>
      </c>
      <c r="F274" s="50">
        <v>0.89</v>
      </c>
      <c r="G274" s="50">
        <v>2.4</v>
      </c>
      <c r="H274" s="50">
        <v>6.78</v>
      </c>
      <c r="I274" s="50">
        <v>12</v>
      </c>
      <c r="J274" s="50">
        <v>11.7</v>
      </c>
      <c r="K274" s="50">
        <v>11.7</v>
      </c>
      <c r="L274" s="50">
        <v>9</v>
      </c>
      <c r="M274" s="50">
        <v>2.8</v>
      </c>
      <c r="N274" s="50">
        <v>-0.78</v>
      </c>
      <c r="O274" s="50">
        <v>-2.2200000000000002</v>
      </c>
      <c r="P274" s="51">
        <v>-2.1111111111111116</v>
      </c>
      <c r="Q274" s="51">
        <v>-3.3000000000000007</v>
      </c>
      <c r="R274" s="51">
        <v>-3.7222222222222219</v>
      </c>
      <c r="S274" s="51">
        <v>-4.5000000000000009</v>
      </c>
      <c r="T274" s="51">
        <v>0.77777777777777701</v>
      </c>
      <c r="U274" s="51">
        <v>4.4000000000000012</v>
      </c>
      <c r="V274" s="51">
        <v>8.9000000000000021</v>
      </c>
      <c r="W274" s="51">
        <v>6.8000000000000007</v>
      </c>
      <c r="X274" s="51">
        <v>0.11111111111111269</v>
      </c>
      <c r="Y274" s="51">
        <v>-2.2000000000000006</v>
      </c>
      <c r="Z274" s="51">
        <v>-2.5</v>
      </c>
      <c r="AA274" s="51">
        <v>-4.3888888888888884</v>
      </c>
      <c r="AB274" s="53">
        <f t="shared" si="99"/>
        <v>474.99160664224758</v>
      </c>
      <c r="AC274" s="53">
        <f t="shared" si="100"/>
        <v>401.7060944148642</v>
      </c>
      <c r="AD274" s="53">
        <f t="shared" si="101"/>
        <v>331.2449099989243</v>
      </c>
      <c r="AE274" s="53">
        <f t="shared" si="102"/>
        <v>264.56788685951443</v>
      </c>
      <c r="AF274" s="53">
        <f t="shared" si="103"/>
        <v>423.91679685664752</v>
      </c>
      <c r="AG274" s="53">
        <f t="shared" si="104"/>
        <v>499.17721812441613</v>
      </c>
      <c r="AH274" s="53">
        <f t="shared" si="105"/>
        <v>944.97583337169135</v>
      </c>
      <c r="AI274" s="53">
        <f t="shared" si="106"/>
        <v>710.05072973212543</v>
      </c>
      <c r="AJ274" s="53">
        <f t="shared" si="107"/>
        <v>331.01636135621482</v>
      </c>
      <c r="AK274" s="53">
        <f t="shared" si="108"/>
        <v>362.37729193066548</v>
      </c>
      <c r="AL274" s="53">
        <f t="shared" si="109"/>
        <v>448.45481905311931</v>
      </c>
      <c r="AM274" s="53">
        <f t="shared" si="110"/>
        <v>376.01868476253077</v>
      </c>
      <c r="AN274" s="55">
        <f t="shared" si="111"/>
        <v>0.90692990840921495</v>
      </c>
      <c r="AO274" s="55">
        <f t="shared" si="112"/>
        <v>0.83769856465800496</v>
      </c>
      <c r="AP274" s="55">
        <f t="shared" si="113"/>
        <v>0.71288419397909264</v>
      </c>
      <c r="AQ274" s="55">
        <f t="shared" si="114"/>
        <v>0.60360519083185871</v>
      </c>
      <c r="AR274" s="55">
        <f t="shared" si="115"/>
        <v>0.65566144169569607</v>
      </c>
      <c r="AS274" s="55">
        <f t="shared" si="116"/>
        <v>0.59697958034203269</v>
      </c>
      <c r="AT274" s="55">
        <f t="shared" si="117"/>
        <v>0.82954048467221375</v>
      </c>
      <c r="AU274" s="55">
        <f t="shared" si="118"/>
        <v>0.71907124832721969</v>
      </c>
      <c r="AV274" s="55">
        <f t="shared" si="119"/>
        <v>0.53723997143482893</v>
      </c>
      <c r="AW274" s="55">
        <f t="shared" si="120"/>
        <v>0.69646389672147124</v>
      </c>
      <c r="AX274" s="55">
        <f t="shared" si="121"/>
        <v>0.88123168512744821</v>
      </c>
      <c r="AY274" s="55">
        <f t="shared" si="122"/>
        <v>0.85073496409141147</v>
      </c>
    </row>
    <row r="275" spans="1:51" ht="14.4" thickBot="1" x14ac:dyDescent="0.3">
      <c r="A275" s="41" t="s">
        <v>1398</v>
      </c>
      <c r="B275" s="41" t="s">
        <v>1399</v>
      </c>
      <c r="C275" s="26" t="s">
        <v>334</v>
      </c>
      <c r="D275" s="50">
        <v>-4.5</v>
      </c>
      <c r="E275" s="50">
        <v>-3.2</v>
      </c>
      <c r="F275" s="50">
        <v>-0.89</v>
      </c>
      <c r="G275" s="50">
        <v>3.8</v>
      </c>
      <c r="H275" s="50">
        <v>8.2799999999999994</v>
      </c>
      <c r="I275" s="50">
        <v>12.2</v>
      </c>
      <c r="J275" s="50">
        <v>13.1</v>
      </c>
      <c r="K275" s="50">
        <v>11.8</v>
      </c>
      <c r="L275" s="50">
        <v>9</v>
      </c>
      <c r="M275" s="50">
        <v>3.9</v>
      </c>
      <c r="N275" s="50">
        <v>-1.22</v>
      </c>
      <c r="O275" s="50">
        <v>-3.78</v>
      </c>
      <c r="P275" s="51">
        <v>-9.2777777777777768</v>
      </c>
      <c r="Q275" s="51">
        <v>-6.7999999999999989</v>
      </c>
      <c r="R275" s="51">
        <v>-6</v>
      </c>
      <c r="S275" s="51">
        <v>-9.9999999999999839E-2</v>
      </c>
      <c r="T275" s="51">
        <v>4.3888888888888884</v>
      </c>
      <c r="U275" s="51">
        <v>7.4</v>
      </c>
      <c r="V275" s="51">
        <v>9.3000000000000007</v>
      </c>
      <c r="W275" s="51">
        <v>9.0000000000000018</v>
      </c>
      <c r="X275" s="51">
        <v>6.5000000000000018</v>
      </c>
      <c r="Y275" s="51">
        <v>-9.9999999999999839E-2</v>
      </c>
      <c r="Z275" s="51">
        <v>-11.277777777777779</v>
      </c>
      <c r="AA275" s="51">
        <v>-7.3888888888888893</v>
      </c>
      <c r="AB275" s="53">
        <f t="shared" si="99"/>
        <v>210.37256159522391</v>
      </c>
      <c r="AC275" s="53">
        <f t="shared" si="100"/>
        <v>280.32086302191595</v>
      </c>
      <c r="AD275" s="53">
        <f t="shared" si="101"/>
        <v>267.18701090481954</v>
      </c>
      <c r="AE275" s="53">
        <f t="shared" si="102"/>
        <v>459.24547734628931</v>
      </c>
      <c r="AF275" s="53">
        <f t="shared" si="103"/>
        <v>639.07001702733589</v>
      </c>
      <c r="AG275" s="53">
        <f t="shared" si="104"/>
        <v>745.86802402880971</v>
      </c>
      <c r="AH275" s="53">
        <f t="shared" si="105"/>
        <v>909.73463713626472</v>
      </c>
      <c r="AI275" s="53">
        <f t="shared" si="106"/>
        <v>951.51239441522739</v>
      </c>
      <c r="AJ275" s="53">
        <f t="shared" si="107"/>
        <v>815.86534247453164</v>
      </c>
      <c r="AK275" s="53">
        <f t="shared" si="108"/>
        <v>456.02945036643598</v>
      </c>
      <c r="AL275" s="53">
        <f t="shared" si="109"/>
        <v>120.18641521360514</v>
      </c>
      <c r="AM275" s="53">
        <f t="shared" si="110"/>
        <v>267.36254242295678</v>
      </c>
      <c r="AN275" s="55">
        <f t="shared" si="111"/>
        <v>0.69279136546545561</v>
      </c>
      <c r="AO275" s="55">
        <f t="shared" si="112"/>
        <v>0.76172758279178032</v>
      </c>
      <c r="AP275" s="55">
        <f t="shared" si="113"/>
        <v>0.68294006669302809</v>
      </c>
      <c r="AQ275" s="55">
        <f t="shared" si="114"/>
        <v>0.75685432299068622</v>
      </c>
      <c r="AR275" s="55">
        <f t="shared" si="115"/>
        <v>0.7648755570858079</v>
      </c>
      <c r="AS275" s="55">
        <f t="shared" si="116"/>
        <v>0.72494536472471327</v>
      </c>
      <c r="AT275" s="55">
        <f t="shared" si="117"/>
        <v>0.77736808650707234</v>
      </c>
      <c r="AU275" s="55">
        <f t="shared" si="118"/>
        <v>0.82966281176354417</v>
      </c>
      <c r="AV275" s="55">
        <f t="shared" si="119"/>
        <v>0.84343735111275253</v>
      </c>
      <c r="AW275" s="55">
        <f t="shared" si="120"/>
        <v>0.75155418604296553</v>
      </c>
      <c r="AX275" s="55">
        <f t="shared" si="121"/>
        <v>0.46360128392341177</v>
      </c>
      <c r="AY275" s="55">
        <f t="shared" si="122"/>
        <v>0.76019281327742305</v>
      </c>
    </row>
    <row r="276" spans="1:51" ht="14.4" thickBot="1" x14ac:dyDescent="0.3">
      <c r="A276" s="41" t="s">
        <v>1398</v>
      </c>
      <c r="B276" s="41" t="s">
        <v>1399</v>
      </c>
      <c r="C276" s="26" t="s">
        <v>335</v>
      </c>
      <c r="D276" s="50">
        <v>-2</v>
      </c>
      <c r="E276" s="50">
        <v>-1.3</v>
      </c>
      <c r="F276" s="50">
        <v>-1</v>
      </c>
      <c r="G276" s="50">
        <v>1.7</v>
      </c>
      <c r="H276" s="50">
        <v>8.11</v>
      </c>
      <c r="I276" s="50">
        <v>12</v>
      </c>
      <c r="J276" s="50">
        <v>12.1</v>
      </c>
      <c r="K276" s="50">
        <v>11.6</v>
      </c>
      <c r="L276" s="50">
        <v>8.7799999999999994</v>
      </c>
      <c r="M276" s="50">
        <v>1.9</v>
      </c>
      <c r="N276" s="50">
        <v>-1.72</v>
      </c>
      <c r="O276" s="50">
        <v>-1.61</v>
      </c>
      <c r="P276" s="51">
        <v>-4.6111111111111116</v>
      </c>
      <c r="Q276" s="51">
        <v>-3.3000000000000007</v>
      </c>
      <c r="R276" s="51">
        <v>-3.7777777777777781</v>
      </c>
      <c r="S276" s="51">
        <v>-4.9000000000000004</v>
      </c>
      <c r="T276" s="51">
        <v>2.1111111111111094</v>
      </c>
      <c r="U276" s="51">
        <v>7.6</v>
      </c>
      <c r="V276" s="51">
        <v>9.8000000000000007</v>
      </c>
      <c r="W276" s="51">
        <v>8.8000000000000025</v>
      </c>
      <c r="X276" s="51">
        <v>3.1111111111111116</v>
      </c>
      <c r="Y276" s="51">
        <v>-0.80000000000000071</v>
      </c>
      <c r="Z276" s="51">
        <v>-6.1111111111111107</v>
      </c>
      <c r="AA276" s="51">
        <v>-3.6111111111111112</v>
      </c>
      <c r="AB276" s="53">
        <f t="shared" si="99"/>
        <v>357.78986404426541</v>
      </c>
      <c r="AC276" s="53">
        <f t="shared" si="100"/>
        <v>413.63861161076801</v>
      </c>
      <c r="AD276" s="53">
        <f t="shared" si="101"/>
        <v>376.78349000479096</v>
      </c>
      <c r="AE276" s="53">
        <f t="shared" si="102"/>
        <v>261.82851228842782</v>
      </c>
      <c r="AF276" s="53">
        <f t="shared" si="103"/>
        <v>468.64311891108116</v>
      </c>
      <c r="AG276" s="53">
        <f t="shared" si="104"/>
        <v>776.66278921537616</v>
      </c>
      <c r="AH276" s="53">
        <f t="shared" si="105"/>
        <v>1038.8178721749532</v>
      </c>
      <c r="AI276" s="53">
        <f t="shared" si="106"/>
        <v>938.478984546329</v>
      </c>
      <c r="AJ276" s="53">
        <f t="shared" si="107"/>
        <v>516.1687259410138</v>
      </c>
      <c r="AK276" s="53">
        <f t="shared" si="108"/>
        <v>474.51517965923347</v>
      </c>
      <c r="AL276" s="53">
        <f t="shared" si="109"/>
        <v>279.175867412017</v>
      </c>
      <c r="AM276" s="53">
        <f t="shared" si="110"/>
        <v>403.95813168156189</v>
      </c>
      <c r="AN276" s="55">
        <f t="shared" si="111"/>
        <v>0.82314858492356058</v>
      </c>
      <c r="AO276" s="55">
        <f t="shared" si="112"/>
        <v>0.8625820619878769</v>
      </c>
      <c r="AP276" s="55">
        <f t="shared" si="113"/>
        <v>0.8142665699915087</v>
      </c>
      <c r="AQ276" s="55">
        <f t="shared" si="114"/>
        <v>0.61564784405227846</v>
      </c>
      <c r="AR276" s="55">
        <f t="shared" si="115"/>
        <v>0.65878382397817503</v>
      </c>
      <c r="AS276" s="55">
        <f t="shared" si="116"/>
        <v>0.74464340451371602</v>
      </c>
      <c r="AT276" s="55">
        <f t="shared" si="117"/>
        <v>0.85836566400458725</v>
      </c>
      <c r="AU276" s="55">
        <f t="shared" si="118"/>
        <v>0.82941803070016062</v>
      </c>
      <c r="AV276" s="55">
        <f t="shared" si="119"/>
        <v>0.67587074329052854</v>
      </c>
      <c r="AW276" s="55">
        <f t="shared" si="120"/>
        <v>0.82289728445799193</v>
      </c>
      <c r="AX276" s="55">
        <f t="shared" si="121"/>
        <v>0.71965714917507162</v>
      </c>
      <c r="AY276" s="55">
        <f t="shared" si="122"/>
        <v>0.86218150664239579</v>
      </c>
    </row>
    <row r="277" spans="1:51" ht="14.4" thickBot="1" x14ac:dyDescent="0.3">
      <c r="A277" s="41" t="s">
        <v>1398</v>
      </c>
      <c r="B277" s="41" t="s">
        <v>1399</v>
      </c>
      <c r="C277" s="26" t="s">
        <v>336</v>
      </c>
      <c r="D277" s="50">
        <v>-1</v>
      </c>
      <c r="E277" s="50">
        <v>0.4</v>
      </c>
      <c r="F277" s="50">
        <v>2.11</v>
      </c>
      <c r="G277" s="50">
        <v>5</v>
      </c>
      <c r="H277" s="50">
        <v>6.89</v>
      </c>
      <c r="I277" s="50">
        <v>12.4</v>
      </c>
      <c r="J277" s="50">
        <v>13.5</v>
      </c>
      <c r="K277" s="50">
        <v>14.7</v>
      </c>
      <c r="L277" s="50">
        <v>10.61</v>
      </c>
      <c r="M277" s="50">
        <v>6.7</v>
      </c>
      <c r="N277" s="50">
        <v>2.5</v>
      </c>
      <c r="O277" s="50">
        <v>-0.39</v>
      </c>
      <c r="P277" s="51">
        <v>-5.6111111111111116</v>
      </c>
      <c r="Q277" s="51">
        <v>-4.0999999999999996</v>
      </c>
      <c r="R277" s="51">
        <v>-3.2777777777777768</v>
      </c>
      <c r="S277" s="51">
        <v>-0.80000000000000071</v>
      </c>
      <c r="T277" s="51">
        <v>3.2222222222222205</v>
      </c>
      <c r="U277" s="51">
        <v>8.1</v>
      </c>
      <c r="V277" s="51">
        <v>10.799999999999999</v>
      </c>
      <c r="W277" s="51">
        <v>10.199999999999999</v>
      </c>
      <c r="X277" s="51">
        <v>7.1111111111111089</v>
      </c>
      <c r="Y277" s="51">
        <v>3.1999999999999988</v>
      </c>
      <c r="Z277" s="51">
        <v>-1.722222222222223</v>
      </c>
      <c r="AA277" s="51">
        <v>-3.6111111111111112</v>
      </c>
      <c r="AB277" s="53">
        <f t="shared" si="99"/>
        <v>285.76972607664607</v>
      </c>
      <c r="AC277" s="53">
        <f t="shared" si="100"/>
        <v>324.27936095461354</v>
      </c>
      <c r="AD277" s="53">
        <f t="shared" si="101"/>
        <v>324.35067077013861</v>
      </c>
      <c r="AE277" s="53">
        <f t="shared" si="102"/>
        <v>381.35295058082517</v>
      </c>
      <c r="AF277" s="53">
        <f t="shared" si="103"/>
        <v>596.31700535869174</v>
      </c>
      <c r="AG277" s="53">
        <f t="shared" si="104"/>
        <v>809.77576673478131</v>
      </c>
      <c r="AH277" s="53">
        <f t="shared" si="105"/>
        <v>1083.2281903437674</v>
      </c>
      <c r="AI277" s="53">
        <f t="shared" si="106"/>
        <v>925.18664982277869</v>
      </c>
      <c r="AJ277" s="53">
        <f t="shared" si="107"/>
        <v>796.51338738818151</v>
      </c>
      <c r="AK277" s="53">
        <f t="shared" si="108"/>
        <v>602.24970462515762</v>
      </c>
      <c r="AL277" s="53">
        <f t="shared" si="109"/>
        <v>397.18522828093592</v>
      </c>
      <c r="AM277" s="53">
        <f t="shared" si="110"/>
        <v>369.48310254376543</v>
      </c>
      <c r="AN277" s="55">
        <f t="shared" si="111"/>
        <v>0.70913477327761143</v>
      </c>
      <c r="AO277" s="55">
        <f t="shared" si="112"/>
        <v>0.71792556287111298</v>
      </c>
      <c r="AP277" s="55">
        <f t="shared" si="113"/>
        <v>0.67526608546733125</v>
      </c>
      <c r="AQ277" s="55">
        <f t="shared" si="114"/>
        <v>0.66133670935114286</v>
      </c>
      <c r="AR277" s="55">
        <f t="shared" si="115"/>
        <v>0.77471006031637102</v>
      </c>
      <c r="AS277" s="55">
        <f t="shared" si="116"/>
        <v>0.75041815187255512</v>
      </c>
      <c r="AT277" s="55">
        <f t="shared" si="117"/>
        <v>0.83727297530672429</v>
      </c>
      <c r="AU277" s="55">
        <f t="shared" si="118"/>
        <v>0.74428709590258946</v>
      </c>
      <c r="AV277" s="55">
        <f t="shared" si="119"/>
        <v>0.78961421431006107</v>
      </c>
      <c r="AW277" s="55">
        <f t="shared" si="120"/>
        <v>0.78364676021297641</v>
      </c>
      <c r="AX277" s="55">
        <f t="shared" si="121"/>
        <v>0.73694909878040316</v>
      </c>
      <c r="AY277" s="55">
        <f t="shared" si="122"/>
        <v>0.78860028563853957</v>
      </c>
    </row>
    <row r="278" spans="1:51" ht="14.4" thickBot="1" x14ac:dyDescent="0.3">
      <c r="A278" s="41" t="s">
        <v>1398</v>
      </c>
      <c r="B278" s="41" t="s">
        <v>1399</v>
      </c>
      <c r="C278" s="26" t="s">
        <v>337</v>
      </c>
      <c r="D278" s="50">
        <v>-2.78</v>
      </c>
      <c r="E278" s="50">
        <v>-2.2000000000000002</v>
      </c>
      <c r="F278" s="50">
        <v>-0.78</v>
      </c>
      <c r="G278" s="50">
        <v>4.4000000000000004</v>
      </c>
      <c r="H278" s="50">
        <v>7.11</v>
      </c>
      <c r="I278" s="50">
        <v>10.5</v>
      </c>
      <c r="J278" s="50">
        <v>12.8</v>
      </c>
      <c r="K278" s="50">
        <v>12.4</v>
      </c>
      <c r="L278" s="50">
        <v>10.11</v>
      </c>
      <c r="M278" s="50">
        <v>4.9000000000000004</v>
      </c>
      <c r="N278" s="50">
        <v>0.22</v>
      </c>
      <c r="O278" s="50">
        <v>-1.22</v>
      </c>
      <c r="P278" s="51">
        <v>-5</v>
      </c>
      <c r="Q278" s="51">
        <v>-7.0000000000000009</v>
      </c>
      <c r="R278" s="51">
        <v>-3.8888888888888888</v>
      </c>
      <c r="S278" s="51">
        <v>0.89999999999999858</v>
      </c>
      <c r="T278" s="51">
        <v>4.5000000000000009</v>
      </c>
      <c r="U278" s="51">
        <v>7.6999999999999993</v>
      </c>
      <c r="V278" s="51">
        <v>10</v>
      </c>
      <c r="W278" s="51">
        <v>10.499999999999998</v>
      </c>
      <c r="X278" s="51">
        <v>7.1111111111111089</v>
      </c>
      <c r="Y278" s="51">
        <v>2.6999999999999997</v>
      </c>
      <c r="Z278" s="51">
        <v>-2.2222222222222223</v>
      </c>
      <c r="AA278" s="51">
        <v>-2.8888888888888884</v>
      </c>
      <c r="AB278" s="53">
        <f t="shared" si="99"/>
        <v>357.42937138971968</v>
      </c>
      <c r="AC278" s="53">
        <f t="shared" si="100"/>
        <v>252.40869411635126</v>
      </c>
      <c r="AD278" s="53">
        <f t="shared" si="101"/>
        <v>364.65915954189848</v>
      </c>
      <c r="AE278" s="53">
        <f t="shared" si="102"/>
        <v>508.80630223808754</v>
      </c>
      <c r="AF278" s="53">
        <f t="shared" si="103"/>
        <v>702.94266922740701</v>
      </c>
      <c r="AG278" s="53">
        <f t="shared" si="104"/>
        <v>869.57591459930097</v>
      </c>
      <c r="AH278" s="53">
        <f t="shared" si="105"/>
        <v>1019.1084932391144</v>
      </c>
      <c r="AI278" s="53">
        <f t="shared" si="106"/>
        <v>1118.4180801503742</v>
      </c>
      <c r="AJ278" s="53">
        <f t="shared" si="107"/>
        <v>823.52934080983061</v>
      </c>
      <c r="AK278" s="53">
        <f t="shared" si="108"/>
        <v>635.49464532955096</v>
      </c>
      <c r="AL278" s="53">
        <f t="shared" si="109"/>
        <v>434.5034900343598</v>
      </c>
      <c r="AM278" s="53">
        <f t="shared" si="110"/>
        <v>437.16255868297907</v>
      </c>
      <c r="AN278" s="55">
        <f t="shared" si="111"/>
        <v>0.84681284678603197</v>
      </c>
      <c r="AO278" s="55">
        <f t="shared" si="112"/>
        <v>0.69649976075915565</v>
      </c>
      <c r="AP278" s="55">
        <f t="shared" si="113"/>
        <v>0.79464713099145923</v>
      </c>
      <c r="AQ278" s="55">
        <f t="shared" si="114"/>
        <v>0.7800610638398926</v>
      </c>
      <c r="AR278" s="55">
        <f t="shared" si="115"/>
        <v>0.83480954985381128</v>
      </c>
      <c r="AS278" s="55">
        <f t="shared" si="116"/>
        <v>0.82806261478962362</v>
      </c>
      <c r="AT278" s="55">
        <f t="shared" si="117"/>
        <v>0.83087914090163895</v>
      </c>
      <c r="AU278" s="55">
        <f t="shared" si="118"/>
        <v>0.88190749242781596</v>
      </c>
      <c r="AV278" s="55">
        <f t="shared" si="119"/>
        <v>0.81639616320463304</v>
      </c>
      <c r="AW278" s="55">
        <f t="shared" si="120"/>
        <v>0.85669752788687425</v>
      </c>
      <c r="AX278" s="55">
        <f t="shared" si="121"/>
        <v>0.83645713924326481</v>
      </c>
      <c r="AY278" s="55">
        <f t="shared" si="122"/>
        <v>0.88417538213708713</v>
      </c>
    </row>
    <row r="279" spans="1:51" ht="14.4" thickBot="1" x14ac:dyDescent="0.3">
      <c r="A279" s="41" t="s">
        <v>1398</v>
      </c>
      <c r="B279" s="41" t="s">
        <v>1400</v>
      </c>
      <c r="C279" s="26" t="s">
        <v>338</v>
      </c>
      <c r="D279" s="50">
        <v>7</v>
      </c>
      <c r="E279" s="50">
        <v>10.4</v>
      </c>
      <c r="F279" s="50">
        <v>12.78</v>
      </c>
      <c r="G279" s="50">
        <v>18.2</v>
      </c>
      <c r="H279" s="50">
        <v>22.11</v>
      </c>
      <c r="I279" s="50">
        <v>23.8</v>
      </c>
      <c r="J279" s="50">
        <v>24.7</v>
      </c>
      <c r="K279" s="50">
        <v>24.7</v>
      </c>
      <c r="L279" s="50">
        <v>21.39</v>
      </c>
      <c r="M279" s="50">
        <v>15.1</v>
      </c>
      <c r="N279" s="50">
        <v>13.78</v>
      </c>
      <c r="O279" s="50">
        <v>6</v>
      </c>
      <c r="P279" s="51">
        <v>4.2222222222222232</v>
      </c>
      <c r="Q279" s="51">
        <v>5.5999999999999988</v>
      </c>
      <c r="R279" s="51">
        <v>5.2777777777777777</v>
      </c>
      <c r="S279" s="51">
        <v>12.999999999999998</v>
      </c>
      <c r="T279" s="51">
        <v>18.499999999999996</v>
      </c>
      <c r="U279" s="51">
        <v>17.899999999999999</v>
      </c>
      <c r="V279" s="51">
        <v>21.799999999999997</v>
      </c>
      <c r="W279" s="51">
        <v>19.600000000000001</v>
      </c>
      <c r="X279" s="51">
        <v>16.888888888888889</v>
      </c>
      <c r="Y279" s="51">
        <v>8.6999999999999975</v>
      </c>
      <c r="Z279" s="51">
        <v>7.2777777777777786</v>
      </c>
      <c r="AA279" s="51">
        <v>2.1111111111111094</v>
      </c>
      <c r="AB279" s="53">
        <f t="shared" si="99"/>
        <v>681.24926495058423</v>
      </c>
      <c r="AC279" s="53">
        <f t="shared" si="100"/>
        <v>655.9568771362724</v>
      </c>
      <c r="AD279" s="53">
        <f t="shared" si="101"/>
        <v>536.00318275028269</v>
      </c>
      <c r="AE279" s="53">
        <f t="shared" si="102"/>
        <v>1072.0090242820324</v>
      </c>
      <c r="AF279" s="53">
        <f t="shared" si="103"/>
        <v>1701.2813891962508</v>
      </c>
      <c r="AG279" s="53">
        <f t="shared" si="104"/>
        <v>1424.3906840849263</v>
      </c>
      <c r="AH279" s="53">
        <f t="shared" si="105"/>
        <v>2188.5978234062268</v>
      </c>
      <c r="AI279" s="53">
        <f t="shared" si="106"/>
        <v>1669.117230936012</v>
      </c>
      <c r="AJ279" s="53">
        <f t="shared" si="107"/>
        <v>1451.1198589045059</v>
      </c>
      <c r="AK279" s="53">
        <f t="shared" si="108"/>
        <v>737.0562173804916</v>
      </c>
      <c r="AL279" s="53">
        <f t="shared" si="109"/>
        <v>661.55733474358169</v>
      </c>
      <c r="AM279" s="53">
        <f t="shared" si="110"/>
        <v>541.50263189163388</v>
      </c>
      <c r="AN279" s="55">
        <f t="shared" si="111"/>
        <v>0.82492854234405666</v>
      </c>
      <c r="AO279" s="55">
        <f t="shared" si="112"/>
        <v>0.72159687088405167</v>
      </c>
      <c r="AP279" s="55">
        <f t="shared" si="113"/>
        <v>0.60296981540907013</v>
      </c>
      <c r="AQ279" s="55">
        <f t="shared" si="114"/>
        <v>0.71676002728746402</v>
      </c>
      <c r="AR279" s="55">
        <f t="shared" si="115"/>
        <v>0.80012328361251117</v>
      </c>
      <c r="AS279" s="55">
        <f t="shared" si="116"/>
        <v>0.69560929412477657</v>
      </c>
      <c r="AT279" s="55">
        <f t="shared" si="117"/>
        <v>0.83929796933573075</v>
      </c>
      <c r="AU279" s="55">
        <f t="shared" si="118"/>
        <v>0.73295381747117117</v>
      </c>
      <c r="AV279" s="55">
        <f t="shared" si="119"/>
        <v>0.75539205081929972</v>
      </c>
      <c r="AW279" s="55">
        <f t="shared" si="120"/>
        <v>0.65581885739281498</v>
      </c>
      <c r="AX279" s="55">
        <f t="shared" si="121"/>
        <v>0.64839217356693535</v>
      </c>
      <c r="AY279" s="55">
        <f t="shared" si="122"/>
        <v>0.76120433681114619</v>
      </c>
    </row>
    <row r="280" spans="1:51" ht="14.4" thickBot="1" x14ac:dyDescent="0.3">
      <c r="A280" s="41" t="s">
        <v>1398</v>
      </c>
      <c r="B280" s="41" t="s">
        <v>1400</v>
      </c>
      <c r="C280" s="26" t="s">
        <v>339</v>
      </c>
      <c r="D280" s="50">
        <v>5.5</v>
      </c>
      <c r="E280" s="50">
        <v>9</v>
      </c>
      <c r="F280" s="50">
        <v>10.39</v>
      </c>
      <c r="G280" s="50">
        <v>17.100000000000001</v>
      </c>
      <c r="H280" s="50">
        <v>19.78</v>
      </c>
      <c r="I280" s="50">
        <v>23.8</v>
      </c>
      <c r="J280" s="50">
        <v>23.6</v>
      </c>
      <c r="K280" s="50">
        <v>23.9</v>
      </c>
      <c r="L280" s="50">
        <v>21.72</v>
      </c>
      <c r="M280" s="50">
        <v>17</v>
      </c>
      <c r="N280" s="50">
        <v>13.5</v>
      </c>
      <c r="O280" s="50">
        <v>9.2200000000000006</v>
      </c>
      <c r="P280" s="51">
        <v>-1.722222222222223</v>
      </c>
      <c r="Q280" s="51">
        <v>1.6000000000000014</v>
      </c>
      <c r="R280" s="51">
        <v>2.3888888888888871</v>
      </c>
      <c r="S280" s="51">
        <v>6.5000000000000018</v>
      </c>
      <c r="T280" s="51">
        <v>12.777777777777777</v>
      </c>
      <c r="U280" s="51">
        <v>20.300000000000004</v>
      </c>
      <c r="V280" s="51">
        <v>20.599999999999998</v>
      </c>
      <c r="W280" s="51">
        <v>19.600000000000001</v>
      </c>
      <c r="X280" s="51">
        <v>16.888888888888889</v>
      </c>
      <c r="Y280" s="51">
        <v>7.7999999999999989</v>
      </c>
      <c r="Z280" s="51">
        <v>6.1111111111111107</v>
      </c>
      <c r="AA280" s="51">
        <v>2.2777777777777786</v>
      </c>
      <c r="AB280" s="53">
        <f t="shared" si="99"/>
        <v>321.76658550065662</v>
      </c>
      <c r="AC280" s="53">
        <f t="shared" si="100"/>
        <v>410.18270800004325</v>
      </c>
      <c r="AD280" s="53">
        <f t="shared" si="101"/>
        <v>418.19586662759878</v>
      </c>
      <c r="AE280" s="53">
        <f t="shared" si="102"/>
        <v>480.60938632829897</v>
      </c>
      <c r="AF280" s="53">
        <f t="shared" si="103"/>
        <v>943.54959425247125</v>
      </c>
      <c r="AG280" s="53">
        <f t="shared" si="104"/>
        <v>1921.227184018665</v>
      </c>
      <c r="AH280" s="53">
        <f t="shared" si="105"/>
        <v>2017.8337607337146</v>
      </c>
      <c r="AI280" s="53">
        <f t="shared" si="106"/>
        <v>1751.097654630556</v>
      </c>
      <c r="AJ280" s="53">
        <f t="shared" si="107"/>
        <v>1422.1141176560352</v>
      </c>
      <c r="AK280" s="53">
        <f t="shared" si="108"/>
        <v>577.85022225721582</v>
      </c>
      <c r="AL280" s="53">
        <f t="shared" si="109"/>
        <v>573.94855601731933</v>
      </c>
      <c r="AM280" s="53">
        <f t="shared" si="110"/>
        <v>445.20473366412699</v>
      </c>
      <c r="AN280" s="55">
        <f t="shared" si="111"/>
        <v>0.59701514134516964</v>
      </c>
      <c r="AO280" s="55">
        <f t="shared" si="112"/>
        <v>0.59804279300843155</v>
      </c>
      <c r="AP280" s="55">
        <f t="shared" si="113"/>
        <v>0.5763571488348721</v>
      </c>
      <c r="AQ280" s="55">
        <f t="shared" si="114"/>
        <v>0.49685148592682132</v>
      </c>
      <c r="AR280" s="55">
        <f t="shared" si="115"/>
        <v>0.64010567565623022</v>
      </c>
      <c r="AS280" s="55">
        <f t="shared" si="116"/>
        <v>0.80786757092655437</v>
      </c>
      <c r="AT280" s="55">
        <f t="shared" si="117"/>
        <v>0.83292934719500322</v>
      </c>
      <c r="AU280" s="55">
        <f t="shared" si="118"/>
        <v>0.76895360429928017</v>
      </c>
      <c r="AV280" s="55">
        <f t="shared" si="119"/>
        <v>0.74029288018031658</v>
      </c>
      <c r="AW280" s="55">
        <f t="shared" si="120"/>
        <v>0.5465289183759231</v>
      </c>
      <c r="AX280" s="55">
        <f t="shared" si="121"/>
        <v>0.6094577171913973</v>
      </c>
      <c r="AY280" s="55">
        <f t="shared" si="122"/>
        <v>0.61845040908244808</v>
      </c>
    </row>
    <row r="281" spans="1:51" ht="14.4" thickBot="1" x14ac:dyDescent="0.3">
      <c r="A281" s="41" t="s">
        <v>1398</v>
      </c>
      <c r="B281" s="41" t="s">
        <v>1400</v>
      </c>
      <c r="C281" s="26" t="s">
        <v>340</v>
      </c>
      <c r="D281" s="50">
        <v>5.5</v>
      </c>
      <c r="E281" s="50">
        <v>8.9</v>
      </c>
      <c r="F281" s="50">
        <v>12.61</v>
      </c>
      <c r="G281" s="50">
        <v>17.899999999999999</v>
      </c>
      <c r="H281" s="50">
        <v>21.22</v>
      </c>
      <c r="I281" s="50">
        <v>24.8</v>
      </c>
      <c r="J281" s="50">
        <v>26.8</v>
      </c>
      <c r="K281" s="50">
        <v>26.1</v>
      </c>
      <c r="L281" s="50">
        <v>23</v>
      </c>
      <c r="M281" s="50">
        <v>16</v>
      </c>
      <c r="N281" s="50">
        <v>13.11</v>
      </c>
      <c r="O281" s="50">
        <v>7.5</v>
      </c>
      <c r="P281" s="51">
        <v>-0.11111111111111072</v>
      </c>
      <c r="Q281" s="51">
        <v>0.39999999999999936</v>
      </c>
      <c r="R281" s="51">
        <v>4.2222222222222232</v>
      </c>
      <c r="S281" s="51">
        <v>10</v>
      </c>
      <c r="T281" s="51">
        <v>14.222222222222223</v>
      </c>
      <c r="U281" s="51">
        <v>19.899999999999995</v>
      </c>
      <c r="V281" s="51">
        <v>21.900000000000002</v>
      </c>
      <c r="W281" s="51">
        <v>20.300000000000004</v>
      </c>
      <c r="X281" s="51">
        <v>17.388888888888886</v>
      </c>
      <c r="Y281" s="51">
        <v>10.399999999999999</v>
      </c>
      <c r="Z281" s="51">
        <v>8.2222222222222197</v>
      </c>
      <c r="AA281" s="51">
        <v>0.77777777777777701</v>
      </c>
      <c r="AB281" s="53">
        <f t="shared" si="99"/>
        <v>407.18750833283161</v>
      </c>
      <c r="AC281" s="53">
        <f t="shared" si="100"/>
        <v>347.48641587472048</v>
      </c>
      <c r="AD281" s="53">
        <f t="shared" si="101"/>
        <v>467.77705283958062</v>
      </c>
      <c r="AE281" s="53">
        <f t="shared" si="102"/>
        <v>734.68535196130199</v>
      </c>
      <c r="AF281" s="53">
        <f t="shared" si="103"/>
        <v>1041.9684842294091</v>
      </c>
      <c r="AG281" s="53">
        <f t="shared" si="104"/>
        <v>1722.0896468478427</v>
      </c>
      <c r="AH281" s="53">
        <f t="shared" si="105"/>
        <v>1956.1145271614807</v>
      </c>
      <c r="AI281" s="53">
        <f t="shared" si="106"/>
        <v>1674.9435853880439</v>
      </c>
      <c r="AJ281" s="53">
        <f t="shared" si="107"/>
        <v>1401.5537774332552</v>
      </c>
      <c r="AK281" s="53">
        <f t="shared" si="108"/>
        <v>874.17928843017921</v>
      </c>
      <c r="AL281" s="53">
        <f t="shared" si="109"/>
        <v>785.93132060530434</v>
      </c>
      <c r="AM281" s="53">
        <f t="shared" si="110"/>
        <v>403.53419952142491</v>
      </c>
      <c r="AN281" s="55">
        <f t="shared" si="111"/>
        <v>0.67160218114471515</v>
      </c>
      <c r="AO281" s="55">
        <f t="shared" si="112"/>
        <v>0.55230294347407971</v>
      </c>
      <c r="AP281" s="55">
        <f t="shared" si="113"/>
        <v>0.56643384762983162</v>
      </c>
      <c r="AQ281" s="55">
        <f t="shared" si="114"/>
        <v>0.59898895762357063</v>
      </c>
      <c r="AR281" s="55">
        <f t="shared" si="115"/>
        <v>0.64344432186521217</v>
      </c>
      <c r="AS281" s="55">
        <f t="shared" si="116"/>
        <v>0.74227352663168777</v>
      </c>
      <c r="AT281" s="55">
        <f t="shared" si="117"/>
        <v>0.74557816430363422</v>
      </c>
      <c r="AU281" s="55">
        <f t="shared" si="118"/>
        <v>0.70430640219033402</v>
      </c>
      <c r="AV281" s="55">
        <f t="shared" si="119"/>
        <v>0.70686734301411747</v>
      </c>
      <c r="AW281" s="55">
        <f t="shared" si="120"/>
        <v>0.69392815021037924</v>
      </c>
      <c r="AX281" s="55">
        <f t="shared" si="121"/>
        <v>0.72230374876898096</v>
      </c>
      <c r="AY281" s="55">
        <f t="shared" si="122"/>
        <v>0.62413619133192211</v>
      </c>
    </row>
    <row r="282" spans="1:51" ht="14.4" thickBot="1" x14ac:dyDescent="0.3">
      <c r="A282" s="41" t="s">
        <v>1398</v>
      </c>
      <c r="B282" s="41" t="s">
        <v>1400</v>
      </c>
      <c r="C282" s="26" t="s">
        <v>341</v>
      </c>
      <c r="D282" s="50">
        <v>7.5</v>
      </c>
      <c r="E282" s="50">
        <v>11</v>
      </c>
      <c r="F282" s="50">
        <v>12.72</v>
      </c>
      <c r="G282" s="50">
        <v>17</v>
      </c>
      <c r="H282" s="50">
        <v>23.39</v>
      </c>
      <c r="I282" s="50">
        <v>25.2</v>
      </c>
      <c r="J282" s="50">
        <v>26.4</v>
      </c>
      <c r="K282" s="50">
        <v>25.4</v>
      </c>
      <c r="L282" s="50">
        <v>23.5</v>
      </c>
      <c r="M282" s="50">
        <v>16.8</v>
      </c>
      <c r="N282" s="50">
        <v>12.61</v>
      </c>
      <c r="O282" s="50">
        <v>9.2200000000000006</v>
      </c>
      <c r="P282" s="51">
        <v>1.888888888888888</v>
      </c>
      <c r="Q282" s="51">
        <v>5.1999999999999993</v>
      </c>
      <c r="R282" s="51">
        <v>5.9999999999999982</v>
      </c>
      <c r="S282" s="51">
        <v>8.4999999999999982</v>
      </c>
      <c r="T282" s="51">
        <v>20.500000000000004</v>
      </c>
      <c r="U282" s="51">
        <v>20.500000000000004</v>
      </c>
      <c r="V282" s="51">
        <v>23.200000000000003</v>
      </c>
      <c r="W282" s="51">
        <v>21.4</v>
      </c>
      <c r="X282" s="51">
        <v>19.222222222222218</v>
      </c>
      <c r="Y282" s="51">
        <v>9.4</v>
      </c>
      <c r="Z282" s="51">
        <v>7.6111111111111125</v>
      </c>
      <c r="AA282" s="51">
        <v>4.2222222222222232</v>
      </c>
      <c r="AB282" s="53">
        <f t="shared" si="99"/>
        <v>473.2678405560352</v>
      </c>
      <c r="AC282" s="53">
        <f t="shared" si="100"/>
        <v>596.24719887843492</v>
      </c>
      <c r="AD282" s="53">
        <f t="shared" si="101"/>
        <v>594.73827480745933</v>
      </c>
      <c r="AE282" s="53">
        <f t="shared" si="102"/>
        <v>635.46695871658517</v>
      </c>
      <c r="AF282" s="53">
        <f t="shared" si="103"/>
        <v>2018.503787111378</v>
      </c>
      <c r="AG282" s="53">
        <f t="shared" si="104"/>
        <v>1810.9820454901464</v>
      </c>
      <c r="AH282" s="53">
        <f t="shared" si="105"/>
        <v>2345.3122277481116</v>
      </c>
      <c r="AI282" s="53">
        <f t="shared" si="106"/>
        <v>1998.9255910138459</v>
      </c>
      <c r="AJ282" s="53">
        <f t="shared" si="107"/>
        <v>1711.4446510849855</v>
      </c>
      <c r="AK282" s="53">
        <f t="shared" si="108"/>
        <v>726.66527657973336</v>
      </c>
      <c r="AL282" s="53">
        <f t="shared" si="109"/>
        <v>747.28425537177156</v>
      </c>
      <c r="AM282" s="53">
        <f t="shared" si="110"/>
        <v>585.9079914552633</v>
      </c>
      <c r="AN282" s="55">
        <f t="shared" si="111"/>
        <v>0.67591594251014253</v>
      </c>
      <c r="AO282" s="55">
        <f t="shared" si="112"/>
        <v>0.67437559837991146</v>
      </c>
      <c r="AP282" s="55">
        <f t="shared" si="113"/>
        <v>0.63639656200648953</v>
      </c>
      <c r="AQ282" s="55">
        <f t="shared" si="114"/>
        <v>0.57312848182064069</v>
      </c>
      <c r="AR282" s="55">
        <f t="shared" si="115"/>
        <v>0.83835869424598586</v>
      </c>
      <c r="AS282" s="55">
        <f t="shared" si="116"/>
        <v>0.75216729968724549</v>
      </c>
      <c r="AT282" s="55">
        <f t="shared" si="117"/>
        <v>0.8260642273476354</v>
      </c>
      <c r="AU282" s="55">
        <f t="shared" si="118"/>
        <v>0.78554690017490092</v>
      </c>
      <c r="AV282" s="55">
        <f t="shared" si="119"/>
        <v>0.76940623617071813</v>
      </c>
      <c r="AW282" s="55">
        <f t="shared" si="120"/>
        <v>0.61677385315940547</v>
      </c>
      <c r="AX282" s="55">
        <f t="shared" si="121"/>
        <v>0.71593345381862472</v>
      </c>
      <c r="AY282" s="55">
        <f t="shared" si="122"/>
        <v>0.70947926141833539</v>
      </c>
    </row>
    <row r="283" spans="1:51" ht="14.4" thickBot="1" x14ac:dyDescent="0.3">
      <c r="A283" s="41" t="s">
        <v>1398</v>
      </c>
      <c r="B283" s="41" t="s">
        <v>1400</v>
      </c>
      <c r="C283" s="26" t="s">
        <v>342</v>
      </c>
      <c r="D283" s="50">
        <v>7</v>
      </c>
      <c r="E283" s="50">
        <v>9.9</v>
      </c>
      <c r="F283" s="50">
        <v>16.22</v>
      </c>
      <c r="G283" s="50">
        <v>18</v>
      </c>
      <c r="H283" s="50">
        <v>25.22</v>
      </c>
      <c r="I283" s="50">
        <v>25.7</v>
      </c>
      <c r="J283" s="50">
        <v>26.6</v>
      </c>
      <c r="K283" s="50">
        <v>26.1</v>
      </c>
      <c r="L283" s="50">
        <v>25.78</v>
      </c>
      <c r="M283" s="50">
        <v>19.399999999999999</v>
      </c>
      <c r="N283" s="50">
        <v>15</v>
      </c>
      <c r="O283" s="50">
        <v>8.39</v>
      </c>
      <c r="P283" s="51">
        <v>-1.2777777777777781</v>
      </c>
      <c r="Q283" s="51">
        <v>1.8000000000000012</v>
      </c>
      <c r="R283" s="51">
        <v>11.277777777777777</v>
      </c>
      <c r="S283" s="51">
        <v>9.7000000000000011</v>
      </c>
      <c r="T283" s="51">
        <v>16.111111111111111</v>
      </c>
      <c r="U283" s="51">
        <v>20.300000000000004</v>
      </c>
      <c r="V283" s="51">
        <v>21.599999999999998</v>
      </c>
      <c r="W283" s="51">
        <v>22.7</v>
      </c>
      <c r="X283" s="51">
        <v>21.999999999999996</v>
      </c>
      <c r="Y283" s="51">
        <v>11.300000000000002</v>
      </c>
      <c r="Z283" s="51">
        <v>8.4999999999999982</v>
      </c>
      <c r="AA283" s="51">
        <v>2.0000000000000009</v>
      </c>
      <c r="AB283" s="53">
        <f t="shared" si="99"/>
        <v>309.72894392521283</v>
      </c>
      <c r="AC283" s="53">
        <f t="shared" si="100"/>
        <v>397.31744028337368</v>
      </c>
      <c r="AD283" s="53">
        <f t="shared" si="101"/>
        <v>968.671971959281</v>
      </c>
      <c r="AE283" s="53">
        <f t="shared" si="102"/>
        <v>701.32105037088411</v>
      </c>
      <c r="AF283" s="53">
        <f t="shared" si="103"/>
        <v>1043.0352003565172</v>
      </c>
      <c r="AG283" s="53">
        <f t="shared" si="104"/>
        <v>1715.0959166933212</v>
      </c>
      <c r="AH283" s="53">
        <f t="shared" si="105"/>
        <v>1908.042554522136</v>
      </c>
      <c r="AI283" s="53">
        <f t="shared" si="106"/>
        <v>2246.9972082510135</v>
      </c>
      <c r="AJ283" s="53">
        <f t="shared" si="107"/>
        <v>2103.0617843172431</v>
      </c>
      <c r="AK283" s="53">
        <f t="shared" si="108"/>
        <v>795.25856537030836</v>
      </c>
      <c r="AL283" s="53">
        <f t="shared" si="109"/>
        <v>722.00800055484672</v>
      </c>
      <c r="AM283" s="53">
        <f t="shared" si="110"/>
        <v>452.59671532903354</v>
      </c>
      <c r="AN283" s="55">
        <f t="shared" si="111"/>
        <v>0.55622973648074192</v>
      </c>
      <c r="AO283" s="55">
        <f t="shared" si="112"/>
        <v>0.5710588014093485</v>
      </c>
      <c r="AP283" s="55">
        <f t="shared" si="113"/>
        <v>0.72536325655476064</v>
      </c>
      <c r="AQ283" s="55">
        <f t="shared" si="114"/>
        <v>0.58339270544356681</v>
      </c>
      <c r="AR283" s="55">
        <f t="shared" si="115"/>
        <v>0.57049038397899976</v>
      </c>
      <c r="AS283" s="55">
        <f t="shared" si="116"/>
        <v>0.72119028069697788</v>
      </c>
      <c r="AT283" s="55">
        <f t="shared" si="117"/>
        <v>0.7407077551446466</v>
      </c>
      <c r="AU283" s="55">
        <f t="shared" si="118"/>
        <v>0.81576075948336513</v>
      </c>
      <c r="AV283" s="55">
        <f t="shared" si="119"/>
        <v>0.79671249248308118</v>
      </c>
      <c r="AW283" s="55">
        <f t="shared" si="120"/>
        <v>0.5946316849872656</v>
      </c>
      <c r="AX283" s="55">
        <f t="shared" si="121"/>
        <v>0.65117996072697404</v>
      </c>
      <c r="AY283" s="55">
        <f t="shared" si="122"/>
        <v>0.64128787067429172</v>
      </c>
    </row>
    <row r="284" spans="1:51" ht="14.4" thickBot="1" x14ac:dyDescent="0.3">
      <c r="A284" s="41" t="s">
        <v>1398</v>
      </c>
      <c r="B284" s="41" t="s">
        <v>1400</v>
      </c>
      <c r="C284" s="26" t="s">
        <v>343</v>
      </c>
      <c r="D284" s="50">
        <v>4.6100000000000003</v>
      </c>
      <c r="E284" s="50">
        <v>8.5</v>
      </c>
      <c r="F284" s="50">
        <v>12.89</v>
      </c>
      <c r="G284" s="50">
        <v>16.2</v>
      </c>
      <c r="H284" s="50">
        <v>18.22</v>
      </c>
      <c r="I284" s="50">
        <v>23.1</v>
      </c>
      <c r="J284" s="50">
        <v>25.2</v>
      </c>
      <c r="K284" s="50">
        <v>24.7</v>
      </c>
      <c r="L284" s="50">
        <v>21.5</v>
      </c>
      <c r="M284" s="50">
        <v>15.5</v>
      </c>
      <c r="N284" s="50">
        <v>11.89</v>
      </c>
      <c r="O284" s="50">
        <v>4.28</v>
      </c>
      <c r="P284" s="51">
        <v>-0.77777777777777701</v>
      </c>
      <c r="Q284" s="51">
        <v>2.7999999999999994</v>
      </c>
      <c r="R284" s="51">
        <v>7.2777777777777786</v>
      </c>
      <c r="S284" s="51">
        <v>10.299999999999999</v>
      </c>
      <c r="T284" s="51">
        <v>11.722222222222223</v>
      </c>
      <c r="U284" s="51">
        <v>17.899999999999999</v>
      </c>
      <c r="V284" s="51">
        <v>20.500000000000004</v>
      </c>
      <c r="W284" s="51">
        <v>19.600000000000001</v>
      </c>
      <c r="X284" s="51">
        <v>15.277777777777777</v>
      </c>
      <c r="Y284" s="51">
        <v>10.499999999999998</v>
      </c>
      <c r="Z284" s="51">
        <v>5.6111111111111116</v>
      </c>
      <c r="AA284" s="51">
        <v>-2.5</v>
      </c>
      <c r="AB284" s="53">
        <f t="shared" si="99"/>
        <v>393.140013171421</v>
      </c>
      <c r="AC284" s="53">
        <f t="shared" si="100"/>
        <v>503.36907873763795</v>
      </c>
      <c r="AD284" s="53">
        <f t="shared" si="101"/>
        <v>701.06399370670249</v>
      </c>
      <c r="AE284" s="53">
        <f t="shared" si="102"/>
        <v>851.65778109160567</v>
      </c>
      <c r="AF284" s="53">
        <f t="shared" si="103"/>
        <v>905.25108354769031</v>
      </c>
      <c r="AG284" s="53">
        <f t="shared" si="104"/>
        <v>1485.8197227193812</v>
      </c>
      <c r="AH284" s="53">
        <f t="shared" si="105"/>
        <v>1810.9820454901464</v>
      </c>
      <c r="AI284" s="53">
        <f t="shared" si="106"/>
        <v>1669.117230936012</v>
      </c>
      <c r="AJ284" s="53">
        <f t="shared" si="107"/>
        <v>1173.5491117587908</v>
      </c>
      <c r="AK284" s="53">
        <f t="shared" si="108"/>
        <v>914.70205147794377</v>
      </c>
      <c r="AL284" s="53">
        <f t="shared" si="109"/>
        <v>595.17076571838743</v>
      </c>
      <c r="AM284" s="53">
        <f t="shared" si="110"/>
        <v>312.3271983599177</v>
      </c>
      <c r="AN284" s="55">
        <f t="shared" si="111"/>
        <v>0.68067268347499721</v>
      </c>
      <c r="AO284" s="55">
        <f t="shared" si="112"/>
        <v>0.67378722974429417</v>
      </c>
      <c r="AP284" s="55">
        <f t="shared" si="113"/>
        <v>0.68711263985183291</v>
      </c>
      <c r="AQ284" s="55">
        <f t="shared" si="114"/>
        <v>0.68057585434531453</v>
      </c>
      <c r="AR284" s="55">
        <f t="shared" si="115"/>
        <v>0.65824339959092382</v>
      </c>
      <c r="AS284" s="55">
        <f t="shared" si="116"/>
        <v>0.72560851462004983</v>
      </c>
      <c r="AT284" s="55">
        <f t="shared" si="117"/>
        <v>0.75216729968724549</v>
      </c>
      <c r="AU284" s="55">
        <f t="shared" si="118"/>
        <v>0.73295381747117117</v>
      </c>
      <c r="AV284" s="55">
        <f t="shared" si="119"/>
        <v>0.67703124790144598</v>
      </c>
      <c r="AW284" s="55">
        <f t="shared" si="120"/>
        <v>0.72127105851957607</v>
      </c>
      <c r="AX284" s="55">
        <f t="shared" si="121"/>
        <v>0.65422419780938001</v>
      </c>
      <c r="AY284" s="55">
        <f t="shared" si="122"/>
        <v>0.61373545701433041</v>
      </c>
    </row>
    <row r="285" spans="1:51" ht="14.4" thickBot="1" x14ac:dyDescent="0.3">
      <c r="A285" s="41" t="s">
        <v>1398</v>
      </c>
      <c r="B285" s="41" t="s">
        <v>1400</v>
      </c>
      <c r="C285" s="26" t="s">
        <v>344</v>
      </c>
      <c r="D285" s="50">
        <v>2.5</v>
      </c>
      <c r="E285" s="50">
        <v>6</v>
      </c>
      <c r="F285" s="50">
        <v>11.28</v>
      </c>
      <c r="G285" s="50">
        <v>15.4</v>
      </c>
      <c r="H285" s="50">
        <v>20.61</v>
      </c>
      <c r="I285" s="50">
        <v>25.3</v>
      </c>
      <c r="J285" s="50">
        <v>25.9</v>
      </c>
      <c r="K285" s="50">
        <v>24.8</v>
      </c>
      <c r="L285" s="50">
        <v>22.28</v>
      </c>
      <c r="M285" s="50">
        <v>14.5</v>
      </c>
      <c r="N285" s="50">
        <v>11.89</v>
      </c>
      <c r="O285" s="50">
        <v>5.39</v>
      </c>
      <c r="P285" s="51">
        <v>-2.9999999999999991</v>
      </c>
      <c r="Q285" s="51">
        <v>0.29999999999999954</v>
      </c>
      <c r="R285" s="51">
        <v>5</v>
      </c>
      <c r="S285" s="51">
        <v>7.6999999999999993</v>
      </c>
      <c r="T285" s="51">
        <v>14.222222222222223</v>
      </c>
      <c r="U285" s="51">
        <v>18.499999999999996</v>
      </c>
      <c r="V285" s="51">
        <v>20</v>
      </c>
      <c r="W285" s="51">
        <v>20</v>
      </c>
      <c r="X285" s="51">
        <v>15.999999999999998</v>
      </c>
      <c r="Y285" s="51">
        <v>8.5999999999999979</v>
      </c>
      <c r="Z285" s="51">
        <v>7.1111111111111089</v>
      </c>
      <c r="AA285" s="51">
        <v>-0.72222222222222265</v>
      </c>
      <c r="AB285" s="53">
        <f t="shared" si="99"/>
        <v>328.79065784660105</v>
      </c>
      <c r="AC285" s="53">
        <f t="shared" si="100"/>
        <v>417.48614992441549</v>
      </c>
      <c r="AD285" s="53">
        <f t="shared" si="101"/>
        <v>569.21797031128301</v>
      </c>
      <c r="AE285" s="53">
        <f t="shared" si="102"/>
        <v>631.23377666928616</v>
      </c>
      <c r="AF285" s="53">
        <f t="shared" si="103"/>
        <v>1081.7885006612471</v>
      </c>
      <c r="AG285" s="53">
        <f t="shared" si="104"/>
        <v>1404.0051598762261</v>
      </c>
      <c r="AH285" s="53">
        <f t="shared" si="105"/>
        <v>1633.1514318617169</v>
      </c>
      <c r="AI285" s="53">
        <f t="shared" si="106"/>
        <v>1743.553451680955</v>
      </c>
      <c r="AJ285" s="53">
        <f t="shared" si="107"/>
        <v>1227.3973004809729</v>
      </c>
      <c r="AK285" s="53">
        <f t="shared" si="108"/>
        <v>755.81742311415894</v>
      </c>
      <c r="AL285" s="53">
        <f t="shared" si="109"/>
        <v>731.75864106973893</v>
      </c>
      <c r="AM285" s="53">
        <f t="shared" si="110"/>
        <v>375.39020195166489</v>
      </c>
      <c r="AN285" s="55">
        <f t="shared" si="111"/>
        <v>0.67050293389981563</v>
      </c>
      <c r="AO285" s="55">
        <f t="shared" si="112"/>
        <v>0.66837778113032964</v>
      </c>
      <c r="AP285" s="55">
        <f t="shared" si="113"/>
        <v>0.65282496128855216</v>
      </c>
      <c r="AQ285" s="55">
        <f t="shared" si="114"/>
        <v>0.60109886080867148</v>
      </c>
      <c r="AR285" s="55">
        <f t="shared" si="115"/>
        <v>0.66803428198151493</v>
      </c>
      <c r="AS285" s="55">
        <f t="shared" si="116"/>
        <v>0.66031241266901786</v>
      </c>
      <c r="AT285" s="55">
        <f t="shared" si="117"/>
        <v>0.69959213234449491</v>
      </c>
      <c r="AU285" s="55">
        <f t="shared" si="118"/>
        <v>0.74688498158899774</v>
      </c>
      <c r="AV285" s="55">
        <f t="shared" si="119"/>
        <v>0.67610424440280181</v>
      </c>
      <c r="AW285" s="55">
        <f t="shared" si="120"/>
        <v>0.67707516348320107</v>
      </c>
      <c r="AX285" s="55">
        <f t="shared" si="121"/>
        <v>0.72542035524041371</v>
      </c>
      <c r="AY285" s="55">
        <f t="shared" si="122"/>
        <v>0.6473117042051274</v>
      </c>
    </row>
    <row r="286" spans="1:51" ht="14.4" thickBot="1" x14ac:dyDescent="0.3">
      <c r="A286" s="41" t="s">
        <v>1398</v>
      </c>
      <c r="B286" s="41" t="s">
        <v>1400</v>
      </c>
      <c r="C286" s="26" t="s">
        <v>345</v>
      </c>
      <c r="D286" s="50">
        <v>6.61</v>
      </c>
      <c r="E286" s="50">
        <v>10.3</v>
      </c>
      <c r="F286" s="50">
        <v>12.22</v>
      </c>
      <c r="G286" s="50">
        <v>17.3</v>
      </c>
      <c r="H286" s="50">
        <v>23.39</v>
      </c>
      <c r="I286" s="50">
        <v>26.4</v>
      </c>
      <c r="J286" s="50">
        <v>27.8</v>
      </c>
      <c r="K286" s="50">
        <v>26.8</v>
      </c>
      <c r="L286" s="50">
        <v>24.5</v>
      </c>
      <c r="M286" s="50">
        <v>17.8</v>
      </c>
      <c r="N286" s="50">
        <v>11.28</v>
      </c>
      <c r="O286" s="50">
        <v>8.39</v>
      </c>
      <c r="P286" s="51">
        <v>0.22222222222222143</v>
      </c>
      <c r="Q286" s="51">
        <v>2.5</v>
      </c>
      <c r="R286" s="51">
        <v>4.2777777777777795</v>
      </c>
      <c r="S286" s="51">
        <v>8.8000000000000025</v>
      </c>
      <c r="T286" s="51">
        <v>16.277777777777775</v>
      </c>
      <c r="U286" s="51">
        <v>21.1</v>
      </c>
      <c r="V286" s="51">
        <v>23.099999999999998</v>
      </c>
      <c r="W286" s="51">
        <v>20.999999999999996</v>
      </c>
      <c r="X286" s="51">
        <v>18.277777777777782</v>
      </c>
      <c r="Y286" s="51">
        <v>10.799999999999999</v>
      </c>
      <c r="Z286" s="51">
        <v>5.7222222222222205</v>
      </c>
      <c r="AA286" s="51">
        <v>2.2777777777777786</v>
      </c>
      <c r="AB286" s="53">
        <f t="shared" si="99"/>
        <v>395.82298645530039</v>
      </c>
      <c r="AC286" s="53">
        <f t="shared" si="100"/>
        <v>427.41290080685667</v>
      </c>
      <c r="AD286" s="53">
        <f t="shared" si="101"/>
        <v>483.65655133406841</v>
      </c>
      <c r="AE286" s="53">
        <f t="shared" si="102"/>
        <v>649.33571834405109</v>
      </c>
      <c r="AF286" s="53">
        <f t="shared" si="103"/>
        <v>1188.9373244630499</v>
      </c>
      <c r="AG286" s="53">
        <f t="shared" si="104"/>
        <v>1815.9162743204483</v>
      </c>
      <c r="AH286" s="53">
        <f t="shared" si="105"/>
        <v>2134.3217983072332</v>
      </c>
      <c r="AI286" s="53">
        <f t="shared" si="106"/>
        <v>1751.9679236783172</v>
      </c>
      <c r="AJ286" s="53">
        <f t="shared" si="107"/>
        <v>1432.1925394385757</v>
      </c>
      <c r="AK286" s="53">
        <f t="shared" si="108"/>
        <v>822.57450074737142</v>
      </c>
      <c r="AL286" s="53">
        <f t="shared" si="109"/>
        <v>629.25746215991489</v>
      </c>
      <c r="AM286" s="53">
        <f t="shared" si="110"/>
        <v>470.87370427409513</v>
      </c>
      <c r="AN286" s="55">
        <f t="shared" si="111"/>
        <v>0.63727262894754988</v>
      </c>
      <c r="AO286" s="55">
        <f t="shared" si="112"/>
        <v>0.58442599168485232</v>
      </c>
      <c r="AP286" s="55">
        <f t="shared" si="113"/>
        <v>0.58338772245851689</v>
      </c>
      <c r="AQ286" s="55">
        <f t="shared" si="114"/>
        <v>0.57387619929768374</v>
      </c>
      <c r="AR286" s="55">
        <f t="shared" si="115"/>
        <v>0.64342001853536279</v>
      </c>
      <c r="AS286" s="55">
        <f t="shared" si="116"/>
        <v>0.72687777815064047</v>
      </c>
      <c r="AT286" s="55">
        <f t="shared" si="117"/>
        <v>0.75630769944485221</v>
      </c>
      <c r="AU286" s="55">
        <f t="shared" si="118"/>
        <v>0.70560088435716217</v>
      </c>
      <c r="AV286" s="55">
        <f t="shared" si="119"/>
        <v>0.68301618912125683</v>
      </c>
      <c r="AW286" s="55">
        <f t="shared" si="120"/>
        <v>0.63580269216740626</v>
      </c>
      <c r="AX286" s="55">
        <f t="shared" si="121"/>
        <v>0.68639109055068359</v>
      </c>
      <c r="AY286" s="55">
        <f t="shared" si="122"/>
        <v>0.65410812827111375</v>
      </c>
    </row>
    <row r="287" spans="1:51" ht="14.4" thickBot="1" x14ac:dyDescent="0.3">
      <c r="A287" s="41" t="s">
        <v>1398</v>
      </c>
      <c r="B287" s="41" t="s">
        <v>1400</v>
      </c>
      <c r="C287" s="26" t="s">
        <v>346</v>
      </c>
      <c r="D287" s="50">
        <v>12.28</v>
      </c>
      <c r="E287" s="50">
        <v>12.5</v>
      </c>
      <c r="F287" s="50">
        <v>13.61</v>
      </c>
      <c r="G287" s="50">
        <v>18.7</v>
      </c>
      <c r="H287" s="50">
        <v>24.5</v>
      </c>
      <c r="I287" s="50">
        <v>25.4</v>
      </c>
      <c r="J287" s="50">
        <v>26.8</v>
      </c>
      <c r="K287" s="50">
        <v>27.7</v>
      </c>
      <c r="L287" s="50">
        <v>25</v>
      </c>
      <c r="M287" s="50">
        <v>19.7</v>
      </c>
      <c r="N287" s="50">
        <v>15</v>
      </c>
      <c r="O287" s="50">
        <v>10.5</v>
      </c>
      <c r="P287" s="51">
        <v>9.0000000000000018</v>
      </c>
      <c r="Q287" s="51">
        <v>8.5999999999999979</v>
      </c>
      <c r="R287" s="51">
        <v>8.4999999999999982</v>
      </c>
      <c r="S287" s="51">
        <v>13.599999999999998</v>
      </c>
      <c r="T287" s="51">
        <v>19.888888888888886</v>
      </c>
      <c r="U287" s="51">
        <v>19.2</v>
      </c>
      <c r="V287" s="51">
        <v>23.400000000000002</v>
      </c>
      <c r="W287" s="51">
        <v>22.399999999999995</v>
      </c>
      <c r="X287" s="51">
        <v>19.722222222222221</v>
      </c>
      <c r="Y287" s="51">
        <v>12.799999999999999</v>
      </c>
      <c r="Z287" s="51">
        <v>10.111111111111112</v>
      </c>
      <c r="AA287" s="51">
        <v>4.6111111111111098</v>
      </c>
      <c r="AB287" s="53">
        <f t="shared" si="99"/>
        <v>921.91413184713895</v>
      </c>
      <c r="AC287" s="53">
        <f t="shared" si="100"/>
        <v>860.89845120572591</v>
      </c>
      <c r="AD287" s="53">
        <f t="shared" si="101"/>
        <v>789.92909943485279</v>
      </c>
      <c r="AE287" s="53">
        <f t="shared" si="102"/>
        <v>1123.4879431648703</v>
      </c>
      <c r="AF287" s="53">
        <f t="shared" si="103"/>
        <v>1750.838873399372</v>
      </c>
      <c r="AG287" s="53">
        <f t="shared" si="104"/>
        <v>1523.2098192993042</v>
      </c>
      <c r="AH287" s="53">
        <f t="shared" si="105"/>
        <v>2346.6907353755896</v>
      </c>
      <c r="AI287" s="53">
        <f t="shared" si="106"/>
        <v>1972.1026439166744</v>
      </c>
      <c r="AJ287" s="53">
        <f t="shared" si="107"/>
        <v>1664.5601392082629</v>
      </c>
      <c r="AK287" s="53">
        <f t="shared" si="108"/>
        <v>951.00606274331824</v>
      </c>
      <c r="AL287" s="53">
        <f t="shared" si="109"/>
        <v>896.76549033120284</v>
      </c>
      <c r="AM287" s="53">
        <f t="shared" si="110"/>
        <v>567.84194173914375</v>
      </c>
      <c r="AN287" s="55">
        <f t="shared" si="111"/>
        <v>0.80385486865141298</v>
      </c>
      <c r="AO287" s="55">
        <f t="shared" si="112"/>
        <v>0.77120868316436142</v>
      </c>
      <c r="AP287" s="55">
        <f t="shared" si="113"/>
        <v>0.71243808870786407</v>
      </c>
      <c r="AQ287" s="55">
        <f t="shared" si="114"/>
        <v>0.72236551124743198</v>
      </c>
      <c r="AR287" s="55">
        <f t="shared" si="115"/>
        <v>0.75518505086188414</v>
      </c>
      <c r="AS287" s="55">
        <f t="shared" si="116"/>
        <v>0.68573082218225723</v>
      </c>
      <c r="AT287" s="55">
        <f t="shared" si="117"/>
        <v>0.81662744326423398</v>
      </c>
      <c r="AU287" s="55">
        <f t="shared" si="118"/>
        <v>0.7291247582074637</v>
      </c>
      <c r="AV287" s="55">
        <f t="shared" si="119"/>
        <v>0.72542839047566965</v>
      </c>
      <c r="AW287" s="55">
        <f t="shared" si="120"/>
        <v>0.64422648758681478</v>
      </c>
      <c r="AX287" s="55">
        <f t="shared" si="121"/>
        <v>0.72572062482150412</v>
      </c>
      <c r="AY287" s="55">
        <f t="shared" si="122"/>
        <v>0.66914950352785441</v>
      </c>
    </row>
    <row r="288" spans="1:51" ht="14.4" thickBot="1" x14ac:dyDescent="0.3">
      <c r="A288" s="41" t="s">
        <v>1398</v>
      </c>
      <c r="B288" s="41" t="s">
        <v>1400</v>
      </c>
      <c r="C288" s="26" t="s">
        <v>347</v>
      </c>
      <c r="D288" s="50">
        <v>8.2200000000000006</v>
      </c>
      <c r="E288" s="50">
        <v>11.9</v>
      </c>
      <c r="F288" s="50">
        <v>16.11</v>
      </c>
      <c r="G288" s="50">
        <v>19.600000000000001</v>
      </c>
      <c r="H288" s="50">
        <v>23.22</v>
      </c>
      <c r="I288" s="50">
        <v>26.4</v>
      </c>
      <c r="J288" s="50">
        <v>27</v>
      </c>
      <c r="K288" s="50">
        <v>26.4</v>
      </c>
      <c r="L288" s="50">
        <v>25.22</v>
      </c>
      <c r="M288" s="50">
        <v>19.3</v>
      </c>
      <c r="N288" s="50">
        <v>15</v>
      </c>
      <c r="O288" s="50">
        <v>12.22</v>
      </c>
      <c r="P288" s="51">
        <v>3.6111111111111112</v>
      </c>
      <c r="Q288" s="51">
        <v>6.7000000000000011</v>
      </c>
      <c r="R288" s="51">
        <v>10.72222222222222</v>
      </c>
      <c r="S288" s="51">
        <v>12</v>
      </c>
      <c r="T288" s="51">
        <v>18.388888888888886</v>
      </c>
      <c r="U288" s="51">
        <v>21.799999999999997</v>
      </c>
      <c r="V288" s="51">
        <v>22.399999999999995</v>
      </c>
      <c r="W288" s="51">
        <v>21.999999999999996</v>
      </c>
      <c r="X288" s="51">
        <v>19</v>
      </c>
      <c r="Y288" s="51">
        <v>14.4</v>
      </c>
      <c r="Z288" s="51">
        <v>10.222222222222221</v>
      </c>
      <c r="AA288" s="51">
        <v>5.7222222222222205</v>
      </c>
      <c r="AB288" s="53">
        <f t="shared" si="99"/>
        <v>575.30490191861054</v>
      </c>
      <c r="AC288" s="53">
        <f t="shared" si="100"/>
        <v>691.18960184162609</v>
      </c>
      <c r="AD288" s="53">
        <f t="shared" si="101"/>
        <v>906.13600017621263</v>
      </c>
      <c r="AE288" s="53">
        <f t="shared" si="102"/>
        <v>861.51209298744811</v>
      </c>
      <c r="AF288" s="53">
        <f t="shared" si="103"/>
        <v>1568.4855150477135</v>
      </c>
      <c r="AG288" s="53">
        <f t="shared" si="104"/>
        <v>1978.456675016382</v>
      </c>
      <c r="AH288" s="53">
        <f t="shared" si="105"/>
        <v>2054.6665573952314</v>
      </c>
      <c r="AI288" s="53">
        <f t="shared" si="106"/>
        <v>2027.3455239672719</v>
      </c>
      <c r="AJ288" s="53">
        <f t="shared" si="107"/>
        <v>1501.6921280865811</v>
      </c>
      <c r="AK288" s="53">
        <f t="shared" si="108"/>
        <v>1200.5058920831009</v>
      </c>
      <c r="AL288" s="53">
        <f t="shared" si="109"/>
        <v>910.17926537496646</v>
      </c>
      <c r="AM288" s="53">
        <f t="shared" si="110"/>
        <v>591.41313899518263</v>
      </c>
      <c r="AN288" s="55">
        <f t="shared" si="111"/>
        <v>0.72719253990676469</v>
      </c>
      <c r="AO288" s="55">
        <f t="shared" si="112"/>
        <v>0.70479251846577595</v>
      </c>
      <c r="AP288" s="55">
        <f t="shared" si="113"/>
        <v>0.70402286340088804</v>
      </c>
      <c r="AQ288" s="55">
        <f t="shared" si="114"/>
        <v>0.6150714579370532</v>
      </c>
      <c r="AR288" s="55">
        <f t="shared" si="115"/>
        <v>0.74282138979868118</v>
      </c>
      <c r="AS288" s="55">
        <f t="shared" si="116"/>
        <v>0.75871165181715627</v>
      </c>
      <c r="AT288" s="55">
        <f t="shared" si="117"/>
        <v>0.75965024512236201</v>
      </c>
      <c r="AU288" s="55">
        <f t="shared" si="118"/>
        <v>0.76802855606487097</v>
      </c>
      <c r="AV288" s="55">
        <f t="shared" si="119"/>
        <v>0.68452497481664343</v>
      </c>
      <c r="AW288" s="55">
        <f t="shared" si="120"/>
        <v>0.7328701824062217</v>
      </c>
      <c r="AX288" s="55">
        <f t="shared" si="121"/>
        <v>0.73112812568290153</v>
      </c>
      <c r="AY288" s="55">
        <f t="shared" si="122"/>
        <v>0.64511068020953188</v>
      </c>
    </row>
    <row r="289" spans="1:51" ht="14.4" thickBot="1" x14ac:dyDescent="0.3">
      <c r="A289" s="41" t="s">
        <v>1398</v>
      </c>
      <c r="B289" s="41" t="s">
        <v>1400</v>
      </c>
      <c r="C289" s="26" t="s">
        <v>348</v>
      </c>
      <c r="D289" s="50">
        <v>7.11</v>
      </c>
      <c r="E289" s="50">
        <v>9.5</v>
      </c>
      <c r="F289" s="50">
        <v>15.39</v>
      </c>
      <c r="G289" s="50">
        <v>18.7</v>
      </c>
      <c r="H289" s="50">
        <v>21.89</v>
      </c>
      <c r="I289" s="50">
        <v>25.8</v>
      </c>
      <c r="J289" s="50">
        <v>26.8</v>
      </c>
      <c r="K289" s="50">
        <v>26.7</v>
      </c>
      <c r="L289" s="50">
        <v>23.89</v>
      </c>
      <c r="M289" s="50">
        <v>17.600000000000001</v>
      </c>
      <c r="N289" s="50">
        <v>12.72</v>
      </c>
      <c r="O289" s="50">
        <v>9.2799999999999994</v>
      </c>
      <c r="P289" s="51">
        <v>1.3888888888888888</v>
      </c>
      <c r="Q289" s="51">
        <v>3.3999999999999986</v>
      </c>
      <c r="R289" s="51">
        <v>8.8888888888888893</v>
      </c>
      <c r="S289" s="51">
        <v>12.899999999999999</v>
      </c>
      <c r="T289" s="51">
        <v>16.111111111111111</v>
      </c>
      <c r="U289" s="51">
        <v>20.2</v>
      </c>
      <c r="V289" s="51">
        <v>22.199999999999996</v>
      </c>
      <c r="W289" s="51">
        <v>21.5</v>
      </c>
      <c r="X289" s="51">
        <v>17.777777777777779</v>
      </c>
      <c r="Y289" s="51">
        <v>10</v>
      </c>
      <c r="Z289" s="51">
        <v>7.5</v>
      </c>
      <c r="AA289" s="51">
        <v>1.7777777777777792</v>
      </c>
      <c r="AB289" s="53">
        <f t="shared" si="99"/>
        <v>452.49044531006098</v>
      </c>
      <c r="AC289" s="53">
        <f t="shared" si="100"/>
        <v>512.21052887250823</v>
      </c>
      <c r="AD289" s="53">
        <f t="shared" si="101"/>
        <v>742.15568617832196</v>
      </c>
      <c r="AE289" s="53">
        <f t="shared" si="102"/>
        <v>1025.4563559444045</v>
      </c>
      <c r="AF289" s="53">
        <f t="shared" si="103"/>
        <v>1274.867988285386</v>
      </c>
      <c r="AG289" s="53">
        <f t="shared" si="104"/>
        <v>1684.0160544008379</v>
      </c>
      <c r="AH289" s="53">
        <f t="shared" si="105"/>
        <v>2028.9817121603271</v>
      </c>
      <c r="AI289" s="53">
        <f t="shared" si="106"/>
        <v>1873.7672331506285</v>
      </c>
      <c r="AJ289" s="53">
        <f t="shared" si="107"/>
        <v>1395.0722109940104</v>
      </c>
      <c r="AK289" s="53">
        <f t="shared" si="108"/>
        <v>748.69919490486586</v>
      </c>
      <c r="AL289" s="53">
        <f t="shared" si="109"/>
        <v>730.75700856948481</v>
      </c>
      <c r="AM289" s="53">
        <f t="shared" si="110"/>
        <v>412.88638457910548</v>
      </c>
      <c r="AN289" s="55">
        <f t="shared" si="111"/>
        <v>0.66977997985273152</v>
      </c>
      <c r="AO289" s="55">
        <f t="shared" si="112"/>
        <v>0.65714463241717014</v>
      </c>
      <c r="AP289" s="55">
        <f t="shared" si="113"/>
        <v>0.6519849488264251</v>
      </c>
      <c r="AQ289" s="55">
        <f t="shared" si="114"/>
        <v>0.69013076071655333</v>
      </c>
      <c r="AR289" s="55">
        <f t="shared" si="115"/>
        <v>0.69729183436078512</v>
      </c>
      <c r="AS289" s="55">
        <f t="shared" si="116"/>
        <v>0.71251056561322812</v>
      </c>
      <c r="AT289" s="55">
        <f t="shared" si="117"/>
        <v>0.759337953517917</v>
      </c>
      <c r="AU289" s="55">
        <f t="shared" si="118"/>
        <v>0.73186638196756082</v>
      </c>
      <c r="AV289" s="55">
        <f t="shared" si="119"/>
        <v>0.68655263716516957</v>
      </c>
      <c r="AW289" s="55">
        <f t="shared" si="120"/>
        <v>0.61041444358794561</v>
      </c>
      <c r="AX289" s="55">
        <f t="shared" si="121"/>
        <v>0.70542585802599789</v>
      </c>
      <c r="AY289" s="55">
        <f t="shared" si="122"/>
        <v>0.59437899240089842</v>
      </c>
    </row>
    <row r="290" spans="1:51" ht="14.4" thickBot="1" x14ac:dyDescent="0.3">
      <c r="A290" s="41" t="s">
        <v>1398</v>
      </c>
      <c r="B290" s="41" t="s">
        <v>1400</v>
      </c>
      <c r="C290" s="26" t="s">
        <v>349</v>
      </c>
      <c r="D290" s="50">
        <v>7.5</v>
      </c>
      <c r="E290" s="50">
        <v>6.3</v>
      </c>
      <c r="F290" s="50">
        <v>11</v>
      </c>
      <c r="G290" s="50">
        <v>17.100000000000001</v>
      </c>
      <c r="H290" s="50">
        <v>21.78</v>
      </c>
      <c r="I290" s="50">
        <v>22.6</v>
      </c>
      <c r="J290" s="50">
        <v>26.7</v>
      </c>
      <c r="K290" s="50">
        <v>23.3</v>
      </c>
      <c r="L290" s="50">
        <v>22.78</v>
      </c>
      <c r="M290" s="50">
        <v>17.600000000000001</v>
      </c>
      <c r="N290" s="50">
        <v>13.11</v>
      </c>
      <c r="O290" s="50">
        <v>8</v>
      </c>
      <c r="P290" s="51">
        <v>4.0000000000000018</v>
      </c>
      <c r="Q290" s="51">
        <v>0.19999999999999968</v>
      </c>
      <c r="R290" s="51">
        <v>5.2777777777777777</v>
      </c>
      <c r="S290" s="51">
        <v>9.8000000000000007</v>
      </c>
      <c r="T290" s="51">
        <v>15.777777777777777</v>
      </c>
      <c r="U290" s="51">
        <v>18.200000000000003</v>
      </c>
      <c r="V290" s="51">
        <v>22.800000000000004</v>
      </c>
      <c r="W290" s="51">
        <v>19.099999999999998</v>
      </c>
      <c r="X290" s="51">
        <v>16.111111111111111</v>
      </c>
      <c r="Y290" s="51">
        <v>14.8</v>
      </c>
      <c r="Z290" s="51">
        <v>8.3888888888888893</v>
      </c>
      <c r="AA290" s="51">
        <v>4.3888888888888884</v>
      </c>
      <c r="AB290" s="53">
        <f t="shared" si="99"/>
        <v>638.14890418599123</v>
      </c>
      <c r="AC290" s="53">
        <f t="shared" si="100"/>
        <v>403.05873586643611</v>
      </c>
      <c r="AD290" s="53">
        <f t="shared" si="101"/>
        <v>602.72740158470151</v>
      </c>
      <c r="AE290" s="53">
        <f t="shared" si="102"/>
        <v>752.30697695901915</v>
      </c>
      <c r="AF290" s="53">
        <f t="shared" si="103"/>
        <v>1229.9609127737801</v>
      </c>
      <c r="AG290" s="53">
        <f t="shared" si="104"/>
        <v>1590.3672220281805</v>
      </c>
      <c r="AH290" s="53">
        <f t="shared" si="105"/>
        <v>2195.3014592210852</v>
      </c>
      <c r="AI290" s="53">
        <f t="shared" si="106"/>
        <v>1706.0406579489108</v>
      </c>
      <c r="AJ290" s="53">
        <f t="shared" si="107"/>
        <v>1207.6878216330931</v>
      </c>
      <c r="AK290" s="53">
        <f t="shared" si="108"/>
        <v>1406.1696419238763</v>
      </c>
      <c r="AL290" s="53">
        <f t="shared" si="109"/>
        <v>803.89705671843763</v>
      </c>
      <c r="AM290" s="53">
        <f t="shared" si="110"/>
        <v>651.33531234275563</v>
      </c>
      <c r="AN290" s="55">
        <f t="shared" si="111"/>
        <v>0.78487447722580028</v>
      </c>
      <c r="AO290" s="55">
        <f t="shared" si="112"/>
        <v>0.64996692639889253</v>
      </c>
      <c r="AP290" s="55">
        <f t="shared" si="113"/>
        <v>0.67803035834739045</v>
      </c>
      <c r="AQ290" s="55">
        <f t="shared" si="114"/>
        <v>0.62162434350566986</v>
      </c>
      <c r="AR290" s="55">
        <f t="shared" si="115"/>
        <v>0.68720452517768882</v>
      </c>
      <c r="AS290" s="55">
        <f t="shared" si="116"/>
        <v>0.76216066220624024</v>
      </c>
      <c r="AT290" s="55">
        <f t="shared" si="117"/>
        <v>0.79217487032672895</v>
      </c>
      <c r="AU290" s="55">
        <f t="shared" si="118"/>
        <v>0.77283985616941919</v>
      </c>
      <c r="AV290" s="55">
        <f t="shared" si="119"/>
        <v>0.66054749528561318</v>
      </c>
      <c r="AW290" s="55">
        <f t="shared" si="120"/>
        <v>0.83654628917854845</v>
      </c>
      <c r="AX290" s="55">
        <f t="shared" si="121"/>
        <v>0.73051273258747418</v>
      </c>
      <c r="AY290" s="55">
        <f t="shared" si="122"/>
        <v>0.77955536420747784</v>
      </c>
    </row>
    <row r="291" spans="1:51" ht="14.4" thickBot="1" x14ac:dyDescent="0.3">
      <c r="A291" s="41" t="s">
        <v>1398</v>
      </c>
      <c r="B291" s="41" t="s">
        <v>1400</v>
      </c>
      <c r="C291" s="26" t="s">
        <v>350</v>
      </c>
      <c r="D291" s="50">
        <v>8.7799999999999994</v>
      </c>
      <c r="E291" s="50">
        <v>11.2</v>
      </c>
      <c r="F291" s="50">
        <v>15.78</v>
      </c>
      <c r="G291" s="50">
        <v>16.600000000000001</v>
      </c>
      <c r="H291" s="50">
        <v>23</v>
      </c>
      <c r="I291" s="50">
        <v>24.6</v>
      </c>
      <c r="J291" s="50">
        <v>26.1</v>
      </c>
      <c r="K291" s="50">
        <v>25.7</v>
      </c>
      <c r="L291" s="50">
        <v>25</v>
      </c>
      <c r="M291" s="50">
        <v>20.3</v>
      </c>
      <c r="N291" s="50">
        <v>12.28</v>
      </c>
      <c r="O291" s="50">
        <v>7.28</v>
      </c>
      <c r="P291" s="51">
        <v>3.8888888888888888</v>
      </c>
      <c r="Q291" s="51">
        <v>7.2</v>
      </c>
      <c r="R291" s="51">
        <v>7.7777777777777777</v>
      </c>
      <c r="S291" s="51">
        <v>9.3000000000000007</v>
      </c>
      <c r="T291" s="51">
        <v>17.777777777777779</v>
      </c>
      <c r="U291" s="51">
        <v>20.300000000000004</v>
      </c>
      <c r="V291" s="51">
        <v>21.599999999999998</v>
      </c>
      <c r="W291" s="51">
        <v>21.3</v>
      </c>
      <c r="X291" s="51">
        <v>19.722222222222221</v>
      </c>
      <c r="Y291" s="51">
        <v>17.800000000000004</v>
      </c>
      <c r="Z291" s="51">
        <v>6.5000000000000018</v>
      </c>
      <c r="AA291" s="51">
        <v>1.888888888888888</v>
      </c>
      <c r="AB291" s="53">
        <f t="shared" si="99"/>
        <v>575.97312244167722</v>
      </c>
      <c r="AC291" s="53">
        <f t="shared" si="100"/>
        <v>775.27581975991939</v>
      </c>
      <c r="AD291" s="53">
        <f t="shared" si="101"/>
        <v>622.62002709605372</v>
      </c>
      <c r="AE291" s="53">
        <f t="shared" si="102"/>
        <v>726.12020546779365</v>
      </c>
      <c r="AF291" s="53">
        <f t="shared" si="103"/>
        <v>1472.0134085776344</v>
      </c>
      <c r="AG291" s="53">
        <f t="shared" si="104"/>
        <v>1831.2161510087753</v>
      </c>
      <c r="AH291" s="53">
        <f t="shared" si="105"/>
        <v>1965.1939473066673</v>
      </c>
      <c r="AI291" s="53">
        <f t="shared" si="106"/>
        <v>1939.7137542343464</v>
      </c>
      <c r="AJ291" s="53">
        <f t="shared" si="107"/>
        <v>1664.5601392082629</v>
      </c>
      <c r="AK291" s="53">
        <f t="shared" si="108"/>
        <v>1741.0950760787043</v>
      </c>
      <c r="AL291" s="53">
        <f t="shared" si="109"/>
        <v>655.83732771210464</v>
      </c>
      <c r="AM291" s="53">
        <f t="shared" si="110"/>
        <v>480.4330844266143</v>
      </c>
      <c r="AN291" s="55">
        <f t="shared" si="111"/>
        <v>0.71395183212551971</v>
      </c>
      <c r="AO291" s="55">
        <f t="shared" si="112"/>
        <v>0.76389987909652379</v>
      </c>
      <c r="AP291" s="55">
        <f t="shared" si="113"/>
        <v>0.58976369710502652</v>
      </c>
      <c r="AQ291" s="55">
        <f t="shared" si="114"/>
        <v>0.62046958712650713</v>
      </c>
      <c r="AR291" s="55">
        <f t="shared" si="115"/>
        <v>0.72441747433373838</v>
      </c>
      <c r="AS291" s="55">
        <f t="shared" si="116"/>
        <v>0.77001832790148639</v>
      </c>
      <c r="AT291" s="55">
        <f t="shared" si="117"/>
        <v>0.76289409462250068</v>
      </c>
      <c r="AU291" s="55">
        <f t="shared" si="118"/>
        <v>0.76696312056225036</v>
      </c>
      <c r="AV291" s="55">
        <f t="shared" si="119"/>
        <v>0.72542839047566965</v>
      </c>
      <c r="AW291" s="55">
        <f t="shared" si="120"/>
        <v>0.85564175490303307</v>
      </c>
      <c r="AX291" s="55">
        <f t="shared" si="121"/>
        <v>0.67800122109443728</v>
      </c>
      <c r="AY291" s="55">
        <f t="shared" si="122"/>
        <v>0.68614926526963405</v>
      </c>
    </row>
    <row r="292" spans="1:51" ht="14.4" thickBot="1" x14ac:dyDescent="0.3">
      <c r="A292" s="41" t="s">
        <v>1398</v>
      </c>
      <c r="B292" s="41" t="s">
        <v>1400</v>
      </c>
      <c r="C292" s="26" t="s">
        <v>351</v>
      </c>
      <c r="D292" s="50">
        <v>7.72</v>
      </c>
      <c r="E292" s="50">
        <v>9.9</v>
      </c>
      <c r="F292" s="50">
        <v>11.39</v>
      </c>
      <c r="G292" s="50">
        <v>19</v>
      </c>
      <c r="H292" s="50">
        <v>23.11</v>
      </c>
      <c r="I292" s="50">
        <v>24.5</v>
      </c>
      <c r="J292" s="50">
        <v>26.6</v>
      </c>
      <c r="K292" s="50">
        <v>24.9</v>
      </c>
      <c r="L292" s="50">
        <v>25.61</v>
      </c>
      <c r="M292" s="50">
        <v>15.8</v>
      </c>
      <c r="N292" s="50">
        <v>14.5</v>
      </c>
      <c r="O292" s="50">
        <v>3.78</v>
      </c>
      <c r="P292" s="51">
        <v>4.2222222222222232</v>
      </c>
      <c r="Q292" s="51">
        <v>3.9000000000000017</v>
      </c>
      <c r="R292" s="51">
        <v>3.1111111111111116</v>
      </c>
      <c r="S292" s="51">
        <v>13.699999999999998</v>
      </c>
      <c r="T292" s="51">
        <v>18.611111111111111</v>
      </c>
      <c r="U292" s="51">
        <v>18.600000000000001</v>
      </c>
      <c r="V292" s="51">
        <v>21.5</v>
      </c>
      <c r="W292" s="51">
        <v>19.699999999999996</v>
      </c>
      <c r="X292" s="51">
        <v>20</v>
      </c>
      <c r="Y292" s="51">
        <v>10.199999999999999</v>
      </c>
      <c r="Z292" s="51">
        <v>11.277777777777777</v>
      </c>
      <c r="AA292" s="51">
        <v>-1.7777777777777772</v>
      </c>
      <c r="AB292" s="53">
        <f t="shared" si="99"/>
        <v>648.54984023704492</v>
      </c>
      <c r="AC292" s="53">
        <f t="shared" si="100"/>
        <v>535.0182768038826</v>
      </c>
      <c r="AD292" s="53">
        <f t="shared" si="101"/>
        <v>433.51931182305816</v>
      </c>
      <c r="AE292" s="53">
        <f t="shared" si="102"/>
        <v>1117.0639388987261</v>
      </c>
      <c r="AF292" s="53">
        <f t="shared" si="103"/>
        <v>1623.5123545450799</v>
      </c>
      <c r="AG292" s="53">
        <f t="shared" si="104"/>
        <v>1491.2014547052433</v>
      </c>
      <c r="AH292" s="53">
        <f t="shared" si="105"/>
        <v>1884.835315032889</v>
      </c>
      <c r="AI292" s="53">
        <f t="shared" si="106"/>
        <v>1669.9066443560198</v>
      </c>
      <c r="AJ292" s="53">
        <f t="shared" si="107"/>
        <v>1661.4736945651919</v>
      </c>
      <c r="AK292" s="53">
        <f t="shared" si="108"/>
        <v>862.09542374545924</v>
      </c>
      <c r="AL292" s="53">
        <f t="shared" si="109"/>
        <v>1081.6810717835324</v>
      </c>
      <c r="AM292" s="53">
        <f t="shared" si="110"/>
        <v>359.87464673289935</v>
      </c>
      <c r="AN292" s="55">
        <f t="shared" si="111"/>
        <v>0.78533262620551103</v>
      </c>
      <c r="AO292" s="55">
        <f t="shared" si="112"/>
        <v>0.6626684958630259</v>
      </c>
      <c r="AP292" s="55">
        <f t="shared" si="113"/>
        <v>0.56764969434845658</v>
      </c>
      <c r="AQ292" s="55">
        <f t="shared" si="114"/>
        <v>0.71358089330184304</v>
      </c>
      <c r="AR292" s="55">
        <f t="shared" si="115"/>
        <v>0.75825588855375248</v>
      </c>
      <c r="AS292" s="55">
        <f t="shared" si="116"/>
        <v>0.69694491444640605</v>
      </c>
      <c r="AT292" s="55">
        <f t="shared" si="117"/>
        <v>0.73618941467897736</v>
      </c>
      <c r="AU292" s="55">
        <f t="shared" si="118"/>
        <v>0.72876257404856926</v>
      </c>
      <c r="AV292" s="55">
        <f t="shared" si="119"/>
        <v>0.71172452360410887</v>
      </c>
      <c r="AW292" s="55">
        <f t="shared" si="120"/>
        <v>0.69353194780029381</v>
      </c>
      <c r="AX292" s="55">
        <f t="shared" si="121"/>
        <v>0.8099870002386409</v>
      </c>
      <c r="AY292" s="55">
        <f t="shared" si="122"/>
        <v>0.67045683995765293</v>
      </c>
    </row>
    <row r="293" spans="1:51" ht="14.4" thickBot="1" x14ac:dyDescent="0.3">
      <c r="A293" s="41" t="s">
        <v>1398</v>
      </c>
      <c r="B293" s="41" t="s">
        <v>1401</v>
      </c>
      <c r="C293" s="26" t="s">
        <v>352</v>
      </c>
      <c r="D293" s="50">
        <v>4.78</v>
      </c>
      <c r="E293" s="50">
        <v>6.4</v>
      </c>
      <c r="F293" s="50">
        <v>7.72</v>
      </c>
      <c r="G293" s="50">
        <v>14.4</v>
      </c>
      <c r="H293" s="50">
        <v>19.61</v>
      </c>
      <c r="I293" s="50">
        <v>25.5</v>
      </c>
      <c r="J293" s="50">
        <v>25.3</v>
      </c>
      <c r="K293" s="50">
        <v>23.5</v>
      </c>
      <c r="L293" s="50">
        <v>24.28</v>
      </c>
      <c r="M293" s="50">
        <v>15.2</v>
      </c>
      <c r="N293" s="50">
        <v>8.89</v>
      </c>
      <c r="O293" s="50">
        <v>5.72</v>
      </c>
      <c r="P293" s="51">
        <v>0.88888888888888962</v>
      </c>
      <c r="Q293" s="51">
        <v>-2.9999999999999991</v>
      </c>
      <c r="R293" s="51">
        <v>-1.3888888888888888</v>
      </c>
      <c r="S293" s="51">
        <v>4.4000000000000012</v>
      </c>
      <c r="T293" s="51">
        <v>11.722222222222223</v>
      </c>
      <c r="U293" s="51">
        <v>18.400000000000002</v>
      </c>
      <c r="V293" s="51">
        <v>18.7</v>
      </c>
      <c r="W293" s="51">
        <v>16.2</v>
      </c>
      <c r="X293" s="51">
        <v>17.222222222222221</v>
      </c>
      <c r="Y293" s="51">
        <v>7.8999999999999995</v>
      </c>
      <c r="Z293" s="51">
        <v>2.0000000000000009</v>
      </c>
      <c r="AA293" s="51">
        <v>0.49999999999999922</v>
      </c>
      <c r="AB293" s="53">
        <f t="shared" si="99"/>
        <v>494.68568057692789</v>
      </c>
      <c r="AC293" s="53">
        <f t="shared" si="100"/>
        <v>250.29987676565267</v>
      </c>
      <c r="AD293" s="53">
        <f t="shared" si="101"/>
        <v>290.09676098439922</v>
      </c>
      <c r="AE293" s="53">
        <f t="shared" si="102"/>
        <v>426.8284079108879</v>
      </c>
      <c r="AF293" s="53">
        <f t="shared" si="103"/>
        <v>830.01352388663872</v>
      </c>
      <c r="AG293" s="53">
        <f t="shared" si="104"/>
        <v>1370.1370360583467</v>
      </c>
      <c r="AH293" s="53">
        <f t="shared" si="105"/>
        <v>1439.5907247965572</v>
      </c>
      <c r="AI293" s="53">
        <f t="shared" si="106"/>
        <v>1169.4257025855156</v>
      </c>
      <c r="AJ293" s="53">
        <f t="shared" si="107"/>
        <v>1270.509663898908</v>
      </c>
      <c r="AK293" s="53">
        <f t="shared" si="108"/>
        <v>657.03980295753786</v>
      </c>
      <c r="AL293" s="53">
        <f t="shared" si="109"/>
        <v>437.54903157704155</v>
      </c>
      <c r="AM293" s="53">
        <f t="shared" si="110"/>
        <v>438.13371091054847</v>
      </c>
      <c r="AN293" s="55">
        <f t="shared" si="111"/>
        <v>0.75901933010762002</v>
      </c>
      <c r="AO293" s="55">
        <f t="shared" si="112"/>
        <v>0.5104366493418826</v>
      </c>
      <c r="AP293" s="55">
        <f t="shared" si="113"/>
        <v>0.52523468980770494</v>
      </c>
      <c r="AQ293" s="55">
        <f t="shared" si="114"/>
        <v>0.5104556750207917</v>
      </c>
      <c r="AR293" s="55">
        <f t="shared" si="115"/>
        <v>0.60353523304101164</v>
      </c>
      <c r="AS293" s="55">
        <f t="shared" si="116"/>
        <v>0.64843353281389937</v>
      </c>
      <c r="AT293" s="55">
        <f t="shared" si="117"/>
        <v>0.66862810743529288</v>
      </c>
      <c r="AU293" s="55">
        <f t="shared" si="118"/>
        <v>0.63600508838052805</v>
      </c>
      <c r="AV293" s="55">
        <f t="shared" si="119"/>
        <v>0.64756084709852824</v>
      </c>
      <c r="AW293" s="55">
        <f t="shared" si="120"/>
        <v>0.61721160824463994</v>
      </c>
      <c r="AX293" s="55">
        <f t="shared" si="121"/>
        <v>0.61996668838316593</v>
      </c>
      <c r="AY293" s="55">
        <f t="shared" si="122"/>
        <v>0.69136655954816184</v>
      </c>
    </row>
    <row r="294" spans="1:51" ht="14.4" thickBot="1" x14ac:dyDescent="0.3">
      <c r="A294" s="41" t="s">
        <v>1398</v>
      </c>
      <c r="B294" s="41" t="s">
        <v>1401</v>
      </c>
      <c r="C294" s="26" t="s">
        <v>353</v>
      </c>
      <c r="D294" s="50">
        <v>2.2799999999999998</v>
      </c>
      <c r="E294" s="50">
        <v>6.3</v>
      </c>
      <c r="F294" s="50">
        <v>5.5</v>
      </c>
      <c r="G294" s="50">
        <v>13.3</v>
      </c>
      <c r="H294" s="50">
        <v>20.39</v>
      </c>
      <c r="I294" s="50">
        <v>21.4</v>
      </c>
      <c r="J294" s="50">
        <v>26.3</v>
      </c>
      <c r="K294" s="50">
        <v>26.8</v>
      </c>
      <c r="L294" s="50">
        <v>21.72</v>
      </c>
      <c r="M294" s="50">
        <v>13</v>
      </c>
      <c r="N294" s="50">
        <v>7</v>
      </c>
      <c r="O294" s="50">
        <v>2.39</v>
      </c>
      <c r="P294" s="51">
        <v>-3.3888888888888897</v>
      </c>
      <c r="Q294" s="51">
        <v>1.0999999999999983</v>
      </c>
      <c r="R294" s="51">
        <v>-1.4999999999999996</v>
      </c>
      <c r="S294" s="51">
        <v>6.5000000000000018</v>
      </c>
      <c r="T294" s="51">
        <v>14.888888888888888</v>
      </c>
      <c r="U294" s="51">
        <v>16.7</v>
      </c>
      <c r="V294" s="51">
        <v>19.400000000000002</v>
      </c>
      <c r="W294" s="51">
        <v>19</v>
      </c>
      <c r="X294" s="51">
        <v>14.777777777777779</v>
      </c>
      <c r="Y294" s="51">
        <v>8.3999999999999986</v>
      </c>
      <c r="Z294" s="51">
        <v>0.27777777777777779</v>
      </c>
      <c r="AA294" s="51">
        <v>-4.5000000000000009</v>
      </c>
      <c r="AB294" s="53">
        <f t="shared" si="99"/>
        <v>315.18195315059546</v>
      </c>
      <c r="AC294" s="53">
        <f t="shared" si="100"/>
        <v>458.94087296673496</v>
      </c>
      <c r="AD294" s="53">
        <f t="shared" si="101"/>
        <v>332.44972124799727</v>
      </c>
      <c r="AE294" s="53">
        <f t="shared" si="102"/>
        <v>613.48412924995682</v>
      </c>
      <c r="AF294" s="53">
        <f t="shared" si="103"/>
        <v>1195.1334681956453</v>
      </c>
      <c r="AG294" s="53">
        <f t="shared" si="104"/>
        <v>1415.8838807192951</v>
      </c>
      <c r="AH294" s="53">
        <f t="shared" si="105"/>
        <v>1480.522311119252</v>
      </c>
      <c r="AI294" s="53">
        <f t="shared" si="106"/>
        <v>1367.6510235819289</v>
      </c>
      <c r="AJ294" s="53">
        <f t="shared" si="107"/>
        <v>1085.7363868915497</v>
      </c>
      <c r="AK294" s="53">
        <f t="shared" si="108"/>
        <v>810.91355520628451</v>
      </c>
      <c r="AL294" s="53">
        <f t="shared" si="109"/>
        <v>388.48147443360682</v>
      </c>
      <c r="AM294" s="53">
        <f t="shared" si="110"/>
        <v>264.75608938407959</v>
      </c>
      <c r="AN294" s="55">
        <f t="shared" si="111"/>
        <v>0.66163562048798719</v>
      </c>
      <c r="AO294" s="55">
        <f t="shared" si="112"/>
        <v>0.69356226715226288</v>
      </c>
      <c r="AP294" s="55">
        <f t="shared" si="113"/>
        <v>0.60684511646907391</v>
      </c>
      <c r="AQ294" s="55">
        <f t="shared" si="114"/>
        <v>0.6342167046278836</v>
      </c>
      <c r="AR294" s="55">
        <f t="shared" si="115"/>
        <v>0.70693936960821191</v>
      </c>
      <c r="AS294" s="55">
        <f t="shared" si="116"/>
        <v>0.74593599480816841</v>
      </c>
      <c r="AT294" s="55">
        <f t="shared" si="117"/>
        <v>0.65826792631297226</v>
      </c>
      <c r="AU294" s="55">
        <f t="shared" si="118"/>
        <v>0.6234242458660606</v>
      </c>
      <c r="AV294" s="55">
        <f t="shared" si="119"/>
        <v>0.64684249717209441</v>
      </c>
      <c r="AW294" s="55">
        <f t="shared" si="120"/>
        <v>0.73633415890035359</v>
      </c>
      <c r="AX294" s="55">
        <f t="shared" si="121"/>
        <v>0.62294322041155381</v>
      </c>
      <c r="AY294" s="55">
        <f t="shared" si="122"/>
        <v>0.6040345703083464</v>
      </c>
    </row>
    <row r="295" spans="1:51" ht="14.4" thickBot="1" x14ac:dyDescent="0.3">
      <c r="A295" s="41" t="s">
        <v>1398</v>
      </c>
      <c r="B295" s="41" t="s">
        <v>1401</v>
      </c>
      <c r="C295" s="26" t="s">
        <v>354</v>
      </c>
      <c r="D295" s="50">
        <v>5.78</v>
      </c>
      <c r="E295" s="50">
        <v>6.6</v>
      </c>
      <c r="F295" s="50">
        <v>15.72</v>
      </c>
      <c r="G295" s="50">
        <v>17.899999999999999</v>
      </c>
      <c r="H295" s="50">
        <v>23.78</v>
      </c>
      <c r="I295" s="50">
        <v>26</v>
      </c>
      <c r="J295" s="50">
        <v>26.6</v>
      </c>
      <c r="K295" s="50">
        <v>30.4</v>
      </c>
      <c r="L295" s="50">
        <v>25.89</v>
      </c>
      <c r="M295" s="50">
        <v>15.5</v>
      </c>
      <c r="N295" s="50">
        <v>13.11</v>
      </c>
      <c r="O295" s="50">
        <v>6</v>
      </c>
      <c r="P295" s="51">
        <v>2.8888888888888906</v>
      </c>
      <c r="Q295" s="51">
        <v>-0.29999999999999954</v>
      </c>
      <c r="R295" s="51">
        <v>10.222222222222221</v>
      </c>
      <c r="S295" s="51">
        <v>11.300000000000002</v>
      </c>
      <c r="T295" s="51">
        <v>19.388888888888893</v>
      </c>
      <c r="U295" s="51">
        <v>20.999999999999996</v>
      </c>
      <c r="V295" s="51">
        <v>22.3</v>
      </c>
      <c r="W295" s="51">
        <v>20.399999999999999</v>
      </c>
      <c r="X295" s="51">
        <v>20.722222222222221</v>
      </c>
      <c r="Y295" s="51">
        <v>9.6</v>
      </c>
      <c r="Z295" s="51">
        <v>10.388888888888891</v>
      </c>
      <c r="AA295" s="51">
        <v>2.0000000000000009</v>
      </c>
      <c r="AB295" s="53">
        <f t="shared" si="99"/>
        <v>614.05106976688239</v>
      </c>
      <c r="AC295" s="53">
        <f t="shared" si="100"/>
        <v>367.19318830202224</v>
      </c>
      <c r="AD295" s="53">
        <f t="shared" si="101"/>
        <v>869.09357866563175</v>
      </c>
      <c r="AE295" s="53">
        <f t="shared" si="102"/>
        <v>873.48784999308418</v>
      </c>
      <c r="AF295" s="53">
        <f t="shared" si="103"/>
        <v>1718.1001386937719</v>
      </c>
      <c r="AG295" s="53">
        <f t="shared" si="104"/>
        <v>1836.6497574621123</v>
      </c>
      <c r="AH295" s="53">
        <f t="shared" si="105"/>
        <v>2078.1572835778416</v>
      </c>
      <c r="AI295" s="53">
        <f t="shared" si="106"/>
        <v>1320.2796132244146</v>
      </c>
      <c r="AJ295" s="53">
        <f t="shared" si="107"/>
        <v>1786.5475362938264</v>
      </c>
      <c r="AK295" s="53">
        <f t="shared" si="108"/>
        <v>810.96501337626387</v>
      </c>
      <c r="AL295" s="53">
        <f t="shared" si="109"/>
        <v>1051.9219294495024</v>
      </c>
      <c r="AM295" s="53">
        <f t="shared" si="110"/>
        <v>532.98953280294973</v>
      </c>
      <c r="AN295" s="55">
        <f t="shared" si="111"/>
        <v>0.81678097390201287</v>
      </c>
      <c r="AO295" s="55">
        <f t="shared" si="112"/>
        <v>0.61400416716421269</v>
      </c>
      <c r="AP295" s="55">
        <f t="shared" si="113"/>
        <v>0.69812484571495403</v>
      </c>
      <c r="AQ295" s="55">
        <f t="shared" si="114"/>
        <v>0.65312537918460989</v>
      </c>
      <c r="AR295" s="55">
        <f t="shared" si="115"/>
        <v>0.76442756579891802</v>
      </c>
      <c r="AS295" s="55">
        <f t="shared" si="116"/>
        <v>0.73970629005510535</v>
      </c>
      <c r="AT295" s="55">
        <f t="shared" si="117"/>
        <v>0.77302238505383369</v>
      </c>
      <c r="AU295" s="55">
        <f t="shared" si="118"/>
        <v>0.55175436534411471</v>
      </c>
      <c r="AV295" s="55">
        <f t="shared" si="119"/>
        <v>0.73192669053392134</v>
      </c>
      <c r="AW295" s="55">
        <f t="shared" si="120"/>
        <v>0.67914067003639234</v>
      </c>
      <c r="AX295" s="55">
        <f t="shared" si="121"/>
        <v>0.83564020149819795</v>
      </c>
      <c r="AY295" s="55">
        <f t="shared" si="122"/>
        <v>0.75519709049236905</v>
      </c>
    </row>
    <row r="296" spans="1:51" ht="14.4" thickBot="1" x14ac:dyDescent="0.3">
      <c r="A296" s="41" t="s">
        <v>1398</v>
      </c>
      <c r="B296" s="41" t="s">
        <v>1401</v>
      </c>
      <c r="C296" s="26" t="s">
        <v>355</v>
      </c>
      <c r="D296" s="50">
        <v>3.22</v>
      </c>
      <c r="E296" s="50">
        <v>5.7</v>
      </c>
      <c r="F296" s="50">
        <v>10.39</v>
      </c>
      <c r="G296" s="50">
        <v>16.2</v>
      </c>
      <c r="H296" s="50">
        <v>18</v>
      </c>
      <c r="I296" s="50">
        <v>21.9</v>
      </c>
      <c r="J296" s="50">
        <v>27.6</v>
      </c>
      <c r="K296" s="50">
        <v>27</v>
      </c>
      <c r="L296" s="50">
        <v>24.39</v>
      </c>
      <c r="M296" s="50">
        <v>15.7</v>
      </c>
      <c r="N296" s="50">
        <v>10.5</v>
      </c>
      <c r="O296" s="50">
        <v>2.72</v>
      </c>
      <c r="P296" s="51">
        <v>-1.2222222222222219</v>
      </c>
      <c r="Q296" s="51">
        <v>-3.5000000000000004</v>
      </c>
      <c r="R296" s="51">
        <v>4.5000000000000009</v>
      </c>
      <c r="S296" s="51">
        <v>10.399999999999999</v>
      </c>
      <c r="T296" s="51">
        <v>11.722222222222223</v>
      </c>
      <c r="U296" s="51">
        <v>18.600000000000001</v>
      </c>
      <c r="V296" s="51">
        <v>21.2</v>
      </c>
      <c r="W296" s="51">
        <v>19.400000000000002</v>
      </c>
      <c r="X296" s="51">
        <v>17.5</v>
      </c>
      <c r="Y296" s="51">
        <v>10.199999999999999</v>
      </c>
      <c r="Z296" s="51">
        <v>6.3888888888888884</v>
      </c>
      <c r="AA296" s="51">
        <v>-4.2222222222222232</v>
      </c>
      <c r="AB296" s="53">
        <f t="shared" si="99"/>
        <v>406.18232427883703</v>
      </c>
      <c r="AC296" s="53">
        <f t="shared" si="100"/>
        <v>243.83431943869419</v>
      </c>
      <c r="AD296" s="53">
        <f t="shared" si="101"/>
        <v>563.20775715441368</v>
      </c>
      <c r="AE296" s="53">
        <f t="shared" si="102"/>
        <v>863.09772032394994</v>
      </c>
      <c r="AF296" s="53">
        <f t="shared" si="103"/>
        <v>917.84679372538756</v>
      </c>
      <c r="AG296" s="53">
        <f t="shared" si="104"/>
        <v>1744.9164321571075</v>
      </c>
      <c r="AH296" s="53">
        <f t="shared" si="105"/>
        <v>1713.2182492374491</v>
      </c>
      <c r="AI296" s="53">
        <f t="shared" si="106"/>
        <v>1420.7266780298849</v>
      </c>
      <c r="AJ296" s="53">
        <f t="shared" si="107"/>
        <v>1307.2455875289745</v>
      </c>
      <c r="AK296" s="53">
        <f t="shared" si="108"/>
        <v>867.62710162129395</v>
      </c>
      <c r="AL296" s="53">
        <f t="shared" si="109"/>
        <v>726.62154771948985</v>
      </c>
      <c r="AM296" s="53">
        <f t="shared" si="110"/>
        <v>269.65600991079054</v>
      </c>
      <c r="AN296" s="55">
        <f t="shared" si="111"/>
        <v>0.72648323296493766</v>
      </c>
      <c r="AO296" s="55">
        <f t="shared" si="112"/>
        <v>0.51612286952327202</v>
      </c>
      <c r="AP296" s="55">
        <f t="shared" si="113"/>
        <v>0.66886139482898144</v>
      </c>
      <c r="AQ296" s="55">
        <f t="shared" si="114"/>
        <v>0.68513154274191002</v>
      </c>
      <c r="AR296" s="55">
        <f t="shared" si="115"/>
        <v>0.66740223213839422</v>
      </c>
      <c r="AS296" s="55">
        <f t="shared" si="116"/>
        <v>0.81552403914885163</v>
      </c>
      <c r="AT296" s="55">
        <f t="shared" si="117"/>
        <v>0.68157379929251216</v>
      </c>
      <c r="AU296" s="55">
        <f t="shared" si="118"/>
        <v>0.63168166881405463</v>
      </c>
      <c r="AV296" s="55">
        <f t="shared" si="119"/>
        <v>0.65469488659661479</v>
      </c>
      <c r="AW296" s="55">
        <f t="shared" si="120"/>
        <v>0.69798202980532742</v>
      </c>
      <c r="AX296" s="55">
        <f t="shared" si="121"/>
        <v>0.75694367228859372</v>
      </c>
      <c r="AY296" s="55">
        <f t="shared" si="122"/>
        <v>0.602496908990937</v>
      </c>
    </row>
    <row r="297" spans="1:51" ht="14.4" thickBot="1" x14ac:dyDescent="0.3">
      <c r="A297" s="41" t="s">
        <v>1398</v>
      </c>
      <c r="B297" s="41" t="s">
        <v>1401</v>
      </c>
      <c r="C297" s="26" t="s">
        <v>356</v>
      </c>
      <c r="D297" s="50">
        <v>3</v>
      </c>
      <c r="E297" s="50">
        <v>5.5</v>
      </c>
      <c r="F297" s="50">
        <v>7.78</v>
      </c>
      <c r="G297" s="50">
        <v>15.9</v>
      </c>
      <c r="H297" s="50">
        <v>19.28</v>
      </c>
      <c r="I297" s="50">
        <v>22.1</v>
      </c>
      <c r="J297" s="50">
        <v>24.8</v>
      </c>
      <c r="K297" s="50">
        <v>26.5</v>
      </c>
      <c r="L297" s="50">
        <v>23.78</v>
      </c>
      <c r="M297" s="50">
        <v>16.5</v>
      </c>
      <c r="N297" s="50">
        <v>11.28</v>
      </c>
      <c r="O297" s="50">
        <v>3.39</v>
      </c>
      <c r="P297" s="51">
        <v>-3.5000000000000004</v>
      </c>
      <c r="Q297" s="51">
        <v>-0.70000000000000084</v>
      </c>
      <c r="R297" s="51">
        <v>-0.72222222222222265</v>
      </c>
      <c r="S297" s="51">
        <v>5.8999999999999986</v>
      </c>
      <c r="T297" s="51">
        <v>13.277777777777777</v>
      </c>
      <c r="U297" s="51">
        <v>15.7</v>
      </c>
      <c r="V297" s="51">
        <v>19.299999999999997</v>
      </c>
      <c r="W297" s="51">
        <v>16.5</v>
      </c>
      <c r="X297" s="51">
        <v>15.999999999999998</v>
      </c>
      <c r="Y297" s="51">
        <v>10.6</v>
      </c>
      <c r="Z297" s="51">
        <v>5.2222222222222214</v>
      </c>
      <c r="AA297" s="51">
        <v>-4.1111111111111098</v>
      </c>
      <c r="AB297" s="53">
        <f t="shared" si="99"/>
        <v>294.55639495515112</v>
      </c>
      <c r="AC297" s="53">
        <f t="shared" si="100"/>
        <v>373.74611064725553</v>
      </c>
      <c r="AD297" s="53">
        <f t="shared" si="101"/>
        <v>318.51374797716738</v>
      </c>
      <c r="AE297" s="53">
        <f t="shared" si="102"/>
        <v>477.52558020573377</v>
      </c>
      <c r="AF297" s="53">
        <f t="shared" si="103"/>
        <v>1039.029892391859</v>
      </c>
      <c r="AG297" s="53">
        <f t="shared" si="104"/>
        <v>1194.2397980618357</v>
      </c>
      <c r="AH297" s="53">
        <f t="shared" si="105"/>
        <v>1598.4261280620262</v>
      </c>
      <c r="AI297" s="53">
        <f t="shared" si="106"/>
        <v>1015.9658089724586</v>
      </c>
      <c r="AJ297" s="53">
        <f t="shared" si="107"/>
        <v>1120.9008777453216</v>
      </c>
      <c r="AK297" s="53">
        <f t="shared" si="108"/>
        <v>869.64330738614672</v>
      </c>
      <c r="AL297" s="53">
        <f t="shared" si="109"/>
        <v>587.09113101440164</v>
      </c>
      <c r="AM297" s="53">
        <f t="shared" si="110"/>
        <v>261.50165142170755</v>
      </c>
      <c r="AN297" s="55">
        <f t="shared" si="111"/>
        <v>0.62348602998400371</v>
      </c>
      <c r="AO297" s="55">
        <f t="shared" si="112"/>
        <v>0.64343282926961443</v>
      </c>
      <c r="AP297" s="55">
        <f t="shared" si="113"/>
        <v>0.54923563786145391</v>
      </c>
      <c r="AQ297" s="55">
        <f t="shared" si="114"/>
        <v>0.5145165043080322</v>
      </c>
      <c r="AR297" s="55">
        <f t="shared" si="115"/>
        <v>0.68222755441657634</v>
      </c>
      <c r="AS297" s="55">
        <f t="shared" si="116"/>
        <v>0.67057431321121819</v>
      </c>
      <c r="AT297" s="55">
        <f t="shared" si="117"/>
        <v>0.71512568817798117</v>
      </c>
      <c r="AU297" s="55">
        <f t="shared" si="118"/>
        <v>0.54209105840462302</v>
      </c>
      <c r="AV297" s="55">
        <f t="shared" si="119"/>
        <v>0.61744134576592713</v>
      </c>
      <c r="AW297" s="55">
        <f t="shared" si="120"/>
        <v>0.6811882610677461</v>
      </c>
      <c r="AX297" s="55">
        <f t="shared" si="121"/>
        <v>0.66299493457917369</v>
      </c>
      <c r="AY297" s="55">
        <f t="shared" si="122"/>
        <v>0.57942417829054327</v>
      </c>
    </row>
    <row r="298" spans="1:51" ht="14.4" thickBot="1" x14ac:dyDescent="0.3">
      <c r="A298" s="41" t="s">
        <v>1398</v>
      </c>
      <c r="B298" s="41" t="s">
        <v>1401</v>
      </c>
      <c r="C298" s="26" t="s">
        <v>357</v>
      </c>
      <c r="D298" s="50">
        <v>2.11</v>
      </c>
      <c r="E298" s="50">
        <v>2.9</v>
      </c>
      <c r="F298" s="50">
        <v>10.89</v>
      </c>
      <c r="G298" s="50">
        <v>15.4</v>
      </c>
      <c r="H298" s="50">
        <v>20.5</v>
      </c>
      <c r="I298" s="50">
        <v>25.3</v>
      </c>
      <c r="J298" s="50">
        <v>27.5</v>
      </c>
      <c r="K298" s="50">
        <v>26.5</v>
      </c>
      <c r="L298" s="50">
        <v>24.39</v>
      </c>
      <c r="M298" s="50">
        <v>15.9</v>
      </c>
      <c r="N298" s="50">
        <v>11.22</v>
      </c>
      <c r="O298" s="50">
        <v>3.89</v>
      </c>
      <c r="P298" s="51">
        <v>-3.2777777777777768</v>
      </c>
      <c r="Q298" s="51">
        <v>-3.0999999999999988</v>
      </c>
      <c r="R298" s="51">
        <v>4.2222222222222232</v>
      </c>
      <c r="S298" s="51">
        <v>8.8000000000000025</v>
      </c>
      <c r="T298" s="51">
        <v>14.388888888888888</v>
      </c>
      <c r="U298" s="51">
        <v>19.8</v>
      </c>
      <c r="V298" s="51">
        <v>21.5</v>
      </c>
      <c r="W298" s="51">
        <v>20.399999999999999</v>
      </c>
      <c r="X298" s="51">
        <v>18.000000000000004</v>
      </c>
      <c r="Y298" s="51">
        <v>9.5</v>
      </c>
      <c r="Z298" s="51">
        <v>6.5000000000000018</v>
      </c>
      <c r="AA298" s="51">
        <v>-3.2777777777777768</v>
      </c>
      <c r="AB298" s="53">
        <f t="shared" si="99"/>
        <v>324.35067077013861</v>
      </c>
      <c r="AC298" s="53">
        <f t="shared" si="100"/>
        <v>314.87407656831016</v>
      </c>
      <c r="AD298" s="53">
        <f t="shared" si="101"/>
        <v>523.99727473605503</v>
      </c>
      <c r="AE298" s="53">
        <f t="shared" si="102"/>
        <v>732.83084327761583</v>
      </c>
      <c r="AF298" s="53">
        <f t="shared" si="103"/>
        <v>1112.8867998077219</v>
      </c>
      <c r="AG298" s="53">
        <f t="shared" si="104"/>
        <v>1650.9357936238277</v>
      </c>
      <c r="AH298" s="53">
        <f t="shared" si="105"/>
        <v>1787.8107718067781</v>
      </c>
      <c r="AI298" s="53">
        <f t="shared" si="106"/>
        <v>1656.1728994887919</v>
      </c>
      <c r="AJ298" s="53">
        <f t="shared" si="107"/>
        <v>1392.2283859598519</v>
      </c>
      <c r="AK298" s="53">
        <f t="shared" si="108"/>
        <v>779.92909705539353</v>
      </c>
      <c r="AL298" s="53">
        <f t="shared" si="109"/>
        <v>703.35144320395602</v>
      </c>
      <c r="AM298" s="53">
        <f t="shared" si="110"/>
        <v>285.96476080751285</v>
      </c>
      <c r="AN298" s="55">
        <f t="shared" si="111"/>
        <v>0.67526608546733125</v>
      </c>
      <c r="AO298" s="55">
        <f t="shared" si="112"/>
        <v>0.64691636570962219</v>
      </c>
      <c r="AP298" s="55">
        <f t="shared" si="113"/>
        <v>0.63451122853193376</v>
      </c>
      <c r="AQ298" s="55">
        <f t="shared" si="114"/>
        <v>0.64766832808886654</v>
      </c>
      <c r="AR298" s="55">
        <f t="shared" si="115"/>
        <v>0.67986963948889534</v>
      </c>
      <c r="AS298" s="55">
        <f t="shared" si="116"/>
        <v>0.71602832239080572</v>
      </c>
      <c r="AT298" s="55">
        <f t="shared" si="117"/>
        <v>0.69829303130933573</v>
      </c>
      <c r="AU298" s="55">
        <f t="shared" si="118"/>
        <v>0.69212659038630275</v>
      </c>
      <c r="AV298" s="55">
        <f t="shared" si="119"/>
        <v>0.67564038198679854</v>
      </c>
      <c r="AW298" s="55">
        <f t="shared" si="120"/>
        <v>0.65754965063552029</v>
      </c>
      <c r="AX298" s="55">
        <f t="shared" si="121"/>
        <v>0.72712106676573884</v>
      </c>
      <c r="AY298" s="55">
        <f t="shared" si="122"/>
        <v>0.59535040933810479</v>
      </c>
    </row>
    <row r="299" spans="1:51" ht="14.4" thickBot="1" x14ac:dyDescent="0.3">
      <c r="A299" s="41" t="s">
        <v>1398</v>
      </c>
      <c r="B299" s="41" t="s">
        <v>1401</v>
      </c>
      <c r="C299" s="26" t="s">
        <v>358</v>
      </c>
      <c r="D299" s="50">
        <v>3.5</v>
      </c>
      <c r="E299" s="50">
        <v>2.5</v>
      </c>
      <c r="F299" s="50">
        <v>10.72</v>
      </c>
      <c r="G299" s="50">
        <v>14.6</v>
      </c>
      <c r="H299" s="50">
        <v>18.78</v>
      </c>
      <c r="I299" s="50">
        <v>22.1</v>
      </c>
      <c r="J299" s="50">
        <v>26</v>
      </c>
      <c r="K299" s="50">
        <v>26.1</v>
      </c>
      <c r="L299" s="50">
        <v>24.5</v>
      </c>
      <c r="M299" s="50">
        <v>13</v>
      </c>
      <c r="N299" s="50">
        <v>10.39</v>
      </c>
      <c r="O299" s="50">
        <v>4.78</v>
      </c>
      <c r="P299" s="51">
        <v>-2.2777777777777786</v>
      </c>
      <c r="Q299" s="51">
        <v>-2.2000000000000006</v>
      </c>
      <c r="R299" s="51">
        <v>3.6111111111111112</v>
      </c>
      <c r="S299" s="51">
        <v>6.3000000000000016</v>
      </c>
      <c r="T299" s="51">
        <v>12.722222222222221</v>
      </c>
      <c r="U299" s="51">
        <v>17.7</v>
      </c>
      <c r="V299" s="51">
        <v>19.499999999999996</v>
      </c>
      <c r="W299" s="51">
        <v>19</v>
      </c>
      <c r="X299" s="51">
        <v>17.277777777777779</v>
      </c>
      <c r="Y299" s="51">
        <v>9.4</v>
      </c>
      <c r="Z299" s="51">
        <v>3.8888888888888888</v>
      </c>
      <c r="AA299" s="51">
        <v>-0.61111111111111194</v>
      </c>
      <c r="AB299" s="53">
        <f t="shared" si="99"/>
        <v>340.94521938588974</v>
      </c>
      <c r="AC299" s="53">
        <f t="shared" si="100"/>
        <v>370.17461163859701</v>
      </c>
      <c r="AD299" s="53">
        <f t="shared" si="101"/>
        <v>486.35669258266984</v>
      </c>
      <c r="AE299" s="53">
        <f t="shared" si="102"/>
        <v>548.56083962451999</v>
      </c>
      <c r="AF299" s="53">
        <f t="shared" si="103"/>
        <v>996.87504275607921</v>
      </c>
      <c r="AG299" s="53">
        <f t="shared" si="104"/>
        <v>1539.5459902642949</v>
      </c>
      <c r="AH299" s="53">
        <f t="shared" si="105"/>
        <v>1525.8675062837697</v>
      </c>
      <c r="AI299" s="53">
        <f t="shared" si="106"/>
        <v>1425.3000517458036</v>
      </c>
      <c r="AJ299" s="53">
        <f t="shared" si="107"/>
        <v>1262.717818973716</v>
      </c>
      <c r="AK299" s="53">
        <f t="shared" si="108"/>
        <v>928.09459480346709</v>
      </c>
      <c r="AL299" s="53">
        <f t="shared" si="109"/>
        <v>516.97583480939534</v>
      </c>
      <c r="AM299" s="53">
        <f t="shared" si="110"/>
        <v>398.06374810195638</v>
      </c>
      <c r="AN299" s="55">
        <f t="shared" si="111"/>
        <v>0.6590488077869201</v>
      </c>
      <c r="AO299" s="55">
        <f t="shared" si="112"/>
        <v>0.71144980171247207</v>
      </c>
      <c r="AP299" s="55">
        <f t="shared" si="113"/>
        <v>0.61476089878664075</v>
      </c>
      <c r="AQ299" s="55">
        <f t="shared" si="114"/>
        <v>0.57496178341385329</v>
      </c>
      <c r="AR299" s="55">
        <f t="shared" si="115"/>
        <v>0.67874600328373602</v>
      </c>
      <c r="AS299" s="55">
        <f t="shared" si="116"/>
        <v>0.76137300925324847</v>
      </c>
      <c r="AT299" s="55">
        <f t="shared" si="117"/>
        <v>0.67422453305713259</v>
      </c>
      <c r="AU299" s="55">
        <f t="shared" si="118"/>
        <v>0.64970273452162941</v>
      </c>
      <c r="AV299" s="55">
        <f t="shared" si="119"/>
        <v>0.64133279529786413</v>
      </c>
      <c r="AW299" s="55">
        <f t="shared" si="120"/>
        <v>0.7877416160954297</v>
      </c>
      <c r="AX299" s="55">
        <f t="shared" si="121"/>
        <v>0.64082129885177463</v>
      </c>
      <c r="AY299" s="55">
        <f t="shared" si="122"/>
        <v>0.68087044151775078</v>
      </c>
    </row>
    <row r="300" spans="1:51" ht="14.4" thickBot="1" x14ac:dyDescent="0.3">
      <c r="A300" s="41" t="s">
        <v>1398</v>
      </c>
      <c r="B300" s="41" t="s">
        <v>1401</v>
      </c>
      <c r="C300" s="26" t="s">
        <v>359</v>
      </c>
      <c r="D300" s="50">
        <v>0.78</v>
      </c>
      <c r="E300" s="50">
        <v>3.1</v>
      </c>
      <c r="F300" s="50">
        <v>9.39</v>
      </c>
      <c r="G300" s="50">
        <v>17.3</v>
      </c>
      <c r="H300" s="50">
        <v>19.5</v>
      </c>
      <c r="I300" s="50">
        <v>25</v>
      </c>
      <c r="J300" s="50">
        <v>26.6</v>
      </c>
      <c r="K300" s="50">
        <v>25.1</v>
      </c>
      <c r="L300" s="50">
        <v>25.22</v>
      </c>
      <c r="M300" s="50">
        <v>15.6</v>
      </c>
      <c r="N300" s="50">
        <v>11.5</v>
      </c>
      <c r="O300" s="50">
        <v>-1.61</v>
      </c>
      <c r="P300" s="51">
        <v>-4.3888888888888884</v>
      </c>
      <c r="Q300" s="51">
        <v>-0.19999999999999968</v>
      </c>
      <c r="R300" s="51">
        <v>4.8888888888888875</v>
      </c>
      <c r="S300" s="51">
        <v>11.500000000000002</v>
      </c>
      <c r="T300" s="51">
        <v>14.277777777777779</v>
      </c>
      <c r="U300" s="51">
        <v>18.099999999999998</v>
      </c>
      <c r="V300" s="51">
        <v>20.999999999999996</v>
      </c>
      <c r="W300" s="51">
        <v>19.099999999999998</v>
      </c>
      <c r="X300" s="51">
        <v>18.111111111111107</v>
      </c>
      <c r="Y300" s="51">
        <v>9.9</v>
      </c>
      <c r="Z300" s="51">
        <v>3.1111111111111116</v>
      </c>
      <c r="AA300" s="51">
        <v>-5.7777777777777768</v>
      </c>
      <c r="AB300" s="53">
        <f t="shared" si="99"/>
        <v>302.10628867190849</v>
      </c>
      <c r="AC300" s="53">
        <f t="shared" si="100"/>
        <v>475.52309314585608</v>
      </c>
      <c r="AD300" s="53">
        <f t="shared" si="101"/>
        <v>635.80611719785759</v>
      </c>
      <c r="AE300" s="53">
        <f t="shared" si="102"/>
        <v>931.49814956206239</v>
      </c>
      <c r="AF300" s="53">
        <f t="shared" si="103"/>
        <v>1167.0714650753234</v>
      </c>
      <c r="AG300" s="53">
        <f t="shared" si="104"/>
        <v>1359.3693305557827</v>
      </c>
      <c r="AH300" s="53">
        <f t="shared" si="105"/>
        <v>1772.7185740405355</v>
      </c>
      <c r="AI300" s="53">
        <f t="shared" si="106"/>
        <v>1531.4433847697437</v>
      </c>
      <c r="AJ300" s="53">
        <f t="shared" si="107"/>
        <v>1343.5435539594803</v>
      </c>
      <c r="AK300" s="53">
        <f t="shared" si="108"/>
        <v>838.85564428287569</v>
      </c>
      <c r="AL300" s="53">
        <f t="shared" si="109"/>
        <v>430.3765988637017</v>
      </c>
      <c r="AM300" s="53">
        <f t="shared" si="110"/>
        <v>291.35866639656234</v>
      </c>
      <c r="AN300" s="55">
        <f t="shared" si="111"/>
        <v>0.68350960486816803</v>
      </c>
      <c r="AO300" s="55">
        <f t="shared" si="112"/>
        <v>0.78939136026670165</v>
      </c>
      <c r="AP300" s="55">
        <f t="shared" si="113"/>
        <v>0.73485912893198246</v>
      </c>
      <c r="AQ300" s="55">
        <f t="shared" si="114"/>
        <v>0.68734466341152001</v>
      </c>
      <c r="AR300" s="55">
        <f t="shared" si="115"/>
        <v>0.71811266886592873</v>
      </c>
      <c r="AS300" s="55">
        <f t="shared" si="116"/>
        <v>0.65556164543390927</v>
      </c>
      <c r="AT300" s="55">
        <f t="shared" si="117"/>
        <v>0.71395815908159144</v>
      </c>
      <c r="AU300" s="55">
        <f t="shared" si="118"/>
        <v>0.69374693956004196</v>
      </c>
      <c r="AV300" s="55">
        <f t="shared" si="119"/>
        <v>0.64747755886600955</v>
      </c>
      <c r="AW300" s="55">
        <f t="shared" si="120"/>
        <v>0.68851159917382043</v>
      </c>
      <c r="AX300" s="55">
        <f t="shared" si="121"/>
        <v>0.56353462957013878</v>
      </c>
      <c r="AY300" s="55">
        <f t="shared" si="122"/>
        <v>0.7322249045177347</v>
      </c>
    </row>
    <row r="301" spans="1:51" ht="14.4" thickBot="1" x14ac:dyDescent="0.3">
      <c r="A301" s="41" t="s">
        <v>1398</v>
      </c>
      <c r="B301" s="41" t="s">
        <v>1401</v>
      </c>
      <c r="C301" s="26" t="s">
        <v>360</v>
      </c>
      <c r="D301" s="50">
        <v>2.72</v>
      </c>
      <c r="E301" s="50">
        <v>7.8</v>
      </c>
      <c r="F301" s="50">
        <v>11.22</v>
      </c>
      <c r="G301" s="50">
        <v>16.8</v>
      </c>
      <c r="H301" s="50">
        <v>21.11</v>
      </c>
      <c r="I301" s="50">
        <v>26</v>
      </c>
      <c r="J301" s="50">
        <v>27.5</v>
      </c>
      <c r="K301" s="50">
        <v>27.3</v>
      </c>
      <c r="L301" s="50">
        <v>23.78</v>
      </c>
      <c r="M301" s="50">
        <v>16.7</v>
      </c>
      <c r="N301" s="50">
        <v>11.89</v>
      </c>
      <c r="O301" s="50">
        <v>5.61</v>
      </c>
      <c r="P301" s="51">
        <v>-2.9999999999999991</v>
      </c>
      <c r="Q301" s="51">
        <v>-1.1000000000000003</v>
      </c>
      <c r="R301" s="51">
        <v>5.2777777777777777</v>
      </c>
      <c r="S301" s="51">
        <v>10.199999999999999</v>
      </c>
      <c r="T301" s="51">
        <v>16.611111111111111</v>
      </c>
      <c r="U301" s="51">
        <v>20.399999999999999</v>
      </c>
      <c r="V301" s="51">
        <v>21.599999999999998</v>
      </c>
      <c r="W301" s="51">
        <v>20.799999999999997</v>
      </c>
      <c r="X301" s="51">
        <v>18.222222222222221</v>
      </c>
      <c r="Y301" s="51">
        <v>9.6</v>
      </c>
      <c r="Z301" s="51">
        <v>6.3888888888888884</v>
      </c>
      <c r="AA301" s="51">
        <v>-1.0000000000000004</v>
      </c>
      <c r="AB301" s="53">
        <f t="shared" si="99"/>
        <v>323.69583815356481</v>
      </c>
      <c r="AC301" s="53">
        <f t="shared" si="100"/>
        <v>300.99652087932543</v>
      </c>
      <c r="AD301" s="53">
        <f t="shared" si="101"/>
        <v>593.99756591036851</v>
      </c>
      <c r="AE301" s="53">
        <f t="shared" si="102"/>
        <v>808.90074727362412</v>
      </c>
      <c r="AF301" s="53">
        <f t="shared" si="103"/>
        <v>1425.1061400042115</v>
      </c>
      <c r="AG301" s="53">
        <f t="shared" si="104"/>
        <v>1705.8174643356115</v>
      </c>
      <c r="AH301" s="53">
        <f t="shared" si="105"/>
        <v>1809.8233860717291</v>
      </c>
      <c r="AI301" s="53">
        <f t="shared" si="106"/>
        <v>1659.9439748714246</v>
      </c>
      <c r="AJ301" s="53">
        <f t="shared" si="107"/>
        <v>1485.0374061546106</v>
      </c>
      <c r="AK301" s="53">
        <f t="shared" si="108"/>
        <v>751.20537353763916</v>
      </c>
      <c r="AL301" s="53">
        <f t="shared" si="109"/>
        <v>662.67568444076244</v>
      </c>
      <c r="AM301" s="53">
        <f t="shared" si="110"/>
        <v>355.00604962635282</v>
      </c>
      <c r="AN301" s="55">
        <f t="shared" si="111"/>
        <v>0.6601130658474661</v>
      </c>
      <c r="AO301" s="55">
        <f t="shared" si="112"/>
        <v>0.53355558330101283</v>
      </c>
      <c r="AP301" s="55">
        <f t="shared" si="113"/>
        <v>0.66820984314429988</v>
      </c>
      <c r="AQ301" s="55">
        <f t="shared" si="114"/>
        <v>0.65073830040353997</v>
      </c>
      <c r="AR301" s="55">
        <f t="shared" si="115"/>
        <v>0.75504541903782163</v>
      </c>
      <c r="AS301" s="55">
        <f t="shared" si="116"/>
        <v>0.71287341181373154</v>
      </c>
      <c r="AT301" s="55">
        <f t="shared" si="117"/>
        <v>0.70257878385799977</v>
      </c>
      <c r="AU301" s="55">
        <f t="shared" si="118"/>
        <v>0.67681075561530335</v>
      </c>
      <c r="AV301" s="55">
        <f t="shared" si="119"/>
        <v>0.71069097389666902</v>
      </c>
      <c r="AW301" s="55">
        <f t="shared" si="120"/>
        <v>0.62909510558945025</v>
      </c>
      <c r="AX301" s="55">
        <f t="shared" si="121"/>
        <v>0.69032932988465734</v>
      </c>
      <c r="AY301" s="55">
        <f t="shared" si="122"/>
        <v>0.62470804590744822</v>
      </c>
    </row>
    <row r="302" spans="1:51" ht="14.4" thickBot="1" x14ac:dyDescent="0.3">
      <c r="A302" s="41" t="s">
        <v>1398</v>
      </c>
      <c r="B302" s="41" t="s">
        <v>1401</v>
      </c>
      <c r="C302" s="26" t="s">
        <v>361</v>
      </c>
      <c r="D302" s="50">
        <v>4.78</v>
      </c>
      <c r="E302" s="50">
        <v>8</v>
      </c>
      <c r="F302" s="50">
        <v>8.5</v>
      </c>
      <c r="G302" s="50">
        <v>15.1</v>
      </c>
      <c r="H302" s="50">
        <v>23.22</v>
      </c>
      <c r="I302" s="50">
        <v>26</v>
      </c>
      <c r="J302" s="50">
        <v>27.7</v>
      </c>
      <c r="K302" s="50">
        <v>24.9</v>
      </c>
      <c r="L302" s="50">
        <v>21.61</v>
      </c>
      <c r="M302" s="50">
        <v>18.3</v>
      </c>
      <c r="N302" s="50">
        <v>9.11</v>
      </c>
      <c r="O302" s="50">
        <v>5</v>
      </c>
      <c r="P302" s="51">
        <v>-0.38888888888888851</v>
      </c>
      <c r="Q302" s="51">
        <v>1.3000000000000018</v>
      </c>
      <c r="R302" s="51">
        <v>0.61111111111111194</v>
      </c>
      <c r="S302" s="51">
        <v>6.5000000000000018</v>
      </c>
      <c r="T302" s="51">
        <v>19.388888888888893</v>
      </c>
      <c r="U302" s="51">
        <v>21.3</v>
      </c>
      <c r="V302" s="51">
        <v>21.599999999999998</v>
      </c>
      <c r="W302" s="51">
        <v>21.2</v>
      </c>
      <c r="X302" s="51">
        <v>13.888888888888889</v>
      </c>
      <c r="Y302" s="51">
        <v>12.1</v>
      </c>
      <c r="Z302" s="51">
        <v>2.7222222222222214</v>
      </c>
      <c r="AA302" s="51">
        <v>0.27777777777777779</v>
      </c>
      <c r="AB302" s="53">
        <f t="shared" si="99"/>
        <v>411.15728482868468</v>
      </c>
      <c r="AC302" s="53">
        <f t="shared" si="100"/>
        <v>420.44210993027957</v>
      </c>
      <c r="AD302" s="53">
        <f t="shared" si="101"/>
        <v>368.06330767110768</v>
      </c>
      <c r="AE302" s="53">
        <f t="shared" si="102"/>
        <v>546.00736026361801</v>
      </c>
      <c r="AF302" s="53">
        <f t="shared" si="103"/>
        <v>1777.1028198044596</v>
      </c>
      <c r="AG302" s="53">
        <f t="shared" si="104"/>
        <v>1905.5423511261522</v>
      </c>
      <c r="AH302" s="53">
        <f t="shared" si="105"/>
        <v>1788.7782473153954</v>
      </c>
      <c r="AI302" s="53">
        <f t="shared" si="106"/>
        <v>2009.460802094469</v>
      </c>
      <c r="AJ302" s="53">
        <f t="shared" si="107"/>
        <v>974.35464226838769</v>
      </c>
      <c r="AK302" s="53">
        <f t="shared" si="108"/>
        <v>946.70293282393857</v>
      </c>
      <c r="AL302" s="53">
        <f t="shared" si="109"/>
        <v>477.754719675535</v>
      </c>
      <c r="AM302" s="53">
        <f t="shared" si="110"/>
        <v>446.02771824224334</v>
      </c>
      <c r="AN302" s="55">
        <f t="shared" si="111"/>
        <v>0.69197779958625449</v>
      </c>
      <c r="AO302" s="55">
        <f t="shared" si="112"/>
        <v>0.6263221280253547</v>
      </c>
      <c r="AP302" s="55">
        <f t="shared" si="113"/>
        <v>0.5761569047938967</v>
      </c>
      <c r="AQ302" s="55">
        <f t="shared" si="114"/>
        <v>0.56445957151708304</v>
      </c>
      <c r="AR302" s="55">
        <f t="shared" si="115"/>
        <v>0.79067939762249484</v>
      </c>
      <c r="AS302" s="55">
        <f t="shared" si="116"/>
        <v>0.75345174245058855</v>
      </c>
      <c r="AT302" s="55">
        <f t="shared" si="117"/>
        <v>0.69440899883514129</v>
      </c>
      <c r="AU302" s="55">
        <f t="shared" si="118"/>
        <v>0.79942869743683342</v>
      </c>
      <c r="AV302" s="55">
        <f t="shared" si="119"/>
        <v>0.61483012139454152</v>
      </c>
      <c r="AW302" s="55">
        <f t="shared" si="120"/>
        <v>0.67145820237117793</v>
      </c>
      <c r="AX302" s="55">
        <f t="shared" si="121"/>
        <v>0.64303717628698887</v>
      </c>
      <c r="AY302" s="55">
        <f t="shared" si="122"/>
        <v>0.7152205741592601</v>
      </c>
    </row>
    <row r="303" spans="1:51" ht="14.4" thickBot="1" x14ac:dyDescent="0.3">
      <c r="A303" s="41" t="s">
        <v>1398</v>
      </c>
      <c r="B303" s="41" t="s">
        <v>1401</v>
      </c>
      <c r="C303" s="26" t="s">
        <v>362</v>
      </c>
      <c r="D303" s="50">
        <v>4.22</v>
      </c>
      <c r="E303" s="50">
        <v>8.8000000000000007</v>
      </c>
      <c r="F303" s="50">
        <v>9.7799999999999994</v>
      </c>
      <c r="G303" s="50">
        <v>18.899999999999999</v>
      </c>
      <c r="H303" s="50">
        <v>22.39</v>
      </c>
      <c r="I303" s="50">
        <v>25.9</v>
      </c>
      <c r="J303" s="50">
        <v>26.3</v>
      </c>
      <c r="K303" s="50">
        <v>29.9</v>
      </c>
      <c r="L303" s="50">
        <v>26.22</v>
      </c>
      <c r="M303" s="50">
        <v>17</v>
      </c>
      <c r="N303" s="50">
        <v>10</v>
      </c>
      <c r="O303" s="50">
        <v>1.72</v>
      </c>
      <c r="P303" s="51">
        <v>-0.38888888888888851</v>
      </c>
      <c r="Q303" s="51">
        <v>3.8000000000000016</v>
      </c>
      <c r="R303" s="51">
        <v>1.888888888888888</v>
      </c>
      <c r="S303" s="51">
        <v>12.899999999999999</v>
      </c>
      <c r="T303" s="51">
        <v>18.000000000000004</v>
      </c>
      <c r="U303" s="51">
        <v>20.2</v>
      </c>
      <c r="V303" s="51">
        <v>22.399999999999995</v>
      </c>
      <c r="W303" s="51">
        <v>21.2</v>
      </c>
      <c r="X303" s="51">
        <v>19.888888888888886</v>
      </c>
      <c r="Y303" s="51">
        <v>13.299999999999999</v>
      </c>
      <c r="Z303" s="51">
        <v>4.7222222222222223</v>
      </c>
      <c r="AA303" s="51">
        <v>-2.7777777777777777</v>
      </c>
      <c r="AB303" s="53">
        <f t="shared" si="99"/>
        <v>427.57229655497679</v>
      </c>
      <c r="AC303" s="53">
        <f t="shared" si="100"/>
        <v>568.05385707310199</v>
      </c>
      <c r="AD303" s="53">
        <f t="shared" si="101"/>
        <v>405.6426278880196</v>
      </c>
      <c r="AE303" s="53">
        <f t="shared" si="102"/>
        <v>1012.7221599662457</v>
      </c>
      <c r="AF303" s="53">
        <f t="shared" si="103"/>
        <v>1570.8189945579754</v>
      </c>
      <c r="AG303" s="53">
        <f t="shared" si="104"/>
        <v>1674.0684627010921</v>
      </c>
      <c r="AH303" s="53">
        <f t="shared" si="105"/>
        <v>2141.1434916901289</v>
      </c>
      <c r="AI303" s="53">
        <f t="shared" si="106"/>
        <v>1499.2999164440646</v>
      </c>
      <c r="AJ303" s="53">
        <f t="shared" si="107"/>
        <v>1580.6225471975877</v>
      </c>
      <c r="AK303" s="53">
        <f t="shared" si="108"/>
        <v>1202.4498316032264</v>
      </c>
      <c r="AL303" s="53">
        <f t="shared" si="109"/>
        <v>596.29836634668686</v>
      </c>
      <c r="AM303" s="53">
        <f t="shared" si="110"/>
        <v>359.25318140768786</v>
      </c>
      <c r="AN303" s="55">
        <f t="shared" si="111"/>
        <v>0.71960426788359966</v>
      </c>
      <c r="AO303" s="55">
        <f t="shared" si="112"/>
        <v>0.70854790244930788</v>
      </c>
      <c r="AP303" s="55">
        <f t="shared" si="113"/>
        <v>0.57933435500094721</v>
      </c>
      <c r="AQ303" s="55">
        <f t="shared" si="114"/>
        <v>0.68156066379670266</v>
      </c>
      <c r="AR303" s="55">
        <f t="shared" si="115"/>
        <v>0.76230937123406317</v>
      </c>
      <c r="AS303" s="55">
        <f t="shared" si="116"/>
        <v>0.70830171964055888</v>
      </c>
      <c r="AT303" s="55">
        <f t="shared" si="117"/>
        <v>0.79162245204718273</v>
      </c>
      <c r="AU303" s="55">
        <f t="shared" si="118"/>
        <v>0.59647014662875908</v>
      </c>
      <c r="AV303" s="55">
        <f t="shared" si="119"/>
        <v>0.68176605902133913</v>
      </c>
      <c r="AW303" s="55">
        <f t="shared" si="120"/>
        <v>0.78838615189844241</v>
      </c>
      <c r="AX303" s="55">
        <f t="shared" si="121"/>
        <v>0.69725321806619578</v>
      </c>
      <c r="AY303" s="55">
        <f t="shared" si="122"/>
        <v>0.72063216897613691</v>
      </c>
    </row>
    <row r="304" spans="1:51" ht="14.4" thickBot="1" x14ac:dyDescent="0.3">
      <c r="A304" s="41" t="s">
        <v>1398</v>
      </c>
      <c r="B304" s="41" t="s">
        <v>1401</v>
      </c>
      <c r="C304" s="26" t="s">
        <v>363</v>
      </c>
      <c r="D304" s="50">
        <v>0.61</v>
      </c>
      <c r="E304" s="50">
        <v>5</v>
      </c>
      <c r="F304" s="50">
        <v>5.28</v>
      </c>
      <c r="G304" s="50">
        <v>12.8</v>
      </c>
      <c r="H304" s="50">
        <v>18.39</v>
      </c>
      <c r="I304" s="50">
        <v>24.2</v>
      </c>
      <c r="J304" s="50">
        <v>25.3</v>
      </c>
      <c r="K304" s="50">
        <v>27.9</v>
      </c>
      <c r="L304" s="50">
        <v>23.11</v>
      </c>
      <c r="M304" s="50">
        <v>13.5</v>
      </c>
      <c r="N304" s="50">
        <v>8.89</v>
      </c>
      <c r="O304" s="50">
        <v>6.11</v>
      </c>
      <c r="P304" s="51">
        <v>-5.3888888888888884</v>
      </c>
      <c r="Q304" s="51">
        <v>-4.2999999999999989</v>
      </c>
      <c r="R304" s="51">
        <v>-3.7777777777777781</v>
      </c>
      <c r="S304" s="51">
        <v>2.5</v>
      </c>
      <c r="T304" s="51">
        <v>11.722222222222223</v>
      </c>
      <c r="U304" s="51">
        <v>18.600000000000001</v>
      </c>
      <c r="V304" s="51">
        <v>19.2</v>
      </c>
      <c r="W304" s="51">
        <v>18.099999999999998</v>
      </c>
      <c r="X304" s="51">
        <v>15.611111111111111</v>
      </c>
      <c r="Y304" s="51">
        <v>6.3000000000000016</v>
      </c>
      <c r="Z304" s="51">
        <v>3.1111111111111116</v>
      </c>
      <c r="AA304" s="51">
        <v>-0.22222222222222143</v>
      </c>
      <c r="AB304" s="53">
        <f t="shared" si="99"/>
        <v>262.95487825617818</v>
      </c>
      <c r="AC304" s="53">
        <f t="shared" si="100"/>
        <v>227.06653893295621</v>
      </c>
      <c r="AD304" s="53">
        <f t="shared" si="101"/>
        <v>240.83060601000318</v>
      </c>
      <c r="AE304" s="53">
        <f t="shared" si="102"/>
        <v>362.31932584056437</v>
      </c>
      <c r="AF304" s="53">
        <f t="shared" si="103"/>
        <v>895.65081449902686</v>
      </c>
      <c r="AG304" s="53">
        <f t="shared" si="104"/>
        <v>1518.2462101809031</v>
      </c>
      <c r="AH304" s="53">
        <f t="shared" si="105"/>
        <v>1532.2948397945495</v>
      </c>
      <c r="AI304" s="53">
        <f t="shared" si="106"/>
        <v>1145.6444235150625</v>
      </c>
      <c r="AJ304" s="53">
        <f t="shared" si="107"/>
        <v>1110.5123047594227</v>
      </c>
      <c r="AK304" s="53">
        <f t="shared" si="108"/>
        <v>589.09568026368697</v>
      </c>
      <c r="AL304" s="53">
        <f t="shared" si="109"/>
        <v>512.34920113590715</v>
      </c>
      <c r="AM304" s="53">
        <f t="shared" si="110"/>
        <v>384.11406136351104</v>
      </c>
      <c r="AN304" s="55">
        <f t="shared" si="111"/>
        <v>0.64160412668892752</v>
      </c>
      <c r="AO304" s="55">
        <f t="shared" si="112"/>
        <v>0.51031184004687247</v>
      </c>
      <c r="AP304" s="55">
        <f t="shared" si="113"/>
        <v>0.52045887547314829</v>
      </c>
      <c r="AQ304" s="55">
        <f t="shared" si="114"/>
        <v>0.49541984088740926</v>
      </c>
      <c r="AR304" s="55">
        <f t="shared" si="115"/>
        <v>0.65126266921630305</v>
      </c>
      <c r="AS304" s="55">
        <f t="shared" si="116"/>
        <v>0.70958485972793295</v>
      </c>
      <c r="AT304" s="55">
        <f t="shared" si="117"/>
        <v>0.68982078962785376</v>
      </c>
      <c r="AU304" s="55">
        <f t="shared" si="118"/>
        <v>0.5524918993535417</v>
      </c>
      <c r="AV304" s="55">
        <f t="shared" si="119"/>
        <v>0.62711859763269318</v>
      </c>
      <c r="AW304" s="55">
        <f t="shared" si="120"/>
        <v>0.61744747065365768</v>
      </c>
      <c r="AX304" s="55">
        <f t="shared" si="121"/>
        <v>0.67086946185036045</v>
      </c>
      <c r="AY304" s="55">
        <f t="shared" si="122"/>
        <v>0.63867815004544337</v>
      </c>
    </row>
    <row r="305" spans="1:51" ht="14.4" thickBot="1" x14ac:dyDescent="0.3">
      <c r="A305" s="41" t="s">
        <v>1398</v>
      </c>
      <c r="B305" s="41" t="s">
        <v>1401</v>
      </c>
      <c r="C305" s="26" t="s">
        <v>364</v>
      </c>
      <c r="D305" s="50">
        <v>2.89</v>
      </c>
      <c r="E305" s="50">
        <v>8.1999999999999993</v>
      </c>
      <c r="F305" s="50">
        <v>7.5</v>
      </c>
      <c r="G305" s="50">
        <v>13.9</v>
      </c>
      <c r="H305" s="50">
        <v>19.89</v>
      </c>
      <c r="I305" s="50">
        <v>24</v>
      </c>
      <c r="J305" s="50">
        <v>26.4</v>
      </c>
      <c r="K305" s="50">
        <v>26.1</v>
      </c>
      <c r="L305" s="50">
        <v>22</v>
      </c>
      <c r="M305" s="50">
        <v>12.9</v>
      </c>
      <c r="N305" s="50">
        <v>10.5</v>
      </c>
      <c r="O305" s="50">
        <v>4.22</v>
      </c>
      <c r="P305" s="51">
        <v>-2.7777777777777777</v>
      </c>
      <c r="Q305" s="51">
        <v>0.99999999999999845</v>
      </c>
      <c r="R305" s="51">
        <v>1.888888888888888</v>
      </c>
      <c r="S305" s="51">
        <v>7.1000000000000005</v>
      </c>
      <c r="T305" s="51">
        <v>14.000000000000002</v>
      </c>
      <c r="U305" s="51">
        <v>17.7</v>
      </c>
      <c r="V305" s="51">
        <v>19.699999999999996</v>
      </c>
      <c r="W305" s="51">
        <v>16.5</v>
      </c>
      <c r="X305" s="51">
        <v>14.611111111111109</v>
      </c>
      <c r="Y305" s="51">
        <v>7.6</v>
      </c>
      <c r="Z305" s="51">
        <v>4.7222222222222223</v>
      </c>
      <c r="AA305" s="51">
        <v>-3.2777777777777768</v>
      </c>
      <c r="AB305" s="53">
        <f t="shared" si="99"/>
        <v>330.55284490313744</v>
      </c>
      <c r="AC305" s="53">
        <f t="shared" si="100"/>
        <v>397.27192494823998</v>
      </c>
      <c r="AD305" s="53">
        <f t="shared" si="101"/>
        <v>473.2678405560352</v>
      </c>
      <c r="AE305" s="53">
        <f t="shared" si="102"/>
        <v>640.64954651644348</v>
      </c>
      <c r="AF305" s="53">
        <f t="shared" si="103"/>
        <v>1098.9071901854977</v>
      </c>
      <c r="AG305" s="53">
        <f t="shared" si="104"/>
        <v>1372.3678125402955</v>
      </c>
      <c r="AH305" s="53">
        <f t="shared" si="105"/>
        <v>1527.7040370521199</v>
      </c>
      <c r="AI305" s="53">
        <f t="shared" si="106"/>
        <v>1040.2477519865597</v>
      </c>
      <c r="AJ305" s="53">
        <f t="shared" si="107"/>
        <v>1044.6385778777792</v>
      </c>
      <c r="AK305" s="53">
        <f t="shared" si="108"/>
        <v>732.12039592834947</v>
      </c>
      <c r="AL305" s="53">
        <f t="shared" si="109"/>
        <v>576.72003304993609</v>
      </c>
      <c r="AM305" s="53">
        <f t="shared" si="110"/>
        <v>279.42008899981988</v>
      </c>
      <c r="AN305" s="55">
        <f t="shared" si="111"/>
        <v>0.6630616676807054</v>
      </c>
      <c r="AO305" s="55">
        <f t="shared" si="112"/>
        <v>0.60469867125505039</v>
      </c>
      <c r="AP305" s="55">
        <f t="shared" si="113"/>
        <v>0.67591594251014253</v>
      </c>
      <c r="AQ305" s="55">
        <f t="shared" si="114"/>
        <v>0.63558368797313813</v>
      </c>
      <c r="AR305" s="55">
        <f t="shared" si="115"/>
        <v>0.68844485625459395</v>
      </c>
      <c r="AS305" s="55">
        <f t="shared" si="116"/>
        <v>0.67869606873954236</v>
      </c>
      <c r="AT305" s="55">
        <f t="shared" si="117"/>
        <v>0.66670405210336647</v>
      </c>
      <c r="AU305" s="55">
        <f t="shared" si="118"/>
        <v>0.55504722688232777</v>
      </c>
      <c r="AV305" s="55">
        <f t="shared" si="119"/>
        <v>0.62908282393608062</v>
      </c>
      <c r="AW305" s="55">
        <f t="shared" si="120"/>
        <v>0.70193735519217115</v>
      </c>
      <c r="AX305" s="55">
        <f t="shared" si="121"/>
        <v>0.67436022243522109</v>
      </c>
      <c r="AY305" s="55">
        <f t="shared" si="122"/>
        <v>0.58172504854647822</v>
      </c>
    </row>
    <row r="306" spans="1:51" ht="14.4" thickBot="1" x14ac:dyDescent="0.3">
      <c r="A306" s="41" t="s">
        <v>1398</v>
      </c>
      <c r="B306" s="41" t="s">
        <v>1401</v>
      </c>
      <c r="C306" s="26" t="s">
        <v>365</v>
      </c>
      <c r="D306" s="50">
        <v>1.22</v>
      </c>
      <c r="E306" s="50">
        <v>4.7</v>
      </c>
      <c r="F306" s="50">
        <v>9.5</v>
      </c>
      <c r="G306" s="50">
        <v>15.8</v>
      </c>
      <c r="H306" s="50">
        <v>18.39</v>
      </c>
      <c r="I306" s="50">
        <v>22.3</v>
      </c>
      <c r="J306" s="50">
        <v>26</v>
      </c>
      <c r="K306" s="50">
        <v>26.9</v>
      </c>
      <c r="L306" s="50">
        <v>20.39</v>
      </c>
      <c r="M306" s="50">
        <v>15.2</v>
      </c>
      <c r="N306" s="50">
        <v>8.7200000000000006</v>
      </c>
      <c r="O306" s="50">
        <v>3.5</v>
      </c>
      <c r="P306" s="51">
        <v>-3.9999999999999996</v>
      </c>
      <c r="Q306" s="51">
        <v>-2.5</v>
      </c>
      <c r="R306" s="51">
        <v>2.6111111111111125</v>
      </c>
      <c r="S306" s="51">
        <v>7.9999999999999991</v>
      </c>
      <c r="T306" s="51">
        <v>12.722222222222221</v>
      </c>
      <c r="U306" s="51">
        <v>17.399999999999999</v>
      </c>
      <c r="V306" s="51">
        <v>18.600000000000001</v>
      </c>
      <c r="W306" s="51">
        <v>19.499999999999996</v>
      </c>
      <c r="X306" s="51">
        <v>14.000000000000002</v>
      </c>
      <c r="Y306" s="51">
        <v>7.9999999999999991</v>
      </c>
      <c r="Z306" s="51">
        <v>2.9999999999999991</v>
      </c>
      <c r="AA306" s="51">
        <v>-2.3888888888888893</v>
      </c>
      <c r="AB306" s="53">
        <f t="shared" si="99"/>
        <v>310.29814825325604</v>
      </c>
      <c r="AC306" s="53">
        <f t="shared" si="100"/>
        <v>303.28966093542749</v>
      </c>
      <c r="AD306" s="53">
        <f t="shared" si="101"/>
        <v>458.10342150384628</v>
      </c>
      <c r="AE306" s="53">
        <f t="shared" si="102"/>
        <v>640.91287356432815</v>
      </c>
      <c r="AF306" s="53">
        <f t="shared" si="103"/>
        <v>1021.5050562202698</v>
      </c>
      <c r="AG306" s="53">
        <f t="shared" si="104"/>
        <v>1464.4240908830225</v>
      </c>
      <c r="AH306" s="53">
        <f t="shared" si="105"/>
        <v>1363.8543968695892</v>
      </c>
      <c r="AI306" s="53">
        <f t="shared" si="106"/>
        <v>1446.9804007671707</v>
      </c>
      <c r="AJ306" s="53">
        <f t="shared" si="107"/>
        <v>1065.4464808764742</v>
      </c>
      <c r="AK306" s="53">
        <f t="shared" si="108"/>
        <v>666.03627398645006</v>
      </c>
      <c r="AL306" s="53">
        <f t="shared" si="109"/>
        <v>510.18329037090098</v>
      </c>
      <c r="AM306" s="53">
        <f t="shared" si="110"/>
        <v>335.38950291482956</v>
      </c>
      <c r="AN306" s="55">
        <f t="shared" si="111"/>
        <v>0.68183954836727911</v>
      </c>
      <c r="AO306" s="55">
        <f t="shared" si="112"/>
        <v>0.59597633391960791</v>
      </c>
      <c r="AP306" s="55">
        <f t="shared" si="113"/>
        <v>0.62146758588559703</v>
      </c>
      <c r="AQ306" s="55">
        <f t="shared" si="114"/>
        <v>0.59798225895552704</v>
      </c>
      <c r="AR306" s="55">
        <f t="shared" si="115"/>
        <v>0.6955159317929549</v>
      </c>
      <c r="AS306" s="55">
        <f t="shared" si="116"/>
        <v>0.73805760686798139</v>
      </c>
      <c r="AT306" s="55">
        <f t="shared" si="117"/>
        <v>0.63742654149403055</v>
      </c>
      <c r="AU306" s="55">
        <f t="shared" si="118"/>
        <v>0.63936723275935292</v>
      </c>
      <c r="AV306" s="55">
        <f t="shared" si="119"/>
        <v>0.66748234602974155</v>
      </c>
      <c r="AW306" s="55">
        <f t="shared" si="120"/>
        <v>0.62142280502150782</v>
      </c>
      <c r="AX306" s="55">
        <f t="shared" si="121"/>
        <v>0.67330405258983728</v>
      </c>
      <c r="AY306" s="55">
        <f t="shared" si="122"/>
        <v>0.6536571393983176</v>
      </c>
    </row>
    <row r="307" spans="1:51" ht="14.4" thickBot="1" x14ac:dyDescent="0.3">
      <c r="A307" s="41" t="s">
        <v>1398</v>
      </c>
      <c r="B307" s="41" t="s">
        <v>1401</v>
      </c>
      <c r="C307" s="26" t="s">
        <v>366</v>
      </c>
      <c r="D307" s="50">
        <v>7.11</v>
      </c>
      <c r="E307" s="50">
        <v>7.3</v>
      </c>
      <c r="F307" s="50">
        <v>11.11</v>
      </c>
      <c r="G307" s="50">
        <v>16.100000000000001</v>
      </c>
      <c r="H307" s="50">
        <v>22.5</v>
      </c>
      <c r="I307" s="50">
        <v>25.8</v>
      </c>
      <c r="J307" s="50">
        <v>27.2</v>
      </c>
      <c r="K307" s="50">
        <v>25.9</v>
      </c>
      <c r="L307" s="50">
        <v>24.61</v>
      </c>
      <c r="M307" s="50">
        <v>18.899999999999999</v>
      </c>
      <c r="N307" s="50">
        <v>12.72</v>
      </c>
      <c r="O307" s="50">
        <v>5.5</v>
      </c>
      <c r="P307" s="51">
        <v>2.2222222222222223</v>
      </c>
      <c r="Q307" s="51">
        <v>3.2999999999999985</v>
      </c>
      <c r="R307" s="51">
        <v>3.4999999999999982</v>
      </c>
      <c r="S307" s="51">
        <v>9.6</v>
      </c>
      <c r="T307" s="51">
        <v>16.5</v>
      </c>
      <c r="U307" s="51">
        <v>20</v>
      </c>
      <c r="V307" s="51">
        <v>22.600000000000005</v>
      </c>
      <c r="W307" s="51">
        <v>20.799999999999997</v>
      </c>
      <c r="X307" s="51">
        <v>18.722222222222225</v>
      </c>
      <c r="Y307" s="51">
        <v>12.3</v>
      </c>
      <c r="Z307" s="51">
        <v>6.1111111111111107</v>
      </c>
      <c r="AA307" s="51">
        <v>-0.22222222222222143</v>
      </c>
      <c r="AB307" s="53">
        <f t="shared" si="99"/>
        <v>509.71709923929785</v>
      </c>
      <c r="AC307" s="53">
        <f t="shared" si="100"/>
        <v>586.21488042932071</v>
      </c>
      <c r="AD307" s="53">
        <f t="shared" si="101"/>
        <v>466.55917252797281</v>
      </c>
      <c r="AE307" s="53">
        <f t="shared" si="102"/>
        <v>780.44430701320925</v>
      </c>
      <c r="AF307" s="53">
        <f t="shared" si="103"/>
        <v>1290.7635429052125</v>
      </c>
      <c r="AG307" s="53">
        <f t="shared" si="104"/>
        <v>1642.8558877964538</v>
      </c>
      <c r="AH307" s="53">
        <f t="shared" si="105"/>
        <v>2080.6365073849756</v>
      </c>
      <c r="AI307" s="53">
        <f t="shared" si="106"/>
        <v>1802.6679386309884</v>
      </c>
      <c r="AJ307" s="53">
        <f t="shared" si="107"/>
        <v>1504.2444744662866</v>
      </c>
      <c r="AK307" s="53">
        <f t="shared" si="108"/>
        <v>936.11780414649763</v>
      </c>
      <c r="AL307" s="53">
        <f t="shared" si="109"/>
        <v>603.93268559226658</v>
      </c>
      <c r="AM307" s="53">
        <f t="shared" si="110"/>
        <v>400.66927831687235</v>
      </c>
      <c r="AN307" s="55">
        <f t="shared" si="111"/>
        <v>0.71087306142939832</v>
      </c>
      <c r="AO307" s="55">
        <f t="shared" si="112"/>
        <v>0.75741464639735812</v>
      </c>
      <c r="AP307" s="55">
        <f t="shared" si="113"/>
        <v>0.59437055198756272</v>
      </c>
      <c r="AQ307" s="55">
        <f t="shared" si="114"/>
        <v>0.65358117902568491</v>
      </c>
      <c r="AR307" s="55">
        <f t="shared" si="115"/>
        <v>0.68871547540686562</v>
      </c>
      <c r="AS307" s="55">
        <f t="shared" si="116"/>
        <v>0.70374922450886723</v>
      </c>
      <c r="AT307" s="55">
        <f t="shared" si="117"/>
        <v>0.75996196560687279</v>
      </c>
      <c r="AU307" s="55">
        <f t="shared" si="118"/>
        <v>0.73500375201688595</v>
      </c>
      <c r="AV307" s="55">
        <f t="shared" si="119"/>
        <v>0.69768698166559029</v>
      </c>
      <c r="AW307" s="55">
        <f t="shared" si="120"/>
        <v>0.65527653019642451</v>
      </c>
      <c r="AX307" s="55">
        <f t="shared" si="121"/>
        <v>0.64129691074129269</v>
      </c>
      <c r="AY307" s="55">
        <f t="shared" si="122"/>
        <v>0.66620501355010286</v>
      </c>
    </row>
    <row r="308" spans="1:51" ht="14.4" thickBot="1" x14ac:dyDescent="0.3">
      <c r="A308" s="41" t="s">
        <v>1398</v>
      </c>
      <c r="B308" s="41" t="s">
        <v>1401</v>
      </c>
      <c r="C308" s="26" t="s">
        <v>367</v>
      </c>
      <c r="D308" s="50">
        <v>5.39</v>
      </c>
      <c r="E308" s="50">
        <v>10</v>
      </c>
      <c r="F308" s="50">
        <v>12.28</v>
      </c>
      <c r="G308" s="50">
        <v>19.600000000000001</v>
      </c>
      <c r="H308" s="50">
        <v>22.72</v>
      </c>
      <c r="I308" s="50">
        <v>25.2</v>
      </c>
      <c r="J308" s="50">
        <v>28.8</v>
      </c>
      <c r="K308" s="50">
        <v>26.9</v>
      </c>
      <c r="L308" s="50">
        <v>26.72</v>
      </c>
      <c r="M308" s="50">
        <v>19.2</v>
      </c>
      <c r="N308" s="50">
        <v>12.11</v>
      </c>
      <c r="O308" s="50">
        <v>9.2799999999999994</v>
      </c>
      <c r="P308" s="51">
        <v>2.3888888888888871</v>
      </c>
      <c r="Q308" s="51">
        <v>5.0999999999999996</v>
      </c>
      <c r="R308" s="51">
        <v>6.2777777777777759</v>
      </c>
      <c r="S308" s="51">
        <v>14.4</v>
      </c>
      <c r="T308" s="51">
        <v>15.999999999999998</v>
      </c>
      <c r="U308" s="51">
        <v>19.299999999999997</v>
      </c>
      <c r="V308" s="51">
        <v>21.799999999999997</v>
      </c>
      <c r="W308" s="51">
        <v>20.599999999999998</v>
      </c>
      <c r="X308" s="51">
        <v>20.722222222222221</v>
      </c>
      <c r="Y308" s="51">
        <v>15.2</v>
      </c>
      <c r="Z308" s="51">
        <v>5.1111111111111125</v>
      </c>
      <c r="AA308" s="51">
        <v>2.9999999999999991</v>
      </c>
      <c r="AB308" s="53">
        <f t="shared" si="99"/>
        <v>587.6518258709724</v>
      </c>
      <c r="AC308" s="53">
        <f t="shared" si="100"/>
        <v>628.53030958285819</v>
      </c>
      <c r="AD308" s="53">
        <f t="shared" si="101"/>
        <v>636.07222066444933</v>
      </c>
      <c r="AE308" s="53">
        <f t="shared" si="102"/>
        <v>1178.322736531798</v>
      </c>
      <c r="AF308" s="53">
        <f t="shared" si="103"/>
        <v>1195.0234997794053</v>
      </c>
      <c r="AG308" s="53">
        <f t="shared" si="104"/>
        <v>1560.7564384706575</v>
      </c>
      <c r="AH308" s="53">
        <f t="shared" si="105"/>
        <v>1719.368890347519</v>
      </c>
      <c r="AI308" s="53">
        <f t="shared" si="106"/>
        <v>1658.0305994020293</v>
      </c>
      <c r="AJ308" s="53">
        <f t="shared" si="107"/>
        <v>1701.1030139983188</v>
      </c>
      <c r="AK308" s="53">
        <f t="shared" si="108"/>
        <v>1339.1861743092902</v>
      </c>
      <c r="AL308" s="53">
        <f t="shared" si="109"/>
        <v>547.26749845405084</v>
      </c>
      <c r="AM308" s="53">
        <f t="shared" si="110"/>
        <v>491.27690113882943</v>
      </c>
      <c r="AN308" s="55">
        <f t="shared" si="111"/>
        <v>0.80990119198908439</v>
      </c>
      <c r="AO308" s="55">
        <f t="shared" si="112"/>
        <v>0.7158496720630918</v>
      </c>
      <c r="AP308" s="55">
        <f t="shared" si="113"/>
        <v>0.6677065319578378</v>
      </c>
      <c r="AQ308" s="55">
        <f t="shared" si="114"/>
        <v>0.71932808039536078</v>
      </c>
      <c r="AR308" s="55">
        <f t="shared" si="115"/>
        <v>0.65827133565092233</v>
      </c>
      <c r="AS308" s="55">
        <f t="shared" si="116"/>
        <v>0.69827250852860978</v>
      </c>
      <c r="AT308" s="55">
        <f t="shared" si="117"/>
        <v>0.6593549544711641</v>
      </c>
      <c r="AU308" s="55">
        <f t="shared" si="118"/>
        <v>0.68440838470613741</v>
      </c>
      <c r="AV308" s="55">
        <f t="shared" si="119"/>
        <v>0.69692111404770063</v>
      </c>
      <c r="AW308" s="55">
        <f t="shared" si="120"/>
        <v>0.7764570694202888</v>
      </c>
      <c r="AX308" s="55">
        <f t="shared" si="121"/>
        <v>0.62281573137509227</v>
      </c>
      <c r="AY308" s="55">
        <f t="shared" si="122"/>
        <v>0.64835272876161043</v>
      </c>
    </row>
    <row r="309" spans="1:51" ht="14.4" thickBot="1" x14ac:dyDescent="0.3">
      <c r="A309" s="41" t="s">
        <v>1398</v>
      </c>
      <c r="B309" s="41" t="s">
        <v>1401</v>
      </c>
      <c r="C309" s="26" t="s">
        <v>368</v>
      </c>
      <c r="D309" s="50">
        <v>2.78</v>
      </c>
      <c r="E309" s="50">
        <v>6.4</v>
      </c>
      <c r="F309" s="50">
        <v>7.72</v>
      </c>
      <c r="G309" s="50">
        <v>16.899999999999999</v>
      </c>
      <c r="H309" s="50">
        <v>20.5</v>
      </c>
      <c r="I309" s="50">
        <v>24.8</v>
      </c>
      <c r="J309" s="50">
        <v>26.5</v>
      </c>
      <c r="K309" s="50">
        <v>24.6</v>
      </c>
      <c r="L309" s="50">
        <v>22.78</v>
      </c>
      <c r="M309" s="50">
        <v>17.7</v>
      </c>
      <c r="N309" s="50">
        <v>8.2200000000000006</v>
      </c>
      <c r="O309" s="50">
        <v>3.11</v>
      </c>
      <c r="P309" s="51">
        <v>-1.7777777777777772</v>
      </c>
      <c r="Q309" s="51">
        <v>1.4000000000000017</v>
      </c>
      <c r="R309" s="51">
        <v>0.11111111111111269</v>
      </c>
      <c r="S309" s="51">
        <v>5.9999999999999982</v>
      </c>
      <c r="T309" s="51">
        <v>12.388888888888888</v>
      </c>
      <c r="U309" s="51">
        <v>17.3</v>
      </c>
      <c r="V309" s="51">
        <v>21.3</v>
      </c>
      <c r="W309" s="51">
        <v>19</v>
      </c>
      <c r="X309" s="51">
        <v>17.888888888888889</v>
      </c>
      <c r="Y309" s="51">
        <v>12</v>
      </c>
      <c r="Z309" s="51">
        <v>2.3888888888888871</v>
      </c>
      <c r="AA309" s="51">
        <v>-2.3888888888888893</v>
      </c>
      <c r="AB309" s="53">
        <f t="shared" si="99"/>
        <v>386.20044341555251</v>
      </c>
      <c r="AC309" s="53">
        <f t="shared" si="100"/>
        <v>475.84935126199667</v>
      </c>
      <c r="AD309" s="53">
        <f t="shared" si="101"/>
        <v>361.01580070864918</v>
      </c>
      <c r="AE309" s="53">
        <f t="shared" si="102"/>
        <v>454.31735092452021</v>
      </c>
      <c r="AF309" s="53">
        <f t="shared" si="103"/>
        <v>857.59635530434207</v>
      </c>
      <c r="AG309" s="53">
        <f t="shared" si="104"/>
        <v>1243.7638214710337</v>
      </c>
      <c r="AH309" s="53">
        <f t="shared" si="105"/>
        <v>1850.0851742612829</v>
      </c>
      <c r="AI309" s="53">
        <f t="shared" si="106"/>
        <v>1558.2808266260965</v>
      </c>
      <c r="AJ309" s="53">
        <f t="shared" si="107"/>
        <v>1512.7728889015234</v>
      </c>
      <c r="AK309" s="53">
        <f t="shared" si="108"/>
        <v>970.23383881408131</v>
      </c>
      <c r="AL309" s="53">
        <f t="shared" si="109"/>
        <v>483.92366294452006</v>
      </c>
      <c r="AM309" s="53">
        <f t="shared" si="110"/>
        <v>344.75056655725132</v>
      </c>
      <c r="AN309" s="55">
        <f t="shared" si="111"/>
        <v>0.71950255799713303</v>
      </c>
      <c r="AO309" s="55">
        <f t="shared" si="112"/>
        <v>0.70379515382798119</v>
      </c>
      <c r="AP309" s="55">
        <f t="shared" si="113"/>
        <v>0.58592909929162063</v>
      </c>
      <c r="AQ309" s="55">
        <f t="shared" si="114"/>
        <v>0.48613989116786238</v>
      </c>
      <c r="AR309" s="55">
        <f t="shared" si="115"/>
        <v>0.59681759097922338</v>
      </c>
      <c r="AS309" s="55">
        <f t="shared" si="116"/>
        <v>0.63081941841755818</v>
      </c>
      <c r="AT309" s="55">
        <f t="shared" si="117"/>
        <v>0.73152396607997561</v>
      </c>
      <c r="AU309" s="55">
        <f t="shared" si="118"/>
        <v>0.71032012731040084</v>
      </c>
      <c r="AV309" s="55">
        <f t="shared" si="119"/>
        <v>0.73928785729418256</v>
      </c>
      <c r="AW309" s="55">
        <f t="shared" si="120"/>
        <v>0.69269270464893573</v>
      </c>
      <c r="AX309" s="55">
        <f t="shared" si="121"/>
        <v>0.66694313570727293</v>
      </c>
      <c r="AY309" s="55">
        <f t="shared" si="122"/>
        <v>0.67190137790027482</v>
      </c>
    </row>
    <row r="310" spans="1:51" ht="14.4" thickBot="1" x14ac:dyDescent="0.3">
      <c r="A310" s="41" t="s">
        <v>1398</v>
      </c>
      <c r="B310" s="41" t="s">
        <v>1402</v>
      </c>
      <c r="C310" s="28" t="s">
        <v>369</v>
      </c>
      <c r="D310" s="50">
        <v>13.39</v>
      </c>
      <c r="E310" s="50">
        <v>11.3</v>
      </c>
      <c r="F310" s="50">
        <v>15.78</v>
      </c>
      <c r="G310" s="50">
        <v>22.1</v>
      </c>
      <c r="H310" s="50">
        <v>26.89</v>
      </c>
      <c r="I310" s="50">
        <v>31.4</v>
      </c>
      <c r="J310" s="50">
        <v>33.799999999999997</v>
      </c>
      <c r="K310" s="50">
        <v>32.700000000000003</v>
      </c>
      <c r="L310" s="50">
        <v>30.5</v>
      </c>
      <c r="M310" s="50">
        <v>20.9</v>
      </c>
      <c r="N310" s="50">
        <v>13.61</v>
      </c>
      <c r="O310" s="50">
        <v>10.39</v>
      </c>
      <c r="P310" s="51">
        <v>0.77777777777777701</v>
      </c>
      <c r="Q310" s="51">
        <v>0.19999999999999968</v>
      </c>
      <c r="R310" s="51">
        <v>2.9999999999999991</v>
      </c>
      <c r="S310" s="51">
        <v>-1.9000000000000008</v>
      </c>
      <c r="T310" s="51">
        <v>-1.4999999999999996</v>
      </c>
      <c r="U310" s="51">
        <v>4.8</v>
      </c>
      <c r="V310" s="51">
        <v>8.9000000000000021</v>
      </c>
      <c r="W310" s="51">
        <v>10.6</v>
      </c>
      <c r="X310" s="51">
        <v>8.2777777777777768</v>
      </c>
      <c r="Y310" s="51">
        <v>7.3</v>
      </c>
      <c r="Z310" s="51">
        <v>2.7222222222222214</v>
      </c>
      <c r="AA310" s="51">
        <v>-7.0000000000000009</v>
      </c>
      <c r="AB310" s="53">
        <f t="shared" si="99"/>
        <v>272.47512972759085</v>
      </c>
      <c r="AC310" s="53">
        <f t="shared" si="100"/>
        <v>287.53707611362609</v>
      </c>
      <c r="AD310" s="53">
        <f t="shared" si="101"/>
        <v>320.74728574083167</v>
      </c>
      <c r="AE310" s="53">
        <f t="shared" si="102"/>
        <v>106.54832590210997</v>
      </c>
      <c r="AF310" s="53">
        <f t="shared" si="103"/>
        <v>84.837846917594959</v>
      </c>
      <c r="AG310" s="53">
        <f t="shared" si="104"/>
        <v>161.02534196129966</v>
      </c>
      <c r="AH310" s="53">
        <f t="shared" si="105"/>
        <v>246.85138365818165</v>
      </c>
      <c r="AI310" s="53">
        <f t="shared" si="106"/>
        <v>329.78035181335241</v>
      </c>
      <c r="AJ310" s="53">
        <f t="shared" si="107"/>
        <v>273.48990561201856</v>
      </c>
      <c r="AK310" s="53">
        <f t="shared" si="108"/>
        <v>423.13725338144468</v>
      </c>
      <c r="AL310" s="53">
        <f t="shared" si="109"/>
        <v>354.68592580693917</v>
      </c>
      <c r="AM310" s="53">
        <f t="shared" si="110"/>
        <v>104.32065597323212</v>
      </c>
      <c r="AN310" s="55">
        <f t="shared" si="111"/>
        <v>0.42143042622542537</v>
      </c>
      <c r="AO310" s="55">
        <f t="shared" si="112"/>
        <v>0.46367830034883212</v>
      </c>
      <c r="AP310" s="55">
        <f t="shared" si="113"/>
        <v>0.42329972663254067</v>
      </c>
      <c r="AQ310" s="55">
        <f t="shared" si="114"/>
        <v>0.20029700651481042</v>
      </c>
      <c r="AR310" s="55">
        <f t="shared" si="115"/>
        <v>0.15486080993067916</v>
      </c>
      <c r="AS310" s="55">
        <f t="shared" si="116"/>
        <v>0.18726852316764342</v>
      </c>
      <c r="AT310" s="55">
        <f t="shared" si="117"/>
        <v>0.21669677594947581</v>
      </c>
      <c r="AU310" s="55">
        <f t="shared" si="118"/>
        <v>0.25831568239310249</v>
      </c>
      <c r="AV310" s="55">
        <f t="shared" si="119"/>
        <v>0.25040320127068538</v>
      </c>
      <c r="AW310" s="55">
        <f t="shared" si="120"/>
        <v>0.41408721546810418</v>
      </c>
      <c r="AX310" s="55">
        <f t="shared" si="121"/>
        <v>0.47739190594396969</v>
      </c>
      <c r="AY310" s="55">
        <f t="shared" si="122"/>
        <v>0.28786374487600275</v>
      </c>
    </row>
    <row r="311" spans="1:51" ht="14.4" thickBot="1" x14ac:dyDescent="0.3">
      <c r="A311" s="41" t="s">
        <v>1398</v>
      </c>
      <c r="B311" s="41" t="s">
        <v>1402</v>
      </c>
      <c r="C311" s="26" t="s">
        <v>370</v>
      </c>
      <c r="D311" s="50">
        <v>14.78</v>
      </c>
      <c r="E311" s="50">
        <v>12.7</v>
      </c>
      <c r="F311" s="50">
        <v>15.39</v>
      </c>
      <c r="G311" s="50">
        <v>23.3</v>
      </c>
      <c r="H311" s="50">
        <v>26.28</v>
      </c>
      <c r="I311" s="50">
        <v>31.2</v>
      </c>
      <c r="J311" s="50">
        <v>30.4</v>
      </c>
      <c r="K311" s="50">
        <v>29.8</v>
      </c>
      <c r="L311" s="50">
        <v>27.78</v>
      </c>
      <c r="M311" s="50">
        <v>20.9</v>
      </c>
      <c r="N311" s="50">
        <v>15.39</v>
      </c>
      <c r="O311" s="50">
        <v>11.89</v>
      </c>
      <c r="P311" s="51">
        <v>-0.77777777777777701</v>
      </c>
      <c r="Q311" s="51">
        <v>6.3000000000000016</v>
      </c>
      <c r="R311" s="51">
        <v>1.888888888888888</v>
      </c>
      <c r="S311" s="51">
        <v>-4.0999999999999996</v>
      </c>
      <c r="T311" s="51">
        <v>-4.8888888888888893</v>
      </c>
      <c r="U311" s="51">
        <v>0.19999999999999968</v>
      </c>
      <c r="V311" s="51">
        <v>9.9</v>
      </c>
      <c r="W311" s="51">
        <v>11.099999999999998</v>
      </c>
      <c r="X311" s="51">
        <v>11.388888888888889</v>
      </c>
      <c r="Y311" s="51">
        <v>1.6000000000000014</v>
      </c>
      <c r="Z311" s="51">
        <v>1.5000000000000016</v>
      </c>
      <c r="AA311" s="51">
        <v>-5.8888888888888893</v>
      </c>
      <c r="AB311" s="53">
        <f t="shared" si="99"/>
        <v>198.71461511926162</v>
      </c>
      <c r="AC311" s="53">
        <f t="shared" si="100"/>
        <v>620.68356379016177</v>
      </c>
      <c r="AD311" s="53">
        <f t="shared" si="101"/>
        <v>280.80751710463949</v>
      </c>
      <c r="AE311" s="53">
        <f t="shared" si="102"/>
        <v>71.428154175801666</v>
      </c>
      <c r="AF311" s="53">
        <f t="shared" si="103"/>
        <v>53.088621580772823</v>
      </c>
      <c r="AG311" s="53">
        <f t="shared" si="104"/>
        <v>84.709691051960391</v>
      </c>
      <c r="AH311" s="53">
        <f t="shared" si="105"/>
        <v>342.27689088918362</v>
      </c>
      <c r="AI311" s="53">
        <f t="shared" si="106"/>
        <v>415.71464352730811</v>
      </c>
      <c r="AJ311" s="53">
        <f t="shared" si="107"/>
        <v>485.59678365795565</v>
      </c>
      <c r="AK311" s="53">
        <f t="shared" si="108"/>
        <v>190.63057402922774</v>
      </c>
      <c r="AL311" s="53">
        <f t="shared" si="109"/>
        <v>265.61399970134136</v>
      </c>
      <c r="AM311" s="53">
        <f t="shared" si="110"/>
        <v>111.95184444251959</v>
      </c>
      <c r="AN311" s="55">
        <f t="shared" si="111"/>
        <v>0.3440494627545117</v>
      </c>
      <c r="AO311" s="55">
        <f t="shared" si="112"/>
        <v>0.65055560476524033</v>
      </c>
      <c r="AP311" s="55">
        <f t="shared" si="113"/>
        <v>0.40104621806696089</v>
      </c>
      <c r="AQ311" s="55">
        <f t="shared" si="114"/>
        <v>0.15813555830549531</v>
      </c>
      <c r="AR311" s="55">
        <f t="shared" si="115"/>
        <v>0.12472468118818168</v>
      </c>
      <c r="AS311" s="55">
        <f t="shared" si="116"/>
        <v>0.13660167273359264</v>
      </c>
      <c r="AT311" s="55">
        <f t="shared" si="117"/>
        <v>0.28093225707245306</v>
      </c>
      <c r="AU311" s="55">
        <f t="shared" si="118"/>
        <v>0.31498595022269071</v>
      </c>
      <c r="AV311" s="55">
        <f t="shared" si="119"/>
        <v>0.36096085006104273</v>
      </c>
      <c r="AW311" s="55">
        <f t="shared" si="120"/>
        <v>0.27793770605568269</v>
      </c>
      <c r="AX311" s="55">
        <f t="shared" si="121"/>
        <v>0.39004574206856552</v>
      </c>
      <c r="AY311" s="55">
        <f t="shared" si="122"/>
        <v>0.28374056844414142</v>
      </c>
    </row>
    <row r="312" spans="1:51" ht="14.4" thickBot="1" x14ac:dyDescent="0.3">
      <c r="A312" s="41" t="s">
        <v>1398</v>
      </c>
      <c r="B312" s="41" t="s">
        <v>1402</v>
      </c>
      <c r="C312" s="26" t="s">
        <v>371</v>
      </c>
      <c r="D312" s="50">
        <v>12.89</v>
      </c>
      <c r="E312" s="50">
        <v>12.4</v>
      </c>
      <c r="F312" s="50">
        <v>13.5</v>
      </c>
      <c r="G312" s="50">
        <v>23.3</v>
      </c>
      <c r="H312" s="50">
        <v>27.72</v>
      </c>
      <c r="I312" s="50">
        <v>32.299999999999997</v>
      </c>
      <c r="J312" s="50">
        <v>33.4</v>
      </c>
      <c r="K312" s="50">
        <v>33.299999999999997</v>
      </c>
      <c r="L312" s="50">
        <v>31.5</v>
      </c>
      <c r="M312" s="50">
        <v>23.7</v>
      </c>
      <c r="N312" s="50">
        <v>16.11</v>
      </c>
      <c r="O312" s="50">
        <v>12.5</v>
      </c>
      <c r="P312" s="51">
        <v>2.6111111111111125</v>
      </c>
      <c r="Q312" s="51">
        <v>2.6999999999999997</v>
      </c>
      <c r="R312" s="51">
        <v>1.722222222222223</v>
      </c>
      <c r="S312" s="51">
        <v>0.39999999999999936</v>
      </c>
      <c r="T312" s="51">
        <v>-1.0000000000000004</v>
      </c>
      <c r="U312" s="51">
        <v>5.9999999999999982</v>
      </c>
      <c r="V312" s="51">
        <v>14.4</v>
      </c>
      <c r="W312" s="51">
        <v>10</v>
      </c>
      <c r="X312" s="51">
        <v>9.3888888888888875</v>
      </c>
      <c r="Y312" s="51">
        <v>6.4000000000000012</v>
      </c>
      <c r="Z312" s="51">
        <v>0.77777777777777701</v>
      </c>
      <c r="AA312" s="51">
        <v>-6.7777777777777768</v>
      </c>
      <c r="AB312" s="53">
        <f t="shared" si="99"/>
        <v>365.92183068743759</v>
      </c>
      <c r="AC312" s="53">
        <f t="shared" si="100"/>
        <v>382.65786937447859</v>
      </c>
      <c r="AD312" s="53">
        <f t="shared" si="101"/>
        <v>309.81245489350857</v>
      </c>
      <c r="AE312" s="53">
        <f t="shared" si="102"/>
        <v>138.58320234244187</v>
      </c>
      <c r="AF312" s="53">
        <f t="shared" si="103"/>
        <v>86.952871390664811</v>
      </c>
      <c r="AG312" s="53">
        <f t="shared" si="104"/>
        <v>180.74827508786771</v>
      </c>
      <c r="AH312" s="53">
        <f t="shared" si="105"/>
        <v>521.99614425989887</v>
      </c>
      <c r="AI312" s="53">
        <f t="shared" si="106"/>
        <v>294.30199382831711</v>
      </c>
      <c r="AJ312" s="53">
        <f t="shared" si="107"/>
        <v>300.14726841318958</v>
      </c>
      <c r="AK312" s="53">
        <f t="shared" si="108"/>
        <v>315.40544068379802</v>
      </c>
      <c r="AL312" s="53">
        <f t="shared" si="109"/>
        <v>228.65573723361609</v>
      </c>
      <c r="AM312" s="53">
        <f t="shared" si="110"/>
        <v>93.882519279620453</v>
      </c>
      <c r="AN312" s="55">
        <f t="shared" si="111"/>
        <v>0.4964131374387708</v>
      </c>
      <c r="AO312" s="55">
        <f t="shared" si="112"/>
        <v>0.51585336419250916</v>
      </c>
      <c r="AP312" s="55">
        <f t="shared" si="113"/>
        <v>0.44777158807265521</v>
      </c>
      <c r="AQ312" s="55">
        <f t="shared" si="114"/>
        <v>0.22026734592522779</v>
      </c>
      <c r="AR312" s="55">
        <f t="shared" si="115"/>
        <v>0.15301192311983514</v>
      </c>
      <c r="AS312" s="55">
        <f t="shared" si="116"/>
        <v>0.19340874083101728</v>
      </c>
      <c r="AT312" s="55">
        <f t="shared" si="117"/>
        <v>0.3186618341333517</v>
      </c>
      <c r="AU312" s="55">
        <f t="shared" si="118"/>
        <v>0.23994441163031049</v>
      </c>
      <c r="AV312" s="55">
        <f t="shared" si="119"/>
        <v>0.25494724287348075</v>
      </c>
      <c r="AW312" s="55">
        <f t="shared" si="120"/>
        <v>0.328316147532486</v>
      </c>
      <c r="AX312" s="55">
        <f t="shared" si="121"/>
        <v>0.35365607458409448</v>
      </c>
      <c r="AY312" s="55">
        <f t="shared" si="122"/>
        <v>0.25467617293379918</v>
      </c>
    </row>
    <row r="313" spans="1:51" ht="27" thickBot="1" x14ac:dyDescent="0.3">
      <c r="A313" s="41" t="s">
        <v>1398</v>
      </c>
      <c r="B313" s="41" t="s">
        <v>1402</v>
      </c>
      <c r="C313" s="26" t="s">
        <v>372</v>
      </c>
      <c r="D313" s="50">
        <v>7.89</v>
      </c>
      <c r="E313" s="50">
        <v>8.5</v>
      </c>
      <c r="F313" s="50">
        <v>15.5</v>
      </c>
      <c r="G313" s="50">
        <v>19.2</v>
      </c>
      <c r="H313" s="50">
        <v>22.89</v>
      </c>
      <c r="I313" s="50">
        <v>26.3</v>
      </c>
      <c r="J313" s="50">
        <v>26.3</v>
      </c>
      <c r="K313" s="50">
        <v>24.9</v>
      </c>
      <c r="L313" s="50">
        <v>23</v>
      </c>
      <c r="M313" s="50">
        <v>16.899999999999999</v>
      </c>
      <c r="N313" s="50">
        <v>12.11</v>
      </c>
      <c r="O313" s="50">
        <v>7.39</v>
      </c>
      <c r="P313" s="51">
        <v>-2.7777777777777777</v>
      </c>
      <c r="Q313" s="51">
        <v>-3.8</v>
      </c>
      <c r="R313" s="51">
        <v>1.3888888888888888</v>
      </c>
      <c r="S313" s="51">
        <v>-5.4999999999999991</v>
      </c>
      <c r="T313" s="51">
        <v>-2.6111111111111107</v>
      </c>
      <c r="U313" s="51">
        <v>2.2000000000000006</v>
      </c>
      <c r="V313" s="51">
        <v>14.6</v>
      </c>
      <c r="W313" s="51">
        <v>14.200000000000001</v>
      </c>
      <c r="X313" s="51">
        <v>7.6111111111111125</v>
      </c>
      <c r="Y313" s="51">
        <v>3.9000000000000017</v>
      </c>
      <c r="Z313" s="51">
        <v>-1.7777777777777772</v>
      </c>
      <c r="AA313" s="51">
        <v>-4.2777777777777777</v>
      </c>
      <c r="AB313" s="53">
        <f t="shared" si="99"/>
        <v>233.62095819418039</v>
      </c>
      <c r="AC313" s="53">
        <f t="shared" si="100"/>
        <v>192.47090660750894</v>
      </c>
      <c r="AD313" s="53">
        <f t="shared" si="101"/>
        <v>259.58037857308619</v>
      </c>
      <c r="AE313" s="53">
        <f t="shared" si="102"/>
        <v>74.353066902462501</v>
      </c>
      <c r="AF313" s="53">
        <f t="shared" si="103"/>
        <v>91.42551066570087</v>
      </c>
      <c r="AG313" s="53">
        <f t="shared" si="104"/>
        <v>149.99959705613477</v>
      </c>
      <c r="AH313" s="53">
        <f t="shared" si="105"/>
        <v>805.90550037482842</v>
      </c>
      <c r="AI313" s="53">
        <f t="shared" si="106"/>
        <v>831.60630203207779</v>
      </c>
      <c r="AJ313" s="53">
        <f t="shared" si="107"/>
        <v>388.41180506680632</v>
      </c>
      <c r="AK313" s="53">
        <f t="shared" si="108"/>
        <v>339.08437947399761</v>
      </c>
      <c r="AL313" s="53">
        <f t="shared" si="109"/>
        <v>204.21156903296404</v>
      </c>
      <c r="AM313" s="53">
        <f t="shared" si="110"/>
        <v>193.20813140422237</v>
      </c>
      <c r="AN313" s="55">
        <f t="shared" si="111"/>
        <v>0.46862431993525805</v>
      </c>
      <c r="AO313" s="55">
        <f t="shared" si="112"/>
        <v>0.41664104765600374</v>
      </c>
      <c r="AP313" s="55">
        <f t="shared" si="113"/>
        <v>0.38423295460241258</v>
      </c>
      <c r="AQ313" s="55">
        <f t="shared" si="114"/>
        <v>0.18295589752106425</v>
      </c>
      <c r="AR313" s="55">
        <f t="shared" si="115"/>
        <v>0.18113941868013231</v>
      </c>
      <c r="AS313" s="55">
        <f t="shared" si="116"/>
        <v>0.20952712930899839</v>
      </c>
      <c r="AT313" s="55">
        <f t="shared" si="117"/>
        <v>0.4856655254871784</v>
      </c>
      <c r="AU313" s="55">
        <f t="shared" si="118"/>
        <v>0.51427907096146763</v>
      </c>
      <c r="AV313" s="55">
        <f t="shared" si="119"/>
        <v>0.37211677230783169</v>
      </c>
      <c r="AW313" s="55">
        <f t="shared" si="120"/>
        <v>0.41998665365042875</v>
      </c>
      <c r="AX313" s="55">
        <f t="shared" si="121"/>
        <v>0.38045203934094901</v>
      </c>
      <c r="AY313" s="55">
        <f t="shared" si="122"/>
        <v>0.43349356459114002</v>
      </c>
    </row>
    <row r="314" spans="1:51" ht="14.4" thickBot="1" x14ac:dyDescent="0.3">
      <c r="A314" s="41" t="s">
        <v>1398</v>
      </c>
      <c r="B314" s="41" t="s">
        <v>1402</v>
      </c>
      <c r="C314" s="26" t="s">
        <v>373</v>
      </c>
      <c r="D314" s="50">
        <v>-1.61</v>
      </c>
      <c r="E314" s="50">
        <v>-1.6</v>
      </c>
      <c r="F314" s="50">
        <v>2</v>
      </c>
      <c r="G314" s="50">
        <v>6.2</v>
      </c>
      <c r="H314" s="50">
        <v>10.89</v>
      </c>
      <c r="I314" s="50">
        <v>17.8</v>
      </c>
      <c r="J314" s="50">
        <v>19.8</v>
      </c>
      <c r="K314" s="50">
        <v>17.399999999999999</v>
      </c>
      <c r="L314" s="50">
        <v>14.22</v>
      </c>
      <c r="M314" s="50">
        <v>8</v>
      </c>
      <c r="N314" s="50">
        <v>2.2799999999999998</v>
      </c>
      <c r="O314" s="50">
        <v>-1.22</v>
      </c>
      <c r="P314" s="51">
        <v>-8.5</v>
      </c>
      <c r="Q314" s="51">
        <v>-10.299999999999999</v>
      </c>
      <c r="R314" s="51">
        <v>-6.7222222222222232</v>
      </c>
      <c r="S314" s="51">
        <v>-3.9999999999999996</v>
      </c>
      <c r="T314" s="51">
        <v>-5.8888888888888893</v>
      </c>
      <c r="U314" s="51">
        <v>0.29999999999999954</v>
      </c>
      <c r="V314" s="51">
        <v>3.699999999999998</v>
      </c>
      <c r="W314" s="51">
        <v>5.1999999999999993</v>
      </c>
      <c r="X314" s="51">
        <v>2.9999999999999991</v>
      </c>
      <c r="Y314" s="51">
        <v>-9.9999999999999839E-2</v>
      </c>
      <c r="Z314" s="51">
        <v>-7.2222222222222223</v>
      </c>
      <c r="AA314" s="51">
        <v>-9.2222222222222232</v>
      </c>
      <c r="AB314" s="53">
        <f t="shared" si="99"/>
        <v>191.60915881606897</v>
      </c>
      <c r="AC314" s="53">
        <f t="shared" si="100"/>
        <v>144.34710704289932</v>
      </c>
      <c r="AD314" s="53">
        <f t="shared" si="101"/>
        <v>194.19437774298245</v>
      </c>
      <c r="AE314" s="53">
        <f t="shared" si="102"/>
        <v>218.57560309591329</v>
      </c>
      <c r="AF314" s="53">
        <f t="shared" si="103"/>
        <v>119.61047990956658</v>
      </c>
      <c r="AG314" s="53">
        <f t="shared" si="104"/>
        <v>191.73862947782419</v>
      </c>
      <c r="AH314" s="53">
        <f t="shared" si="105"/>
        <v>274.87273708265849</v>
      </c>
      <c r="AI314" s="53">
        <f t="shared" si="106"/>
        <v>393.97839328992359</v>
      </c>
      <c r="AJ314" s="53">
        <f t="shared" si="107"/>
        <v>354.60826802906956</v>
      </c>
      <c r="AK314" s="53">
        <f t="shared" si="108"/>
        <v>343.52194718101248</v>
      </c>
      <c r="AL314" s="53">
        <f t="shared" si="109"/>
        <v>176.27429423253949</v>
      </c>
      <c r="AM314" s="53">
        <f t="shared" si="110"/>
        <v>166.33702171610307</v>
      </c>
      <c r="AN314" s="55">
        <f t="shared" si="111"/>
        <v>0.59379790075643679</v>
      </c>
      <c r="AO314" s="55">
        <f t="shared" si="112"/>
        <v>0.51519897989025287</v>
      </c>
      <c r="AP314" s="55">
        <f t="shared" si="113"/>
        <v>0.52455271604630271</v>
      </c>
      <c r="AQ314" s="55">
        <f t="shared" si="114"/>
        <v>0.48029126611927603</v>
      </c>
      <c r="AR314" s="55">
        <f t="shared" si="115"/>
        <v>0.30315128554083126</v>
      </c>
      <c r="AS314" s="55">
        <f t="shared" si="116"/>
        <v>0.30696548795824818</v>
      </c>
      <c r="AT314" s="55">
        <f t="shared" si="117"/>
        <v>0.34527556317417224</v>
      </c>
      <c r="AU314" s="55">
        <f t="shared" si="118"/>
        <v>0.44560278894965177</v>
      </c>
      <c r="AV314" s="55">
        <f t="shared" si="119"/>
        <v>0.46798707141556695</v>
      </c>
      <c r="AW314" s="55">
        <f t="shared" si="120"/>
        <v>0.56613746588968605</v>
      </c>
      <c r="AX314" s="55">
        <f t="shared" si="121"/>
        <v>0.49480342749475115</v>
      </c>
      <c r="AY314" s="55">
        <f t="shared" si="122"/>
        <v>0.54539531094015503</v>
      </c>
    </row>
    <row r="315" spans="1:51" ht="14.4" thickBot="1" x14ac:dyDescent="0.3">
      <c r="A315" s="41" t="s">
        <v>1398</v>
      </c>
      <c r="B315" s="41" t="s">
        <v>1402</v>
      </c>
      <c r="C315" s="26" t="s">
        <v>374</v>
      </c>
      <c r="D315" s="50">
        <v>0.11</v>
      </c>
      <c r="E315" s="50">
        <v>-0.8</v>
      </c>
      <c r="F315" s="50">
        <v>-0.61</v>
      </c>
      <c r="G315" s="50">
        <v>8.6999999999999993</v>
      </c>
      <c r="H315" s="50">
        <v>14.39</v>
      </c>
      <c r="I315" s="50">
        <v>17.3</v>
      </c>
      <c r="J315" s="50">
        <v>19.2</v>
      </c>
      <c r="K315" s="50">
        <v>19.2</v>
      </c>
      <c r="L315" s="50">
        <v>15.61</v>
      </c>
      <c r="M315" s="50">
        <v>9</v>
      </c>
      <c r="N315" s="50">
        <v>2.39</v>
      </c>
      <c r="O315" s="50">
        <v>-0.61</v>
      </c>
      <c r="P315" s="51">
        <v>-9.8888888888888893</v>
      </c>
      <c r="Q315" s="51">
        <v>-6.6</v>
      </c>
      <c r="R315" s="51">
        <v>-4.8888888888888893</v>
      </c>
      <c r="S315" s="51">
        <v>-7.7999999999999989</v>
      </c>
      <c r="T315" s="51">
        <v>-6.3888888888888884</v>
      </c>
      <c r="U315" s="51">
        <v>-5.7000000000000011</v>
      </c>
      <c r="V315" s="51">
        <v>1.9000000000000008</v>
      </c>
      <c r="W315" s="51">
        <v>5.9999999999999982</v>
      </c>
      <c r="X315" s="51">
        <v>8.2777777777777768</v>
      </c>
      <c r="Y315" s="51">
        <v>-1.4999999999999996</v>
      </c>
      <c r="Z315" s="51">
        <v>-8.7777777777777786</v>
      </c>
      <c r="AA315" s="51">
        <v>-8.8888888888888893</v>
      </c>
      <c r="AB315" s="53">
        <f t="shared" si="99"/>
        <v>135.95916650210376</v>
      </c>
      <c r="AC315" s="53">
        <f t="shared" si="100"/>
        <v>242.1749530915836</v>
      </c>
      <c r="AD315" s="53">
        <f t="shared" si="101"/>
        <v>309.86660633421013</v>
      </c>
      <c r="AE315" s="53">
        <f t="shared" si="102"/>
        <v>103.28656629333693</v>
      </c>
      <c r="AF315" s="53">
        <f t="shared" si="103"/>
        <v>88.107948835119117</v>
      </c>
      <c r="AG315" s="53">
        <f t="shared" si="104"/>
        <v>81.259286732304943</v>
      </c>
      <c r="AH315" s="53">
        <f t="shared" si="105"/>
        <v>221.06075204857302</v>
      </c>
      <c r="AI315" s="53">
        <f t="shared" si="106"/>
        <v>393.17877722416728</v>
      </c>
      <c r="AJ315" s="53">
        <f t="shared" si="107"/>
        <v>673.68992379546046</v>
      </c>
      <c r="AK315" s="53">
        <f t="shared" si="108"/>
        <v>261.68775282068634</v>
      </c>
      <c r="AL315" s="53">
        <f t="shared" si="109"/>
        <v>137.41127872973112</v>
      </c>
      <c r="AM315" s="53">
        <f t="shared" si="110"/>
        <v>167.60414267228003</v>
      </c>
      <c r="AN315" s="55">
        <f t="shared" si="111"/>
        <v>0.46976554069218091</v>
      </c>
      <c r="AO315" s="55">
        <f t="shared" si="112"/>
        <v>0.64805575506905155</v>
      </c>
      <c r="AP315" s="55">
        <f t="shared" si="113"/>
        <v>0.7279905285748719</v>
      </c>
      <c r="AQ315" s="55">
        <f t="shared" si="114"/>
        <v>0.30315418151181145</v>
      </c>
      <c r="AR315" s="55">
        <f t="shared" si="115"/>
        <v>0.23199534886094503</v>
      </c>
      <c r="AS315" s="55">
        <f t="shared" si="116"/>
        <v>0.20301123342527705</v>
      </c>
      <c r="AT315" s="55">
        <f t="shared" si="117"/>
        <v>0.31546616879762651</v>
      </c>
      <c r="AU315" s="55">
        <f t="shared" si="118"/>
        <v>0.42071888203324564</v>
      </c>
      <c r="AV315" s="55">
        <f t="shared" si="119"/>
        <v>0.61682025596038703</v>
      </c>
      <c r="AW315" s="55">
        <f t="shared" si="120"/>
        <v>0.47767805081279274</v>
      </c>
      <c r="AX315" s="55">
        <f t="shared" si="121"/>
        <v>0.43516104073609191</v>
      </c>
      <c r="AY315" s="55">
        <f t="shared" si="122"/>
        <v>0.53540289552745646</v>
      </c>
    </row>
    <row r="316" spans="1:51" ht="14.4" thickBot="1" x14ac:dyDescent="0.3">
      <c r="A316" s="41" t="s">
        <v>1398</v>
      </c>
      <c r="B316" s="41" t="s">
        <v>1402</v>
      </c>
      <c r="C316" s="26" t="s">
        <v>375</v>
      </c>
      <c r="D316" s="50">
        <v>6.5</v>
      </c>
      <c r="E316" s="50">
        <v>7.9</v>
      </c>
      <c r="F316" s="50">
        <v>10.5</v>
      </c>
      <c r="G316" s="50">
        <v>18.5</v>
      </c>
      <c r="H316" s="50">
        <v>24.22</v>
      </c>
      <c r="I316" s="50">
        <v>28.4</v>
      </c>
      <c r="J316" s="50">
        <v>29.4</v>
      </c>
      <c r="K316" s="50">
        <v>30.2</v>
      </c>
      <c r="L316" s="50">
        <v>24.39</v>
      </c>
      <c r="M316" s="50">
        <v>16.8</v>
      </c>
      <c r="N316" s="50">
        <v>8.11</v>
      </c>
      <c r="O316" s="50">
        <v>5.78</v>
      </c>
      <c r="P316" s="51">
        <v>-7.6111111111111107</v>
      </c>
      <c r="Q316" s="51">
        <v>-3.2000000000000006</v>
      </c>
      <c r="R316" s="51">
        <v>-0.88888888888888962</v>
      </c>
      <c r="S316" s="51">
        <v>-4.7</v>
      </c>
      <c r="T316" s="51">
        <v>-2.3888888888888893</v>
      </c>
      <c r="U316" s="51">
        <v>-1.6999999999999993</v>
      </c>
      <c r="V316" s="51">
        <v>7.5</v>
      </c>
      <c r="W316" s="51">
        <v>8.5999999999999979</v>
      </c>
      <c r="X316" s="51">
        <v>5.3888888888888902</v>
      </c>
      <c r="Y316" s="51">
        <v>1.4000000000000017</v>
      </c>
      <c r="Z316" s="51">
        <v>0.77777777777777701</v>
      </c>
      <c r="AA316" s="51">
        <v>-2.1111111111111116</v>
      </c>
      <c r="AB316" s="53">
        <f t="shared" si="99"/>
        <v>123.56195006190556</v>
      </c>
      <c r="AC316" s="53">
        <f t="shared" si="100"/>
        <v>219.2575317609051</v>
      </c>
      <c r="AD316" s="53">
        <f t="shared" si="101"/>
        <v>258.81513438835901</v>
      </c>
      <c r="AE316" s="53">
        <f t="shared" si="102"/>
        <v>87.671913923502387</v>
      </c>
      <c r="AF316" s="53">
        <f t="shared" si="103"/>
        <v>87.205615405705828</v>
      </c>
      <c r="AG316" s="53">
        <f t="shared" si="104"/>
        <v>75.419748063609603</v>
      </c>
      <c r="AH316" s="53">
        <f t="shared" si="105"/>
        <v>262.08438808390497</v>
      </c>
      <c r="AI316" s="53">
        <f t="shared" si="106"/>
        <v>290.64677208971119</v>
      </c>
      <c r="AJ316" s="53">
        <f t="shared" si="107"/>
        <v>263.12720720348483</v>
      </c>
      <c r="AK316" s="53">
        <f t="shared" si="108"/>
        <v>239.3116933234235</v>
      </c>
      <c r="AL316" s="53">
        <f t="shared" si="109"/>
        <v>387.1199653497132</v>
      </c>
      <c r="AM316" s="53">
        <f t="shared" si="110"/>
        <v>298.01021846259482</v>
      </c>
      <c r="AN316" s="55">
        <f t="shared" si="111"/>
        <v>0.35740411558895735</v>
      </c>
      <c r="AO316" s="55">
        <f t="shared" si="112"/>
        <v>0.45383549899233</v>
      </c>
      <c r="AP316" s="55">
        <f t="shared" si="113"/>
        <v>0.45175634470312381</v>
      </c>
      <c r="AQ316" s="55">
        <f t="shared" si="114"/>
        <v>0.20305824226379005</v>
      </c>
      <c r="AR316" s="55">
        <f t="shared" si="115"/>
        <v>0.16995932374198081</v>
      </c>
      <c r="AS316" s="55">
        <f t="shared" si="116"/>
        <v>0.13970747445688367</v>
      </c>
      <c r="AT316" s="55">
        <f t="shared" si="117"/>
        <v>0.2529994268563045</v>
      </c>
      <c r="AU316" s="55">
        <f t="shared" si="118"/>
        <v>0.26036672972909586</v>
      </c>
      <c r="AV316" s="55">
        <f t="shared" si="119"/>
        <v>0.29372657062092167</v>
      </c>
      <c r="AW316" s="55">
        <f t="shared" si="120"/>
        <v>0.35394901678169999</v>
      </c>
      <c r="AX316" s="55">
        <f t="shared" si="121"/>
        <v>0.59874870840801564</v>
      </c>
      <c r="AY316" s="55">
        <f t="shared" si="122"/>
        <v>0.56900874953534819</v>
      </c>
    </row>
    <row r="317" spans="1:51" ht="14.4" thickBot="1" x14ac:dyDescent="0.3">
      <c r="A317" s="41" t="s">
        <v>1398</v>
      </c>
      <c r="B317" s="41" t="s">
        <v>1402</v>
      </c>
      <c r="C317" s="26" t="s">
        <v>376</v>
      </c>
      <c r="D317" s="50">
        <v>12.22</v>
      </c>
      <c r="E317" s="50">
        <v>13.5</v>
      </c>
      <c r="F317" s="50">
        <v>15.72</v>
      </c>
      <c r="G317" s="50">
        <v>23.1</v>
      </c>
      <c r="H317" s="50">
        <v>27.72</v>
      </c>
      <c r="I317" s="50">
        <v>33.5</v>
      </c>
      <c r="J317" s="50">
        <v>34.9</v>
      </c>
      <c r="K317" s="50">
        <v>34.1</v>
      </c>
      <c r="L317" s="50">
        <v>30.39</v>
      </c>
      <c r="M317" s="50">
        <v>21.8</v>
      </c>
      <c r="N317" s="50">
        <v>17.22</v>
      </c>
      <c r="O317" s="50">
        <v>12.22</v>
      </c>
      <c r="P317" s="51">
        <v>7.9999999999999991</v>
      </c>
      <c r="Q317" s="51">
        <v>3.8000000000000016</v>
      </c>
      <c r="R317" s="51">
        <v>4.7777777777777786</v>
      </c>
      <c r="S317" s="51">
        <v>-0.39999999999999936</v>
      </c>
      <c r="T317" s="51">
        <v>0.61111111111111194</v>
      </c>
      <c r="U317" s="51">
        <v>-1.7999999999999992</v>
      </c>
      <c r="V317" s="51">
        <v>8.5999999999999979</v>
      </c>
      <c r="W317" s="51">
        <v>8.3999999999999986</v>
      </c>
      <c r="X317" s="51">
        <v>10</v>
      </c>
      <c r="Y317" s="51">
        <v>2.4</v>
      </c>
      <c r="Z317" s="51">
        <v>-0.38888888888888851</v>
      </c>
      <c r="AA317" s="51">
        <v>0.72222222222222066</v>
      </c>
      <c r="AB317" s="53">
        <f t="shared" si="99"/>
        <v>808.3489646660114</v>
      </c>
      <c r="AC317" s="53">
        <f t="shared" si="100"/>
        <v>415.96308098471934</v>
      </c>
      <c r="AD317" s="53">
        <f t="shared" si="101"/>
        <v>413.3446793609271</v>
      </c>
      <c r="AE317" s="53">
        <f t="shared" si="102"/>
        <v>124.90163433738645</v>
      </c>
      <c r="AF317" s="53">
        <f t="shared" si="103"/>
        <v>109.88290352938006</v>
      </c>
      <c r="AG317" s="53">
        <f t="shared" si="104"/>
        <v>55.551982159840414</v>
      </c>
      <c r="AH317" s="53">
        <f t="shared" si="105"/>
        <v>222.96367861620539</v>
      </c>
      <c r="AI317" s="53">
        <f t="shared" si="106"/>
        <v>226.87903801678721</v>
      </c>
      <c r="AJ317" s="53">
        <f t="shared" si="107"/>
        <v>347.08799029243204</v>
      </c>
      <c r="AK317" s="53">
        <f t="shared" si="108"/>
        <v>202.21464382332385</v>
      </c>
      <c r="AL317" s="53">
        <f t="shared" si="109"/>
        <v>179.96800323626039</v>
      </c>
      <c r="AM317" s="53">
        <f t="shared" si="110"/>
        <v>291.81093217623106</v>
      </c>
      <c r="AN317" s="55">
        <f t="shared" si="111"/>
        <v>0.75420288755804898</v>
      </c>
      <c r="AO317" s="55">
        <f t="shared" si="112"/>
        <v>0.51884124165034262</v>
      </c>
      <c r="AP317" s="55">
        <f t="shared" si="113"/>
        <v>0.48145533087697934</v>
      </c>
      <c r="AQ317" s="55">
        <f t="shared" si="114"/>
        <v>0.21037947715041397</v>
      </c>
      <c r="AR317" s="55">
        <f t="shared" si="115"/>
        <v>0.1720078917614522</v>
      </c>
      <c r="AS317" s="55">
        <f t="shared" si="116"/>
        <v>0.10366435049902047</v>
      </c>
      <c r="AT317" s="55">
        <f t="shared" si="117"/>
        <v>0.19973496843705552</v>
      </c>
      <c r="AU317" s="55">
        <f t="shared" si="118"/>
        <v>0.20601306336248756</v>
      </c>
      <c r="AV317" s="55">
        <f t="shared" si="119"/>
        <v>0.28298083384119882</v>
      </c>
      <c r="AW317" s="55">
        <f t="shared" si="120"/>
        <v>0.27847191800830201</v>
      </c>
      <c r="AX317" s="55">
        <f t="shared" si="121"/>
        <v>0.30288618849900334</v>
      </c>
      <c r="AY317" s="55">
        <f t="shared" si="122"/>
        <v>0.45314743555572662</v>
      </c>
    </row>
    <row r="318" spans="1:51" ht="14.4" thickBot="1" x14ac:dyDescent="0.3">
      <c r="A318" s="41" t="s">
        <v>1398</v>
      </c>
      <c r="B318" s="41" t="s">
        <v>1402</v>
      </c>
      <c r="C318" s="26" t="s">
        <v>377</v>
      </c>
      <c r="D318" s="50">
        <v>5.1100000000000003</v>
      </c>
      <c r="E318" s="50">
        <v>5</v>
      </c>
      <c r="F318" s="50">
        <v>10.72</v>
      </c>
      <c r="G318" s="50">
        <v>17.7</v>
      </c>
      <c r="H318" s="50">
        <v>21.28</v>
      </c>
      <c r="I318" s="50">
        <v>26.8</v>
      </c>
      <c r="J318" s="50">
        <v>28.8</v>
      </c>
      <c r="K318" s="50">
        <v>26.7</v>
      </c>
      <c r="L318" s="50">
        <v>22.11</v>
      </c>
      <c r="M318" s="50">
        <v>15.4</v>
      </c>
      <c r="N318" s="50">
        <v>6.5</v>
      </c>
      <c r="O318" s="50">
        <v>2.72</v>
      </c>
      <c r="P318" s="51">
        <v>-6.2777777777777777</v>
      </c>
      <c r="Q318" s="51">
        <v>-4.0999999999999996</v>
      </c>
      <c r="R318" s="51">
        <v>-2.1111111111111116</v>
      </c>
      <c r="S318" s="51">
        <v>-5.0999999999999996</v>
      </c>
      <c r="T318" s="51">
        <v>-5.4999999999999991</v>
      </c>
      <c r="U318" s="51">
        <v>0</v>
      </c>
      <c r="V318" s="51">
        <v>3.5999999999999983</v>
      </c>
      <c r="W318" s="51">
        <v>10.199999999999999</v>
      </c>
      <c r="X318" s="51">
        <v>4.2777777777777795</v>
      </c>
      <c r="Y318" s="51">
        <v>2.0000000000000009</v>
      </c>
      <c r="Z318" s="51">
        <v>-0.88888888888888962</v>
      </c>
      <c r="AA318" s="51">
        <v>-7.2222222222222223</v>
      </c>
      <c r="AB318" s="53">
        <f t="shared" si="99"/>
        <v>166.9719173233068</v>
      </c>
      <c r="AC318" s="53">
        <f t="shared" si="100"/>
        <v>233.99034167465493</v>
      </c>
      <c r="AD318" s="53">
        <f t="shared" si="101"/>
        <v>213.14836221679695</v>
      </c>
      <c r="AE318" s="53">
        <f t="shared" si="102"/>
        <v>86.784335060902578</v>
      </c>
      <c r="AF318" s="53">
        <f t="shared" si="103"/>
        <v>65.384422733192665</v>
      </c>
      <c r="AG318" s="53">
        <f t="shared" si="104"/>
        <v>106.15947778488706</v>
      </c>
      <c r="AH318" s="53">
        <f t="shared" si="105"/>
        <v>158.01096873563731</v>
      </c>
      <c r="AI318" s="53">
        <f t="shared" si="106"/>
        <v>441.69826430089893</v>
      </c>
      <c r="AJ318" s="53">
        <f t="shared" si="107"/>
        <v>258.64092547465526</v>
      </c>
      <c r="AK318" s="53">
        <f t="shared" si="108"/>
        <v>285.11385645459018</v>
      </c>
      <c r="AL318" s="53">
        <f t="shared" si="109"/>
        <v>339.31664165896132</v>
      </c>
      <c r="AM318" s="53">
        <f t="shared" si="110"/>
        <v>170.84887081285163</v>
      </c>
      <c r="AN318" s="55">
        <f t="shared" si="111"/>
        <v>0.4359317081972468</v>
      </c>
      <c r="AO318" s="55">
        <f t="shared" si="112"/>
        <v>0.51803373257754881</v>
      </c>
      <c r="AP318" s="55">
        <f t="shared" si="113"/>
        <v>0.4069769274227425</v>
      </c>
      <c r="AQ318" s="55">
        <f t="shared" si="114"/>
        <v>0.20716819164705244</v>
      </c>
      <c r="AR318" s="55">
        <f t="shared" si="115"/>
        <v>0.16088732104003844</v>
      </c>
      <c r="AS318" s="55">
        <f t="shared" si="116"/>
        <v>0.17369024506689634</v>
      </c>
      <c r="AT318" s="55">
        <f t="shared" si="117"/>
        <v>0.19988415080970243</v>
      </c>
      <c r="AU318" s="55">
        <f t="shared" si="118"/>
        <v>0.35533404904264798</v>
      </c>
      <c r="AV318" s="55">
        <f t="shared" si="119"/>
        <v>0.3119733208017722</v>
      </c>
      <c r="AW318" s="55">
        <f t="shared" si="120"/>
        <v>0.40398008141216135</v>
      </c>
      <c r="AX318" s="55">
        <f t="shared" si="121"/>
        <v>0.59227002352489422</v>
      </c>
      <c r="AY318" s="55">
        <f t="shared" si="122"/>
        <v>0.47957421829349084</v>
      </c>
    </row>
    <row r="319" spans="1:51" ht="14.4" thickBot="1" x14ac:dyDescent="0.3">
      <c r="A319" s="41" t="s">
        <v>1398</v>
      </c>
      <c r="B319" s="41" t="s">
        <v>1402</v>
      </c>
      <c r="C319" s="26" t="s">
        <v>378</v>
      </c>
      <c r="D319" s="50">
        <v>13</v>
      </c>
      <c r="E319" s="50">
        <v>15.7</v>
      </c>
      <c r="F319" s="50">
        <v>17.28</v>
      </c>
      <c r="G319" s="50">
        <v>23.7</v>
      </c>
      <c r="H319" s="50">
        <v>27.28</v>
      </c>
      <c r="I319" s="50">
        <v>34</v>
      </c>
      <c r="J319" s="50">
        <v>35.6</v>
      </c>
      <c r="K319" s="50">
        <v>33.799999999999997</v>
      </c>
      <c r="L319" s="50">
        <v>30.39</v>
      </c>
      <c r="M319" s="50">
        <v>24.8</v>
      </c>
      <c r="N319" s="50">
        <v>18</v>
      </c>
      <c r="O319" s="50">
        <v>11.72</v>
      </c>
      <c r="P319" s="51">
        <v>-2.2222222222222223</v>
      </c>
      <c r="Q319" s="51">
        <v>4.1000000000000014</v>
      </c>
      <c r="R319" s="51">
        <v>2.5</v>
      </c>
      <c r="S319" s="51">
        <v>-1.5999999999999994</v>
      </c>
      <c r="T319" s="51">
        <v>2.2777777777777786</v>
      </c>
      <c r="U319" s="51">
        <v>5.8999999999999986</v>
      </c>
      <c r="V319" s="51">
        <v>13.599999999999998</v>
      </c>
      <c r="W319" s="51">
        <v>13.499999999999998</v>
      </c>
      <c r="X319" s="51">
        <v>8.8888888888888893</v>
      </c>
      <c r="Y319" s="51">
        <v>6.4000000000000012</v>
      </c>
      <c r="Z319" s="51">
        <v>1.888888888888888</v>
      </c>
      <c r="AA319" s="51">
        <v>0.49999999999999922</v>
      </c>
      <c r="AB319" s="53">
        <f t="shared" si="99"/>
        <v>180.41576734440019</v>
      </c>
      <c r="AC319" s="53">
        <f t="shared" si="100"/>
        <v>376.43771943128405</v>
      </c>
      <c r="AD319" s="53">
        <f t="shared" si="101"/>
        <v>271.61411952685722</v>
      </c>
      <c r="AE319" s="53">
        <f t="shared" si="102"/>
        <v>101.07214824653093</v>
      </c>
      <c r="AF319" s="53">
        <f t="shared" si="103"/>
        <v>143.17262653881713</v>
      </c>
      <c r="AG319" s="53">
        <f t="shared" si="104"/>
        <v>162.03647520138972</v>
      </c>
      <c r="AH319" s="53">
        <f t="shared" si="105"/>
        <v>416.37246300860556</v>
      </c>
      <c r="AI319" s="53">
        <f t="shared" si="106"/>
        <v>454.19353328748917</v>
      </c>
      <c r="AJ319" s="53">
        <f t="shared" si="107"/>
        <v>298.94366558269604</v>
      </c>
      <c r="AK319" s="53">
        <f t="shared" si="108"/>
        <v>295.27458128777459</v>
      </c>
      <c r="AL319" s="53">
        <f t="shared" si="109"/>
        <v>237.92151852477133</v>
      </c>
      <c r="AM319" s="53">
        <f t="shared" si="110"/>
        <v>292.06381697214277</v>
      </c>
      <c r="AN319" s="55">
        <f t="shared" si="111"/>
        <v>0.34731609777252126</v>
      </c>
      <c r="AO319" s="55">
        <f t="shared" si="112"/>
        <v>0.45975266314573998</v>
      </c>
      <c r="AP319" s="55">
        <f t="shared" si="113"/>
        <v>0.37139344849074574</v>
      </c>
      <c r="AQ319" s="55">
        <f t="shared" si="114"/>
        <v>0.18585463702557647</v>
      </c>
      <c r="AR319" s="55">
        <f t="shared" si="115"/>
        <v>0.19888640608916031</v>
      </c>
      <c r="AS319" s="55">
        <f t="shared" si="116"/>
        <v>0.17458842886509965</v>
      </c>
      <c r="AT319" s="55">
        <f t="shared" si="117"/>
        <v>0.26771369371644943</v>
      </c>
      <c r="AU319" s="55">
        <f t="shared" si="118"/>
        <v>0.29393759752819199</v>
      </c>
      <c r="AV319" s="55">
        <f t="shared" si="119"/>
        <v>0.26262248492708667</v>
      </c>
      <c r="AW319" s="55">
        <f t="shared" si="120"/>
        <v>0.3073612578860308</v>
      </c>
      <c r="AX319" s="55">
        <f t="shared" si="121"/>
        <v>0.33979690495803838</v>
      </c>
      <c r="AY319" s="55">
        <f t="shared" si="122"/>
        <v>0.46087107949052569</v>
      </c>
    </row>
    <row r="320" spans="1:51" ht="14.4" thickBot="1" x14ac:dyDescent="0.3">
      <c r="A320" s="41" t="s">
        <v>1398</v>
      </c>
      <c r="B320" s="41" t="s">
        <v>1402</v>
      </c>
      <c r="C320" s="26" t="s">
        <v>379</v>
      </c>
      <c r="D320" s="50">
        <v>1.89</v>
      </c>
      <c r="E320" s="50">
        <v>6.3</v>
      </c>
      <c r="F320" s="50">
        <v>7.11</v>
      </c>
      <c r="G320" s="50">
        <v>12.3</v>
      </c>
      <c r="H320" s="50">
        <v>17.28</v>
      </c>
      <c r="I320" s="50">
        <v>23.1</v>
      </c>
      <c r="J320" s="50">
        <v>24.5</v>
      </c>
      <c r="K320" s="50">
        <v>23.4</v>
      </c>
      <c r="L320" s="50">
        <v>20</v>
      </c>
      <c r="M320" s="50">
        <v>14.2</v>
      </c>
      <c r="N320" s="50">
        <v>7.28</v>
      </c>
      <c r="O320" s="50">
        <v>4.28</v>
      </c>
      <c r="P320" s="51">
        <v>-3.9999999999999996</v>
      </c>
      <c r="Q320" s="51">
        <v>-4.7</v>
      </c>
      <c r="R320" s="51">
        <v>-3.8888888888888888</v>
      </c>
      <c r="S320" s="51">
        <v>-4.1999999999999993</v>
      </c>
      <c r="T320" s="51">
        <v>-2.7777777777777777</v>
      </c>
      <c r="U320" s="51">
        <v>0.99999999999999845</v>
      </c>
      <c r="V320" s="51">
        <v>9.3000000000000007</v>
      </c>
      <c r="W320" s="51">
        <v>11.9</v>
      </c>
      <c r="X320" s="51">
        <v>3.4999999999999982</v>
      </c>
      <c r="Y320" s="51">
        <v>2.1000000000000005</v>
      </c>
      <c r="Z320" s="51">
        <v>-3.8888888888888888</v>
      </c>
      <c r="AA320" s="51">
        <v>-8.1111111111111125</v>
      </c>
      <c r="AB320" s="53">
        <f t="shared" si="99"/>
        <v>295.76394597271195</v>
      </c>
      <c r="AC320" s="53">
        <f t="shared" si="100"/>
        <v>195.38620960207538</v>
      </c>
      <c r="AD320" s="53">
        <f t="shared" si="101"/>
        <v>208.77597705677829</v>
      </c>
      <c r="AE320" s="53">
        <f t="shared" si="102"/>
        <v>140.68708314878964</v>
      </c>
      <c r="AF320" s="53">
        <f t="shared" si="103"/>
        <v>126.20893139728598</v>
      </c>
      <c r="AG320" s="53">
        <f t="shared" si="104"/>
        <v>152.94537285340709</v>
      </c>
      <c r="AH320" s="53">
        <f t="shared" si="105"/>
        <v>446.10453054642011</v>
      </c>
      <c r="AI320" s="53">
        <f t="shared" si="106"/>
        <v>673.77883206015554</v>
      </c>
      <c r="AJ320" s="53">
        <f t="shared" si="107"/>
        <v>263.94738057250493</v>
      </c>
      <c r="AK320" s="53">
        <f t="shared" si="108"/>
        <v>312.45811337132341</v>
      </c>
      <c r="AL320" s="53">
        <f t="shared" si="109"/>
        <v>206.36208740986567</v>
      </c>
      <c r="AM320" s="53">
        <f t="shared" si="110"/>
        <v>133.40366299125344</v>
      </c>
      <c r="AN320" s="55">
        <f t="shared" si="111"/>
        <v>0.64990254205695908</v>
      </c>
      <c r="AO320" s="55">
        <f t="shared" si="112"/>
        <v>0.45253694722576582</v>
      </c>
      <c r="AP320" s="55">
        <f t="shared" si="113"/>
        <v>0.45495424109604932</v>
      </c>
      <c r="AQ320" s="55">
        <f t="shared" si="114"/>
        <v>0.31381533836129671</v>
      </c>
      <c r="AR320" s="55">
        <f t="shared" si="115"/>
        <v>0.25316467795945413</v>
      </c>
      <c r="AS320" s="55">
        <f t="shared" si="116"/>
        <v>0.23280241550195974</v>
      </c>
      <c r="AT320" s="55">
        <f t="shared" si="117"/>
        <v>0.38119624243906064</v>
      </c>
      <c r="AU320" s="55">
        <f t="shared" si="118"/>
        <v>0.48422001549124916</v>
      </c>
      <c r="AV320" s="55">
        <f t="shared" si="119"/>
        <v>0.33625434783868718</v>
      </c>
      <c r="AW320" s="55">
        <f t="shared" si="120"/>
        <v>0.4395784997949288</v>
      </c>
      <c r="AX320" s="55">
        <f t="shared" si="121"/>
        <v>0.4496940126546225</v>
      </c>
      <c r="AY320" s="55">
        <f t="shared" si="122"/>
        <v>0.40110695159300092</v>
      </c>
    </row>
    <row r="321" spans="1:51" ht="14.4" thickBot="1" x14ac:dyDescent="0.3">
      <c r="A321" s="41" t="s">
        <v>1398</v>
      </c>
      <c r="B321" s="41" t="s">
        <v>1402</v>
      </c>
      <c r="C321" s="26" t="s">
        <v>380</v>
      </c>
      <c r="D321" s="50">
        <v>9.11</v>
      </c>
      <c r="E321" s="50">
        <v>12</v>
      </c>
      <c r="F321" s="50">
        <v>16.89</v>
      </c>
      <c r="G321" s="50">
        <v>20.8</v>
      </c>
      <c r="H321" s="50">
        <v>25.28</v>
      </c>
      <c r="I321" s="50">
        <v>29.1</v>
      </c>
      <c r="J321" s="50">
        <v>29.5</v>
      </c>
      <c r="K321" s="50">
        <v>27.8</v>
      </c>
      <c r="L321" s="50">
        <v>27.61</v>
      </c>
      <c r="M321" s="50">
        <v>18.5</v>
      </c>
      <c r="N321" s="50">
        <v>13.22</v>
      </c>
      <c r="O321" s="50">
        <v>7</v>
      </c>
      <c r="P321" s="51">
        <v>-6.7777777777777768</v>
      </c>
      <c r="Q321" s="51">
        <v>-6</v>
      </c>
      <c r="R321" s="51">
        <v>2.2777777777777786</v>
      </c>
      <c r="S321" s="51">
        <v>-1.6999999999999993</v>
      </c>
      <c r="T321" s="51">
        <v>-0.77777777777777701</v>
      </c>
      <c r="U321" s="51">
        <v>0.99999999999999845</v>
      </c>
      <c r="V321" s="51">
        <v>7.9999999999999991</v>
      </c>
      <c r="W321" s="51">
        <v>13.499999999999998</v>
      </c>
      <c r="X321" s="51">
        <v>6.2777777777777759</v>
      </c>
      <c r="Y321" s="51">
        <v>5.1999999999999993</v>
      </c>
      <c r="Z321" s="51">
        <v>-2.7777777777777777</v>
      </c>
      <c r="AA321" s="51">
        <v>-2.7777777777777777</v>
      </c>
      <c r="AB321" s="53">
        <f t="shared" si="99"/>
        <v>117.61427007313247</v>
      </c>
      <c r="AC321" s="53">
        <f t="shared" si="100"/>
        <v>109.27723403863456</v>
      </c>
      <c r="AD321" s="53">
        <f t="shared" si="101"/>
        <v>269.74183965720368</v>
      </c>
      <c r="AE321" s="53">
        <f t="shared" si="102"/>
        <v>118.82414347081098</v>
      </c>
      <c r="AF321" s="53">
        <f t="shared" si="103"/>
        <v>103.72055289050404</v>
      </c>
      <c r="AG321" s="53">
        <f t="shared" si="104"/>
        <v>107.25637548682627</v>
      </c>
      <c r="AH321" s="53">
        <f t="shared" si="105"/>
        <v>278.94195430548683</v>
      </c>
      <c r="AI321" s="53">
        <f t="shared" si="106"/>
        <v>639.89505802429994</v>
      </c>
      <c r="AJ321" s="53">
        <f t="shared" si="107"/>
        <v>245.92388758786058</v>
      </c>
      <c r="AK321" s="53">
        <f t="shared" si="108"/>
        <v>367.64593312651618</v>
      </c>
      <c r="AL321" s="53">
        <f t="shared" si="109"/>
        <v>163.79912617453715</v>
      </c>
      <c r="AM321" s="53">
        <f t="shared" si="110"/>
        <v>248.25646632193485</v>
      </c>
      <c r="AN321" s="55">
        <f t="shared" si="111"/>
        <v>0.31905356198861412</v>
      </c>
      <c r="AO321" s="55">
        <f t="shared" si="112"/>
        <v>0.27931672744735414</v>
      </c>
      <c r="AP321" s="55">
        <f t="shared" si="113"/>
        <v>0.37470839474160705</v>
      </c>
      <c r="AQ321" s="55">
        <f t="shared" si="114"/>
        <v>0.22010973803317815</v>
      </c>
      <c r="AR321" s="55">
        <f t="shared" si="115"/>
        <v>0.17957914407635256</v>
      </c>
      <c r="AS321" s="55">
        <f t="shared" si="116"/>
        <v>0.16325791899079412</v>
      </c>
      <c r="AT321" s="55">
        <f t="shared" si="117"/>
        <v>0.26025743409618463</v>
      </c>
      <c r="AU321" s="55">
        <f t="shared" si="118"/>
        <v>0.41411689564230675</v>
      </c>
      <c r="AV321" s="55">
        <f t="shared" si="119"/>
        <v>0.25815462579917242</v>
      </c>
      <c r="AW321" s="55">
        <f t="shared" si="120"/>
        <v>0.41581989250516282</v>
      </c>
      <c r="AX321" s="55">
        <f t="shared" si="121"/>
        <v>0.32856749969208943</v>
      </c>
      <c r="AY321" s="55">
        <f t="shared" si="122"/>
        <v>0.49798193877344121</v>
      </c>
    </row>
    <row r="322" spans="1:51" ht="14.4" thickBot="1" x14ac:dyDescent="0.3">
      <c r="A322" s="41" t="s">
        <v>1398</v>
      </c>
      <c r="B322" s="41" t="s">
        <v>1402</v>
      </c>
      <c r="C322" s="26" t="s">
        <v>381</v>
      </c>
      <c r="D322" s="50">
        <v>12.78</v>
      </c>
      <c r="E322" s="50">
        <v>12.3</v>
      </c>
      <c r="F322" s="50">
        <v>16.61</v>
      </c>
      <c r="G322" s="50">
        <v>21</v>
      </c>
      <c r="H322" s="50">
        <v>27.28</v>
      </c>
      <c r="I322" s="50">
        <v>32</v>
      </c>
      <c r="J322" s="50">
        <v>34.4</v>
      </c>
      <c r="K322" s="50">
        <v>33.4</v>
      </c>
      <c r="L322" s="50">
        <v>31.78</v>
      </c>
      <c r="M322" s="50">
        <v>22</v>
      </c>
      <c r="N322" s="50">
        <v>16.28</v>
      </c>
      <c r="O322" s="50">
        <v>12.39</v>
      </c>
      <c r="P322" s="51">
        <v>-1.6111111111111103</v>
      </c>
      <c r="Q322" s="51">
        <v>0.89999999999999858</v>
      </c>
      <c r="R322" s="51">
        <v>-0.49999999999999922</v>
      </c>
      <c r="S322" s="51">
        <v>1.7000000000000013</v>
      </c>
      <c r="T322" s="51">
        <v>2.9999999999999991</v>
      </c>
      <c r="U322" s="51">
        <v>3.2999999999999985</v>
      </c>
      <c r="V322" s="51">
        <v>14.000000000000002</v>
      </c>
      <c r="W322" s="51">
        <v>16.5</v>
      </c>
      <c r="X322" s="51">
        <v>10.222222222222221</v>
      </c>
      <c r="Y322" s="51">
        <v>6.0999999999999979</v>
      </c>
      <c r="Z322" s="51">
        <v>2.7777777777777777</v>
      </c>
      <c r="AA322" s="51">
        <v>-1.1111111111111112</v>
      </c>
      <c r="AB322" s="53">
        <f t="shared" si="99"/>
        <v>200.27684789100408</v>
      </c>
      <c r="AC322" s="53">
        <f t="shared" si="100"/>
        <v>297.81177844623971</v>
      </c>
      <c r="AD322" s="53">
        <f t="shared" si="101"/>
        <v>184.06182356242414</v>
      </c>
      <c r="AE322" s="53">
        <f t="shared" si="102"/>
        <v>192.19292229342963</v>
      </c>
      <c r="AF322" s="53">
        <f t="shared" si="103"/>
        <v>158.62813260846244</v>
      </c>
      <c r="AG322" s="53">
        <f t="shared" si="104"/>
        <v>126.09386865051718</v>
      </c>
      <c r="AH322" s="53">
        <f t="shared" si="105"/>
        <v>468.72746812671318</v>
      </c>
      <c r="AI322" s="53">
        <f t="shared" si="106"/>
        <v>683.29226652590842</v>
      </c>
      <c r="AJ322" s="53">
        <f t="shared" si="107"/>
        <v>330.31570669390351</v>
      </c>
      <c r="AK322" s="53">
        <f t="shared" si="108"/>
        <v>335.46125858544934</v>
      </c>
      <c r="AL322" s="53">
        <f t="shared" si="109"/>
        <v>301.04642139950158</v>
      </c>
      <c r="AM322" s="53">
        <f t="shared" si="110"/>
        <v>221.09775383070507</v>
      </c>
      <c r="AN322" s="55">
        <f t="shared" si="111"/>
        <v>0.36857617733253284</v>
      </c>
      <c r="AO322" s="55">
        <f t="shared" si="112"/>
        <v>0.45658116201972249</v>
      </c>
      <c r="AP322" s="55">
        <f t="shared" si="113"/>
        <v>0.31229147075077074</v>
      </c>
      <c r="AQ322" s="55">
        <f t="shared" si="114"/>
        <v>0.27821797039082469</v>
      </c>
      <c r="AR322" s="55">
        <f t="shared" si="115"/>
        <v>0.20934626154139455</v>
      </c>
      <c r="AS322" s="55">
        <f t="shared" si="116"/>
        <v>0.16291866024769286</v>
      </c>
      <c r="AT322" s="55">
        <f t="shared" si="117"/>
        <v>0.29364901540284183</v>
      </c>
      <c r="AU322" s="55">
        <f t="shared" si="118"/>
        <v>0.36458572196966982</v>
      </c>
      <c r="AV322" s="55">
        <f t="shared" si="119"/>
        <v>0.26533575604938081</v>
      </c>
      <c r="AW322" s="55">
        <f t="shared" si="120"/>
        <v>0.35648887692732484</v>
      </c>
      <c r="AX322" s="55">
        <f t="shared" si="121"/>
        <v>0.40360245571709835</v>
      </c>
      <c r="AY322" s="55">
        <f t="shared" si="122"/>
        <v>0.39224342172987242</v>
      </c>
    </row>
    <row r="323" spans="1:51" ht="14.4" thickBot="1" x14ac:dyDescent="0.3">
      <c r="A323" s="41" t="s">
        <v>1398</v>
      </c>
      <c r="B323" s="41" t="s">
        <v>1402</v>
      </c>
      <c r="C323" s="26" t="s">
        <v>382</v>
      </c>
      <c r="D323" s="50">
        <v>3.28</v>
      </c>
      <c r="E323" s="50">
        <v>3</v>
      </c>
      <c r="F323" s="50">
        <v>8.11</v>
      </c>
      <c r="G323" s="50">
        <v>11.1</v>
      </c>
      <c r="H323" s="50">
        <v>17.11</v>
      </c>
      <c r="I323" s="50">
        <v>21.1</v>
      </c>
      <c r="J323" s="50">
        <v>22.8</v>
      </c>
      <c r="K323" s="50">
        <v>19.7</v>
      </c>
      <c r="L323" s="50">
        <v>19.39</v>
      </c>
      <c r="M323" s="50">
        <v>10.6</v>
      </c>
      <c r="N323" s="50">
        <v>7.11</v>
      </c>
      <c r="O323" s="50">
        <v>1.89</v>
      </c>
      <c r="P323" s="51">
        <v>-7.6111111111111107</v>
      </c>
      <c r="Q323" s="51">
        <v>-6</v>
      </c>
      <c r="R323" s="51">
        <v>-7.2777777777777786</v>
      </c>
      <c r="S323" s="51">
        <v>-4.5000000000000009</v>
      </c>
      <c r="T323" s="51">
        <v>-0.11111111111111072</v>
      </c>
      <c r="U323" s="51">
        <v>0.29999999999999954</v>
      </c>
      <c r="V323" s="51">
        <v>4.0000000000000018</v>
      </c>
      <c r="W323" s="51">
        <v>10.199999999999999</v>
      </c>
      <c r="X323" s="51">
        <v>5.1111111111111125</v>
      </c>
      <c r="Y323" s="51">
        <v>0.29999999999999954</v>
      </c>
      <c r="Z323" s="51">
        <v>-5.4999999999999991</v>
      </c>
      <c r="AA323" s="51">
        <v>-6.7777777777777768</v>
      </c>
      <c r="AB323" s="53">
        <f t="shared" si="99"/>
        <v>154.64662547173617</v>
      </c>
      <c r="AC323" s="53">
        <f t="shared" si="100"/>
        <v>201.99959357534004</v>
      </c>
      <c r="AD323" s="53">
        <f t="shared" si="101"/>
        <v>116.53014248028462</v>
      </c>
      <c r="AE323" s="53">
        <f t="shared" si="102"/>
        <v>145.56742016926853</v>
      </c>
      <c r="AF323" s="53">
        <f t="shared" si="103"/>
        <v>188.69080772679138</v>
      </c>
      <c r="AG323" s="53">
        <f t="shared" si="104"/>
        <v>156.1729117189789</v>
      </c>
      <c r="AH323" s="53">
        <f t="shared" si="105"/>
        <v>238.54512049981957</v>
      </c>
      <c r="AI323" s="53">
        <f t="shared" si="106"/>
        <v>674.32863831839973</v>
      </c>
      <c r="AJ323" s="53">
        <f t="shared" si="107"/>
        <v>343.50891987782524</v>
      </c>
      <c r="AK323" s="53">
        <f t="shared" si="108"/>
        <v>305.60899478490717</v>
      </c>
      <c r="AL323" s="53">
        <f t="shared" si="109"/>
        <v>163.74191228147896</v>
      </c>
      <c r="AM323" s="53">
        <f t="shared" si="110"/>
        <v>194.06359830602469</v>
      </c>
      <c r="AN323" s="55">
        <f t="shared" si="111"/>
        <v>0.44731683481728141</v>
      </c>
      <c r="AO323" s="55">
        <f t="shared" si="112"/>
        <v>0.51631857192882302</v>
      </c>
      <c r="AP323" s="55">
        <f t="shared" si="113"/>
        <v>0.32850421264541813</v>
      </c>
      <c r="AQ323" s="55">
        <f t="shared" si="114"/>
        <v>0.33210852410379321</v>
      </c>
      <c r="AR323" s="55">
        <f t="shared" si="115"/>
        <v>0.31122064267179606</v>
      </c>
      <c r="AS323" s="55">
        <f t="shared" si="116"/>
        <v>0.25002626847930665</v>
      </c>
      <c r="AT323" s="55">
        <f t="shared" si="117"/>
        <v>0.29339230314261111</v>
      </c>
      <c r="AU323" s="55">
        <f t="shared" si="118"/>
        <v>0.54247875711791571</v>
      </c>
      <c r="AV323" s="55">
        <f t="shared" si="119"/>
        <v>0.39092904251016575</v>
      </c>
      <c r="AW323" s="55">
        <f t="shared" si="120"/>
        <v>0.48926715740100069</v>
      </c>
      <c r="AX323" s="55">
        <f t="shared" si="121"/>
        <v>0.4029093858706882</v>
      </c>
      <c r="AY323" s="55">
        <f t="shared" si="122"/>
        <v>0.52643852020137527</v>
      </c>
    </row>
    <row r="324" spans="1:51" ht="14.4" thickBot="1" x14ac:dyDescent="0.3">
      <c r="A324" s="41" t="s">
        <v>1398</v>
      </c>
      <c r="B324" s="41" t="s">
        <v>1402</v>
      </c>
      <c r="C324" s="26" t="s">
        <v>383</v>
      </c>
      <c r="D324" s="50">
        <v>10.61</v>
      </c>
      <c r="E324" s="50">
        <v>13.3</v>
      </c>
      <c r="F324" s="50">
        <v>14.22</v>
      </c>
      <c r="G324" s="50">
        <v>18.8</v>
      </c>
      <c r="H324" s="50">
        <v>24.72</v>
      </c>
      <c r="I324" s="50">
        <v>30.3</v>
      </c>
      <c r="J324" s="50">
        <v>30.7</v>
      </c>
      <c r="K324" s="50">
        <v>29</v>
      </c>
      <c r="L324" s="50">
        <v>26.72</v>
      </c>
      <c r="M324" s="50">
        <v>21</v>
      </c>
      <c r="N324" s="50">
        <v>14.22</v>
      </c>
      <c r="O324" s="50">
        <v>11.22</v>
      </c>
      <c r="P324" s="51">
        <v>-5.3888888888888884</v>
      </c>
      <c r="Q324" s="51">
        <v>1.9000000000000008</v>
      </c>
      <c r="R324" s="51">
        <v>-1.6111111111111103</v>
      </c>
      <c r="S324" s="51">
        <v>-1.0000000000000004</v>
      </c>
      <c r="T324" s="51">
        <v>-1.7777777777777772</v>
      </c>
      <c r="U324" s="51">
        <v>4.2000000000000011</v>
      </c>
      <c r="V324" s="51">
        <v>13.900000000000002</v>
      </c>
      <c r="W324" s="51">
        <v>14.200000000000001</v>
      </c>
      <c r="X324" s="51">
        <v>11.277777777777777</v>
      </c>
      <c r="Y324" s="51">
        <v>4.8</v>
      </c>
      <c r="Z324" s="51">
        <v>-0.22222222222222143</v>
      </c>
      <c r="AA324" s="51">
        <v>-1.0000000000000004</v>
      </c>
      <c r="AB324" s="53">
        <f t="shared" si="99"/>
        <v>131.48160681955895</v>
      </c>
      <c r="AC324" s="53">
        <f t="shared" si="100"/>
        <v>321.95096020444328</v>
      </c>
      <c r="AD324" s="53">
        <f t="shared" si="101"/>
        <v>182.35842206959828</v>
      </c>
      <c r="AE324" s="53">
        <f t="shared" si="102"/>
        <v>149.05564491417371</v>
      </c>
      <c r="AF324" s="53">
        <f t="shared" si="103"/>
        <v>92.620738490628327</v>
      </c>
      <c r="AG324" s="53">
        <f t="shared" si="104"/>
        <v>157.66728641464144</v>
      </c>
      <c r="AH324" s="53">
        <f t="shared" si="105"/>
        <v>570.05873769897846</v>
      </c>
      <c r="AI324" s="53">
        <f t="shared" si="106"/>
        <v>653.54588606021275</v>
      </c>
      <c r="AJ324" s="53">
        <f t="shared" si="107"/>
        <v>509.18897643777922</v>
      </c>
      <c r="AK324" s="53">
        <f t="shared" si="108"/>
        <v>297.77748322548871</v>
      </c>
      <c r="AL324" s="53">
        <f t="shared" si="109"/>
        <v>223.39587404105163</v>
      </c>
      <c r="AM324" s="53">
        <f t="shared" si="110"/>
        <v>242.74952069755406</v>
      </c>
      <c r="AN324" s="55">
        <f t="shared" si="111"/>
        <v>0.32081223242009971</v>
      </c>
      <c r="AO324" s="55">
        <f t="shared" si="112"/>
        <v>0.45944218960268596</v>
      </c>
      <c r="AP324" s="55">
        <f t="shared" si="113"/>
        <v>0.33560029937850927</v>
      </c>
      <c r="AQ324" s="55">
        <f t="shared" si="114"/>
        <v>0.2622948559998165</v>
      </c>
      <c r="AR324" s="55">
        <f t="shared" si="115"/>
        <v>0.17255510552556486</v>
      </c>
      <c r="AS324" s="55">
        <f t="shared" si="116"/>
        <v>0.19121771264449386</v>
      </c>
      <c r="AT324" s="55">
        <f t="shared" si="117"/>
        <v>0.35945503316151467</v>
      </c>
      <c r="AU324" s="55">
        <f t="shared" si="118"/>
        <v>0.40416356909807388</v>
      </c>
      <c r="AV324" s="55">
        <f t="shared" si="119"/>
        <v>0.38129210387251572</v>
      </c>
      <c r="AW324" s="55">
        <f t="shared" si="120"/>
        <v>0.34630790928310662</v>
      </c>
      <c r="AX324" s="55">
        <f t="shared" si="121"/>
        <v>0.37144712446571593</v>
      </c>
      <c r="AY324" s="55">
        <f t="shared" si="122"/>
        <v>0.42716899861157054</v>
      </c>
    </row>
    <row r="325" spans="1:51" ht="14.4" thickBot="1" x14ac:dyDescent="0.3">
      <c r="A325" s="41" t="s">
        <v>1398</v>
      </c>
      <c r="B325" s="41" t="s">
        <v>1402</v>
      </c>
      <c r="C325" s="26" t="s">
        <v>384</v>
      </c>
      <c r="D325" s="50">
        <v>2.39</v>
      </c>
      <c r="E325" s="50">
        <v>4</v>
      </c>
      <c r="F325" s="50">
        <v>4.8899999999999997</v>
      </c>
      <c r="G325" s="50">
        <v>15.1</v>
      </c>
      <c r="H325" s="50">
        <v>18.89</v>
      </c>
      <c r="I325" s="50">
        <v>23.7</v>
      </c>
      <c r="J325" s="50">
        <v>26.5</v>
      </c>
      <c r="K325" s="50">
        <v>24.6</v>
      </c>
      <c r="L325" s="50">
        <v>18.89</v>
      </c>
      <c r="M325" s="50">
        <v>13</v>
      </c>
      <c r="N325" s="50">
        <v>6.61</v>
      </c>
      <c r="O325" s="50">
        <v>1</v>
      </c>
      <c r="P325" s="51">
        <v>-6.2777777777777777</v>
      </c>
      <c r="Q325" s="51">
        <v>-5.9</v>
      </c>
      <c r="R325" s="51">
        <v>-5.8888888888888893</v>
      </c>
      <c r="S325" s="51">
        <v>-4.9000000000000004</v>
      </c>
      <c r="T325" s="51">
        <v>-0.77777777777777701</v>
      </c>
      <c r="U325" s="51">
        <v>-0.80000000000000071</v>
      </c>
      <c r="V325" s="51">
        <v>9.6</v>
      </c>
      <c r="W325" s="51">
        <v>12.1</v>
      </c>
      <c r="X325" s="51">
        <v>8.2222222222222197</v>
      </c>
      <c r="Y325" s="51">
        <v>-6</v>
      </c>
      <c r="Z325" s="51">
        <v>-3.8888888888888888</v>
      </c>
      <c r="AA325" s="51">
        <v>-8.7777777777777786</v>
      </c>
      <c r="AB325" s="53">
        <f t="shared" si="99"/>
        <v>202.17506068647128</v>
      </c>
      <c r="AC325" s="53">
        <f t="shared" si="100"/>
        <v>191.14489889058106</v>
      </c>
      <c r="AD325" s="53">
        <f t="shared" si="101"/>
        <v>179.91418324527078</v>
      </c>
      <c r="AE325" s="53">
        <f t="shared" si="102"/>
        <v>105.54467736364876</v>
      </c>
      <c r="AF325" s="53">
        <f t="shared" si="103"/>
        <v>153.11146772314913</v>
      </c>
      <c r="AG325" s="53">
        <f t="shared" si="104"/>
        <v>113.63817941239888</v>
      </c>
      <c r="AH325" s="53">
        <f t="shared" si="105"/>
        <v>412.42991065441578</v>
      </c>
      <c r="AI325" s="53">
        <f t="shared" si="106"/>
        <v>643.6532889870806</v>
      </c>
      <c r="AJ325" s="53">
        <f t="shared" si="107"/>
        <v>543.39961081638796</v>
      </c>
      <c r="AK325" s="53">
        <f t="shared" si="108"/>
        <v>102.33892096960885</v>
      </c>
      <c r="AL325" s="53">
        <f t="shared" si="109"/>
        <v>216.06037935498654</v>
      </c>
      <c r="AM325" s="53">
        <f t="shared" si="110"/>
        <v>151.77347866451296</v>
      </c>
      <c r="AN325" s="55">
        <f t="shared" si="111"/>
        <v>0.52784037563203567</v>
      </c>
      <c r="AO325" s="55">
        <f t="shared" si="112"/>
        <v>0.48486456461955996</v>
      </c>
      <c r="AP325" s="55">
        <f t="shared" si="113"/>
        <v>0.45599027760000027</v>
      </c>
      <c r="AQ325" s="55">
        <f t="shared" si="114"/>
        <v>0.24817141762828385</v>
      </c>
      <c r="AR325" s="55">
        <f t="shared" si="115"/>
        <v>0.26509332582351208</v>
      </c>
      <c r="AS325" s="55">
        <f t="shared" si="116"/>
        <v>0.19706966870136353</v>
      </c>
      <c r="AT325" s="55">
        <f t="shared" si="117"/>
        <v>0.34538842150386601</v>
      </c>
      <c r="AU325" s="55">
        <f t="shared" si="118"/>
        <v>0.45651731434314308</v>
      </c>
      <c r="AV325" s="55">
        <f t="shared" si="119"/>
        <v>0.49940696557300845</v>
      </c>
      <c r="AW325" s="55">
        <f t="shared" si="120"/>
        <v>0.26158213782770562</v>
      </c>
      <c r="AX325" s="55">
        <f t="shared" si="121"/>
        <v>0.47082804883073121</v>
      </c>
      <c r="AY325" s="55">
        <f t="shared" si="122"/>
        <v>0.48064398746837667</v>
      </c>
    </row>
    <row r="326" spans="1:51" ht="14.4" thickBot="1" x14ac:dyDescent="0.3">
      <c r="A326" s="41" t="s">
        <v>1398</v>
      </c>
      <c r="B326" s="41" t="s">
        <v>1402</v>
      </c>
      <c r="C326" s="26" t="s">
        <v>385</v>
      </c>
      <c r="D326" s="50">
        <v>16.22</v>
      </c>
      <c r="E326" s="50">
        <v>14.7</v>
      </c>
      <c r="F326" s="50">
        <v>19.89</v>
      </c>
      <c r="G326" s="50">
        <v>22.9</v>
      </c>
      <c r="H326" s="50">
        <v>25.89</v>
      </c>
      <c r="I326" s="50">
        <v>30.4</v>
      </c>
      <c r="J326" s="50">
        <v>34.700000000000003</v>
      </c>
      <c r="K326" s="50">
        <v>35.6</v>
      </c>
      <c r="L326" s="50">
        <v>31.28</v>
      </c>
      <c r="M326" s="50">
        <v>24.3</v>
      </c>
      <c r="N326" s="50">
        <v>19.72</v>
      </c>
      <c r="O326" s="50">
        <v>15</v>
      </c>
      <c r="P326" s="51">
        <v>0.77777777777777701</v>
      </c>
      <c r="Q326" s="51">
        <v>-1.2</v>
      </c>
      <c r="R326" s="51">
        <v>1.3888888888888888</v>
      </c>
      <c r="S326" s="51">
        <v>-0.39999999999999936</v>
      </c>
      <c r="T326" s="51">
        <v>2.0000000000000009</v>
      </c>
      <c r="U326" s="51">
        <v>4.8</v>
      </c>
      <c r="V326" s="51">
        <v>16.3</v>
      </c>
      <c r="W326" s="51">
        <v>15.2</v>
      </c>
      <c r="X326" s="51">
        <v>11.722222222222223</v>
      </c>
      <c r="Y326" s="51">
        <v>4.5000000000000009</v>
      </c>
      <c r="Z326" s="51">
        <v>2.0000000000000009</v>
      </c>
      <c r="AA326" s="51">
        <v>0.49999999999999922</v>
      </c>
      <c r="AB326" s="53">
        <f t="shared" si="99"/>
        <v>227.05775132559492</v>
      </c>
      <c r="AC326" s="53">
        <f t="shared" si="100"/>
        <v>187.78300551348957</v>
      </c>
      <c r="AD326" s="53">
        <f t="shared" si="101"/>
        <v>196.84836234584458</v>
      </c>
      <c r="AE326" s="53">
        <f t="shared" si="102"/>
        <v>126.42268006005433</v>
      </c>
      <c r="AF326" s="53">
        <f t="shared" si="103"/>
        <v>149.3610426663912</v>
      </c>
      <c r="AG326" s="53">
        <f t="shared" si="104"/>
        <v>170.48435370811765</v>
      </c>
      <c r="AH326" s="53">
        <f t="shared" si="105"/>
        <v>619.51545131277362</v>
      </c>
      <c r="AI326" s="53">
        <f t="shared" si="106"/>
        <v>512.04271308577722</v>
      </c>
      <c r="AJ326" s="53">
        <f t="shared" si="107"/>
        <v>414.73025076262962</v>
      </c>
      <c r="AK326" s="53">
        <f t="shared" si="108"/>
        <v>233.73705162945959</v>
      </c>
      <c r="AL326" s="53">
        <f t="shared" si="109"/>
        <v>217.10592621594088</v>
      </c>
      <c r="AM326" s="53">
        <f t="shared" si="110"/>
        <v>235.86127689743753</v>
      </c>
      <c r="AN326" s="55">
        <f t="shared" si="111"/>
        <v>0.35118450999398726</v>
      </c>
      <c r="AO326" s="55">
        <f t="shared" si="112"/>
        <v>0.33531575049922457</v>
      </c>
      <c r="AP326" s="55">
        <f t="shared" si="113"/>
        <v>0.29137652194113955</v>
      </c>
      <c r="AQ326" s="55">
        <f t="shared" si="114"/>
        <v>0.21294146767643352</v>
      </c>
      <c r="AR326" s="55">
        <f t="shared" si="115"/>
        <v>0.21163084434580662</v>
      </c>
      <c r="AS326" s="55">
        <f t="shared" si="116"/>
        <v>0.19826912182420597</v>
      </c>
      <c r="AT326" s="55">
        <f t="shared" si="117"/>
        <v>0.33479042674136367</v>
      </c>
      <c r="AU326" s="55">
        <f t="shared" si="118"/>
        <v>0.29688118952217762</v>
      </c>
      <c r="AV326" s="55">
        <f t="shared" si="119"/>
        <v>0.30156655444733071</v>
      </c>
      <c r="AW326" s="55">
        <f t="shared" si="120"/>
        <v>0.27758440538174467</v>
      </c>
      <c r="AX326" s="55">
        <f t="shared" si="121"/>
        <v>0.30761910641038037</v>
      </c>
      <c r="AY326" s="55">
        <f t="shared" si="122"/>
        <v>0.37218455343307333</v>
      </c>
    </row>
    <row r="327" spans="1:51" ht="14.4" thickBot="1" x14ac:dyDescent="0.3">
      <c r="A327" s="41" t="s">
        <v>1398</v>
      </c>
      <c r="B327" s="41" t="s">
        <v>1402</v>
      </c>
      <c r="C327" s="26" t="s">
        <v>386</v>
      </c>
      <c r="D327" s="50">
        <v>15.78</v>
      </c>
      <c r="E327" s="50">
        <v>14.7</v>
      </c>
      <c r="F327" s="50">
        <v>20</v>
      </c>
      <c r="G327" s="50">
        <v>22.3</v>
      </c>
      <c r="H327" s="50">
        <v>26.5</v>
      </c>
      <c r="I327" s="50">
        <v>30.4</v>
      </c>
      <c r="J327" s="50">
        <v>34.5</v>
      </c>
      <c r="K327" s="50">
        <v>34.200000000000003</v>
      </c>
      <c r="L327" s="50">
        <v>31.22</v>
      </c>
      <c r="M327" s="50">
        <v>24.3</v>
      </c>
      <c r="N327" s="50">
        <v>20.22</v>
      </c>
      <c r="O327" s="50">
        <v>13</v>
      </c>
      <c r="P327" s="51">
        <v>0.11111111111111269</v>
      </c>
      <c r="Q327" s="51">
        <v>-1.2</v>
      </c>
      <c r="R327" s="51">
        <v>1.3888888888888888</v>
      </c>
      <c r="S327" s="51">
        <v>3.0999999999999988</v>
      </c>
      <c r="T327" s="51">
        <v>3.6111111111111112</v>
      </c>
      <c r="U327" s="51">
        <v>4.7</v>
      </c>
      <c r="V327" s="51">
        <v>12.6</v>
      </c>
      <c r="W327" s="51">
        <v>19.299999999999997</v>
      </c>
      <c r="X327" s="51">
        <v>11.611111111111111</v>
      </c>
      <c r="Y327" s="51">
        <v>7.8999999999999995</v>
      </c>
      <c r="Z327" s="51">
        <v>3.6111111111111112</v>
      </c>
      <c r="AA327" s="51">
        <v>4.6111111111111098</v>
      </c>
      <c r="AB327" s="53">
        <f t="shared" si="99"/>
        <v>212.07783063749022</v>
      </c>
      <c r="AC327" s="53">
        <f t="shared" si="100"/>
        <v>187.78300551348957</v>
      </c>
      <c r="AD327" s="53">
        <f t="shared" si="101"/>
        <v>195.51179497535557</v>
      </c>
      <c r="AE327" s="53">
        <f t="shared" si="102"/>
        <v>216.61444126134279</v>
      </c>
      <c r="AF327" s="53">
        <f t="shared" si="103"/>
        <v>181.03506995546002</v>
      </c>
      <c r="AG327" s="53">
        <f t="shared" si="104"/>
        <v>168.12209462782889</v>
      </c>
      <c r="AH327" s="53">
        <f t="shared" si="105"/>
        <v>388.35815323675109</v>
      </c>
      <c r="AI327" s="53">
        <f t="shared" si="106"/>
        <v>929.38209267166553</v>
      </c>
      <c r="AJ327" s="53">
        <f t="shared" si="107"/>
        <v>410.08794828782061</v>
      </c>
      <c r="AK327" s="53">
        <f t="shared" si="108"/>
        <v>373.57495644538943</v>
      </c>
      <c r="AL327" s="53">
        <f t="shared" si="109"/>
        <v>264.48771918513256</v>
      </c>
      <c r="AM327" s="53">
        <f t="shared" si="110"/>
        <v>481.48631731427656</v>
      </c>
      <c r="AN327" s="55">
        <f t="shared" si="111"/>
        <v>0.34420258626139533</v>
      </c>
      <c r="AO327" s="55">
        <f t="shared" si="112"/>
        <v>0.33531575049922457</v>
      </c>
      <c r="AP327" s="55">
        <f t="shared" si="113"/>
        <v>0.28939812421858757</v>
      </c>
      <c r="AQ327" s="55">
        <f t="shared" si="114"/>
        <v>0.28385760341372412</v>
      </c>
      <c r="AR327" s="55">
        <f t="shared" si="115"/>
        <v>0.22883057643707369</v>
      </c>
      <c r="AS327" s="55">
        <f t="shared" si="116"/>
        <v>0.19689070559287694</v>
      </c>
      <c r="AT327" s="55">
        <f t="shared" si="117"/>
        <v>0.26654869551102178</v>
      </c>
      <c r="AU327" s="55">
        <f t="shared" si="118"/>
        <v>0.41579963999207514</v>
      </c>
      <c r="AV327" s="55">
        <f t="shared" si="119"/>
        <v>0.3003866515084897</v>
      </c>
      <c r="AW327" s="55">
        <f t="shared" si="120"/>
        <v>0.35092972850304072</v>
      </c>
      <c r="AX327" s="55">
        <f t="shared" si="121"/>
        <v>0.33431576134144159</v>
      </c>
      <c r="AY327" s="55">
        <f t="shared" si="122"/>
        <v>0.56738734232898502</v>
      </c>
    </row>
    <row r="328" spans="1:51" ht="14.4" thickBot="1" x14ac:dyDescent="0.3">
      <c r="A328" s="41" t="s">
        <v>1398</v>
      </c>
      <c r="B328" s="41" t="s">
        <v>1403</v>
      </c>
      <c r="C328" s="26" t="s">
        <v>387</v>
      </c>
      <c r="D328" s="50">
        <v>0</v>
      </c>
      <c r="E328" s="50">
        <v>1.6</v>
      </c>
      <c r="F328" s="50">
        <v>4.5</v>
      </c>
      <c r="G328" s="50">
        <v>7.6</v>
      </c>
      <c r="H328" s="50">
        <v>11.22</v>
      </c>
      <c r="I328" s="50">
        <v>17.3</v>
      </c>
      <c r="J328" s="50">
        <v>22.4</v>
      </c>
      <c r="K328" s="50">
        <v>19.600000000000001</v>
      </c>
      <c r="L328" s="50">
        <v>15.78</v>
      </c>
      <c r="M328" s="50">
        <v>7.8</v>
      </c>
      <c r="N328" s="50">
        <v>1.89</v>
      </c>
      <c r="O328" s="50">
        <v>-0.39</v>
      </c>
      <c r="P328" s="51">
        <v>-3.2777777777777768</v>
      </c>
      <c r="Q328" s="51">
        <v>-3.6</v>
      </c>
      <c r="R328" s="51">
        <v>-1.0000000000000004</v>
      </c>
      <c r="S328" s="51">
        <v>-0.90000000000000058</v>
      </c>
      <c r="T328" s="51">
        <v>0</v>
      </c>
      <c r="U328" s="51">
        <v>2.7999999999999994</v>
      </c>
      <c r="V328" s="51">
        <v>5.0999999999999996</v>
      </c>
      <c r="W328" s="51">
        <v>2.5</v>
      </c>
      <c r="X328" s="51">
        <v>5.2777777777777777</v>
      </c>
      <c r="Y328" s="51">
        <v>-1.3999999999999997</v>
      </c>
      <c r="Z328" s="51">
        <v>-1.3888888888888888</v>
      </c>
      <c r="AA328" s="51">
        <v>-4.3888888888888884</v>
      </c>
      <c r="AB328" s="53">
        <f t="shared" ref="AB328:AB391" si="123">6.112*EXP(17.625*P328/(243.04+P328))*100*AN328</f>
        <v>377.48211411463768</v>
      </c>
      <c r="AC328" s="53">
        <f t="shared" ref="AC328:AC391" si="124">6.112*EXP(17.625*Q328/(243.04+Q328))*100*AO328</f>
        <v>320.59100504102554</v>
      </c>
      <c r="AD328" s="53">
        <f t="shared" ref="AD328:AD391" si="125">6.112*EXP(17.625*R328/(243.04+R328))*100*AP328</f>
        <v>383.51716932490802</v>
      </c>
      <c r="AE328" s="53">
        <f t="shared" ref="AE328:AE391" si="126">6.112*EXP(17.625*S328/(243.04+S328))*100*AQ328</f>
        <v>314.18222071474185</v>
      </c>
      <c r="AF328" s="53">
        <f t="shared" ref="AF328:AF391" si="127">6.112*EXP(17.625*T328/(243.04+T328))*100*AR328</f>
        <v>280.80689241263644</v>
      </c>
      <c r="AG328" s="53">
        <f t="shared" ref="AG328:AG391" si="128">6.112*EXP(17.625*U328/(243.04+U328))*100*AS328</f>
        <v>283.07052507071762</v>
      </c>
      <c r="AH328" s="53">
        <f t="shared" ref="AH328:AH391" si="129">6.112*EXP(17.625*V328/(243.04+V328))*100*AT328</f>
        <v>285.0237963766707</v>
      </c>
      <c r="AI328" s="53">
        <f t="shared" ref="AI328:AI391" si="130">6.112*EXP(17.625*W328/(243.04+W328))*100*AU328</f>
        <v>234.86915146908842</v>
      </c>
      <c r="AJ328" s="53">
        <f t="shared" ref="AJ328:AJ391" si="131">6.112*EXP(17.625*X328/(243.04+X328))*100*AV328</f>
        <v>441.44497663306254</v>
      </c>
      <c r="AK328" s="53">
        <f t="shared" ref="AK328:AK391" si="132">6.112*EXP(17.625*Y328/(243.04+Y328))*100*AW328</f>
        <v>288.05063546757657</v>
      </c>
      <c r="AL328" s="53">
        <f t="shared" ref="AL328:AL391" si="133">6.112*EXP(17.625*Z328/(243.04+Z328))*100*AX328</f>
        <v>435.64245358444782</v>
      </c>
      <c r="AM328" s="53">
        <f t="shared" ref="AM328:AM391" si="134">6.112*EXP(17.625*AA328/(243.04+AA328))*100*AY328</f>
        <v>328.81344414910308</v>
      </c>
      <c r="AN328" s="55">
        <f t="shared" ref="AN328:AN391" si="135">(EXP((17.625*P328)/(243.04+P328))/EXP((17.625*D328)/(243.04+D328)))</f>
        <v>0.78588050681963095</v>
      </c>
      <c r="AO328" s="55">
        <f t="shared" ref="AO328:AO391" si="136">(EXP((17.625*Q328)/(243.04+Q328))/EXP((17.625*E328)/(243.04+E328)))</f>
        <v>0.68368038977754564</v>
      </c>
      <c r="AP328" s="55">
        <f t="shared" ref="AP328:AP391" si="137">(EXP((17.625*R328)/(243.04+R328))/EXP((17.625*F328)/(243.04+F328)))</f>
        <v>0.67487937648692464</v>
      </c>
      <c r="AQ328" s="55">
        <f t="shared" ref="AQ328:AQ391" si="138">(EXP((17.625*S328)/(243.04+S328))/EXP((17.625*G328)/(243.04+G328)))</f>
        <v>0.54884375514546913</v>
      </c>
      <c r="AR328" s="55">
        <f t="shared" ref="AR328:AR391" si="139">(EXP((17.625*T328)/(243.04+T328))/EXP((17.625*H328)/(243.04+H328)))</f>
        <v>0.45943536062276902</v>
      </c>
      <c r="AS328" s="55">
        <f t="shared" ref="AS328:AS391" si="140">(EXP((17.625*U328)/(243.04+U328))/EXP((17.625*I328)/(243.04+I328)))</f>
        <v>0.37890548499319326</v>
      </c>
      <c r="AT328" s="55">
        <f t="shared" ref="AT328:AT391" si="141">(EXP((17.625*V328)/(243.04+V328))/EXP((17.625*J328)/(243.04+J328)))</f>
        <v>0.32462108518176341</v>
      </c>
      <c r="AU328" s="55">
        <f t="shared" ref="AU328:AU391" si="142">(EXP((17.625*W328)/(243.04+W328))/EXP((17.625*K328)/(243.04+K328)))</f>
        <v>0.32114996179193422</v>
      </c>
      <c r="AV328" s="55">
        <f t="shared" ref="AV328:AV391" si="143">(EXP((17.625*X328)/(243.04+X328))/EXP((17.625*L328)/(243.04+L328)))</f>
        <v>0.49659779016220518</v>
      </c>
      <c r="AW328" s="55">
        <f t="shared" ref="AW328:AW391" si="144">(EXP((17.625*Y328)/(243.04+Y328))/EXP((17.625*M328)/(243.04+M328)))</f>
        <v>0.52195534566166479</v>
      </c>
      <c r="AX328" s="55">
        <f t="shared" ref="AX328:AX391" si="145">(EXP((17.625*Z328)/(243.04+Z328))/EXP((17.625*N328)/(243.04+N328)))</f>
        <v>0.78875244314706472</v>
      </c>
      <c r="AY328" s="55">
        <f t="shared" ref="AY328:AY391" si="146">(EXP((17.625*AA328)/(243.04+AA328))/EXP((17.625*O328)/(243.04+O328)))</f>
        <v>0.74393402492118699</v>
      </c>
    </row>
    <row r="329" spans="1:51" ht="14.4" thickBot="1" x14ac:dyDescent="0.3">
      <c r="A329" s="41" t="s">
        <v>1398</v>
      </c>
      <c r="B329" s="41" t="s">
        <v>1403</v>
      </c>
      <c r="C329" s="26" t="s">
        <v>388</v>
      </c>
      <c r="D329" s="50">
        <v>8.2799999999999994</v>
      </c>
      <c r="E329" s="50">
        <v>7.9</v>
      </c>
      <c r="F329" s="50">
        <v>8.89</v>
      </c>
      <c r="G329" s="50">
        <v>9.8000000000000007</v>
      </c>
      <c r="H329" s="50">
        <v>10.39</v>
      </c>
      <c r="I329" s="50">
        <v>12.3</v>
      </c>
      <c r="J329" s="50">
        <v>13.6</v>
      </c>
      <c r="K329" s="50">
        <v>13.4</v>
      </c>
      <c r="L329" s="50">
        <v>13.61</v>
      </c>
      <c r="M329" s="50">
        <v>11.3</v>
      </c>
      <c r="N329" s="50">
        <v>10.39</v>
      </c>
      <c r="O329" s="50">
        <v>8.7799999999999994</v>
      </c>
      <c r="P329" s="51">
        <v>5.1111111111111125</v>
      </c>
      <c r="Q329" s="51">
        <v>3.1999999999999988</v>
      </c>
      <c r="R329" s="51">
        <v>6.6111111111111098</v>
      </c>
      <c r="S329" s="51">
        <v>6.8000000000000007</v>
      </c>
      <c r="T329" s="51">
        <v>7.9999999999999991</v>
      </c>
      <c r="U329" s="51">
        <v>9.7000000000000011</v>
      </c>
      <c r="V329" s="51">
        <v>10.999999999999998</v>
      </c>
      <c r="W329" s="51">
        <v>11.500000000000002</v>
      </c>
      <c r="X329" s="51">
        <v>10.277777777777777</v>
      </c>
      <c r="Y329" s="51">
        <v>9.2000000000000011</v>
      </c>
      <c r="Z329" s="51">
        <v>7.6111111111111125</v>
      </c>
      <c r="AA329" s="51">
        <v>4.7777777777777786</v>
      </c>
      <c r="AB329" s="53">
        <f t="shared" si="123"/>
        <v>706.82725711910962</v>
      </c>
      <c r="AC329" s="53">
        <f t="shared" si="124"/>
        <v>554.82358260052592</v>
      </c>
      <c r="AD329" s="53">
        <f t="shared" si="125"/>
        <v>834.5978711806689</v>
      </c>
      <c r="AE329" s="53">
        <f t="shared" si="126"/>
        <v>805.68973799451237</v>
      </c>
      <c r="AF329" s="53">
        <f t="shared" si="127"/>
        <v>912.48350773021275</v>
      </c>
      <c r="AG329" s="53">
        <f t="shared" si="128"/>
        <v>1011.5931226567625</v>
      </c>
      <c r="AH329" s="53">
        <f t="shared" si="129"/>
        <v>1105.1822486195113</v>
      </c>
      <c r="AI329" s="53">
        <f t="shared" si="130"/>
        <v>1196.3461797435621</v>
      </c>
      <c r="AJ329" s="53">
        <f t="shared" si="131"/>
        <v>1003.2171421364193</v>
      </c>
      <c r="AK329" s="53">
        <f t="shared" si="132"/>
        <v>1010.3462743891804</v>
      </c>
      <c r="AL329" s="53">
        <f t="shared" si="133"/>
        <v>865.42609061026269</v>
      </c>
      <c r="AM329" s="53">
        <f t="shared" si="134"/>
        <v>652.30140050872683</v>
      </c>
      <c r="AN329" s="55">
        <f t="shared" si="135"/>
        <v>0.80440211841933507</v>
      </c>
      <c r="AO329" s="55">
        <f t="shared" si="136"/>
        <v>0.7219359339748801</v>
      </c>
      <c r="AP329" s="55">
        <f t="shared" si="137"/>
        <v>0.85623628425381137</v>
      </c>
      <c r="AQ329" s="55">
        <f t="shared" si="138"/>
        <v>0.8159252591469206</v>
      </c>
      <c r="AR329" s="55">
        <f t="shared" si="139"/>
        <v>0.85136213004685302</v>
      </c>
      <c r="AS329" s="55">
        <f t="shared" si="140"/>
        <v>0.84149199332137337</v>
      </c>
      <c r="AT329" s="55">
        <f t="shared" si="141"/>
        <v>0.84296830092695574</v>
      </c>
      <c r="AU329" s="55">
        <f t="shared" si="142"/>
        <v>0.8827738011354036</v>
      </c>
      <c r="AV329" s="55">
        <f t="shared" si="143"/>
        <v>0.80287982641816547</v>
      </c>
      <c r="AW329" s="55">
        <f t="shared" si="144"/>
        <v>0.86917048031239563</v>
      </c>
      <c r="AX329" s="55">
        <f t="shared" si="145"/>
        <v>0.82911888698513081</v>
      </c>
      <c r="AY329" s="55">
        <f t="shared" si="146"/>
        <v>0.75978717592060341</v>
      </c>
    </row>
    <row r="330" spans="1:51" ht="14.4" thickBot="1" x14ac:dyDescent="0.3">
      <c r="A330" s="41" t="s">
        <v>1398</v>
      </c>
      <c r="B330" s="41" t="s">
        <v>1403</v>
      </c>
      <c r="C330" s="26" t="s">
        <v>389</v>
      </c>
      <c r="D330" s="50">
        <v>8.7799999999999994</v>
      </c>
      <c r="E330" s="50">
        <v>10.9</v>
      </c>
      <c r="F330" s="50">
        <v>13.61</v>
      </c>
      <c r="G330" s="50">
        <v>17.899999999999999</v>
      </c>
      <c r="H330" s="50">
        <v>21.28</v>
      </c>
      <c r="I330" s="50">
        <v>26.2</v>
      </c>
      <c r="J330" s="50">
        <v>27.4</v>
      </c>
      <c r="K330" s="50">
        <v>27.4</v>
      </c>
      <c r="L330" s="50">
        <v>25</v>
      </c>
      <c r="M330" s="50">
        <v>20.7</v>
      </c>
      <c r="N330" s="50">
        <v>13.39</v>
      </c>
      <c r="O330" s="50">
        <v>9</v>
      </c>
      <c r="P330" s="51">
        <v>4.2777777777777795</v>
      </c>
      <c r="Q330" s="51">
        <v>4.7</v>
      </c>
      <c r="R330" s="51">
        <v>4.7222222222222223</v>
      </c>
      <c r="S330" s="51">
        <v>5.8999999999999986</v>
      </c>
      <c r="T330" s="51">
        <v>6.5000000000000018</v>
      </c>
      <c r="U330" s="51">
        <v>9.0000000000000018</v>
      </c>
      <c r="V330" s="51">
        <v>13.2</v>
      </c>
      <c r="W330" s="51">
        <v>13.099999999999998</v>
      </c>
      <c r="X330" s="51">
        <v>11.611111111111111</v>
      </c>
      <c r="Y330" s="51">
        <v>9.0000000000000018</v>
      </c>
      <c r="Z330" s="51">
        <v>4.7777777777777786</v>
      </c>
      <c r="AA330" s="51">
        <v>5.2777777777777777</v>
      </c>
      <c r="AB330" s="53">
        <f t="shared" si="123"/>
        <v>608.26830419221119</v>
      </c>
      <c r="AC330" s="53">
        <f t="shared" si="124"/>
        <v>559.83526141580546</v>
      </c>
      <c r="AD330" s="53">
        <f t="shared" si="125"/>
        <v>469.9507330853408</v>
      </c>
      <c r="AE330" s="53">
        <f t="shared" si="126"/>
        <v>420.65970472864558</v>
      </c>
      <c r="AF330" s="53">
        <f t="shared" si="127"/>
        <v>370.42531374010571</v>
      </c>
      <c r="AG330" s="53">
        <f t="shared" si="128"/>
        <v>387.24111258598685</v>
      </c>
      <c r="AH330" s="53">
        <f t="shared" si="129"/>
        <v>629.92382515501868</v>
      </c>
      <c r="AI330" s="53">
        <f t="shared" si="130"/>
        <v>621.75481892090943</v>
      </c>
      <c r="AJ330" s="53">
        <f t="shared" si="131"/>
        <v>589.22662016128538</v>
      </c>
      <c r="AK330" s="53">
        <f t="shared" si="132"/>
        <v>539.60123908454796</v>
      </c>
      <c r="AL330" s="53">
        <f t="shared" si="133"/>
        <v>480.43828785657098</v>
      </c>
      <c r="AM330" s="53">
        <f t="shared" si="134"/>
        <v>689.01831683591433</v>
      </c>
      <c r="AN330" s="55">
        <f t="shared" si="135"/>
        <v>0.73369472541537895</v>
      </c>
      <c r="AO330" s="55">
        <f t="shared" si="136"/>
        <v>0.65563279995968549</v>
      </c>
      <c r="AP330" s="55">
        <f t="shared" si="137"/>
        <v>0.54951460454918</v>
      </c>
      <c r="AQ330" s="55">
        <f t="shared" si="138"/>
        <v>0.45324558463859421</v>
      </c>
      <c r="AR330" s="55">
        <f t="shared" si="139"/>
        <v>0.38294376429627297</v>
      </c>
      <c r="AS330" s="55">
        <f t="shared" si="140"/>
        <v>0.3376514611730122</v>
      </c>
      <c r="AT330" s="55">
        <f t="shared" si="141"/>
        <v>0.41571173277752543</v>
      </c>
      <c r="AU330" s="55">
        <f t="shared" si="142"/>
        <v>0.41300741087610487</v>
      </c>
      <c r="AV330" s="55">
        <f t="shared" si="143"/>
        <v>0.43160451836952929</v>
      </c>
      <c r="AW330" s="55">
        <f t="shared" si="144"/>
        <v>0.4705005251404154</v>
      </c>
      <c r="AX330" s="55">
        <f t="shared" si="145"/>
        <v>0.55960457796041541</v>
      </c>
      <c r="AY330" s="55">
        <f t="shared" si="146"/>
        <v>0.77510220216281056</v>
      </c>
    </row>
    <row r="331" spans="1:51" ht="14.4" thickBot="1" x14ac:dyDescent="0.3">
      <c r="A331" s="41" t="s">
        <v>1398</v>
      </c>
      <c r="B331" s="41" t="s">
        <v>1403</v>
      </c>
      <c r="C331" s="26" t="s">
        <v>390</v>
      </c>
      <c r="D331" s="50">
        <v>8.2799999999999994</v>
      </c>
      <c r="E331" s="50">
        <v>10.1</v>
      </c>
      <c r="F331" s="50">
        <v>14.11</v>
      </c>
      <c r="G331" s="50">
        <v>14.9</v>
      </c>
      <c r="H331" s="50">
        <v>19.28</v>
      </c>
      <c r="I331" s="50">
        <v>24.1</v>
      </c>
      <c r="J331" s="50">
        <v>28.3</v>
      </c>
      <c r="K331" s="50">
        <v>25.3</v>
      </c>
      <c r="L331" s="50">
        <v>23.61</v>
      </c>
      <c r="M331" s="50">
        <v>18</v>
      </c>
      <c r="N331" s="50">
        <v>9.2799999999999994</v>
      </c>
      <c r="O331" s="50">
        <v>6.28</v>
      </c>
      <c r="P331" s="51">
        <v>2.2222222222222223</v>
      </c>
      <c r="Q331" s="51">
        <v>4.5000000000000009</v>
      </c>
      <c r="R331" s="51">
        <v>6.3888888888888884</v>
      </c>
      <c r="S331" s="51">
        <v>6.0999999999999979</v>
      </c>
      <c r="T331" s="51">
        <v>8.7777777777777768</v>
      </c>
      <c r="U331" s="51">
        <v>8.2999999999999989</v>
      </c>
      <c r="V331" s="51">
        <v>12.1</v>
      </c>
      <c r="W331" s="51">
        <v>12.7</v>
      </c>
      <c r="X331" s="51">
        <v>11.111111111111111</v>
      </c>
      <c r="Y331" s="51">
        <v>6.0999999999999979</v>
      </c>
      <c r="Z331" s="51">
        <v>2.8888888888888906</v>
      </c>
      <c r="AA331" s="51">
        <v>3.8888888888888888</v>
      </c>
      <c r="AB331" s="53">
        <f t="shared" si="123"/>
        <v>470.66013448593014</v>
      </c>
      <c r="AC331" s="53">
        <f t="shared" si="124"/>
        <v>574.2197582397913</v>
      </c>
      <c r="AD331" s="53">
        <f t="shared" si="125"/>
        <v>573.19394588138482</v>
      </c>
      <c r="AE331" s="53">
        <f t="shared" si="126"/>
        <v>523.41702498040331</v>
      </c>
      <c r="AF331" s="53">
        <f t="shared" si="127"/>
        <v>571.77988039661477</v>
      </c>
      <c r="AG331" s="53">
        <f t="shared" si="128"/>
        <v>399.19411950457362</v>
      </c>
      <c r="AH331" s="53">
        <f t="shared" si="129"/>
        <v>517.45133421859009</v>
      </c>
      <c r="AI331" s="53">
        <f t="shared" si="130"/>
        <v>667.9331795462565</v>
      </c>
      <c r="AJ331" s="53">
        <f t="shared" si="131"/>
        <v>599.40121898826374</v>
      </c>
      <c r="AK331" s="53">
        <f t="shared" si="132"/>
        <v>429.73219455640805</v>
      </c>
      <c r="AL331" s="53">
        <f t="shared" si="133"/>
        <v>483.60869457098221</v>
      </c>
      <c r="AM331" s="53">
        <f t="shared" si="134"/>
        <v>683.09215759391441</v>
      </c>
      <c r="AN331" s="55">
        <f t="shared" si="135"/>
        <v>0.65640256368505656</v>
      </c>
      <c r="AO331" s="55">
        <f t="shared" si="136"/>
        <v>0.6819391664190565</v>
      </c>
      <c r="AP331" s="55">
        <f t="shared" si="137"/>
        <v>0.59711349283649551</v>
      </c>
      <c r="AQ331" s="55">
        <f t="shared" si="138"/>
        <v>0.5562262187494188</v>
      </c>
      <c r="AR331" s="55">
        <f t="shared" si="139"/>
        <v>0.50609223009605053</v>
      </c>
      <c r="AS331" s="55">
        <f t="shared" si="140"/>
        <v>0.364945686083958</v>
      </c>
      <c r="AT331" s="55">
        <f t="shared" si="141"/>
        <v>0.36700735853070171</v>
      </c>
      <c r="AU331" s="55">
        <f t="shared" si="142"/>
        <v>0.45544046911035008</v>
      </c>
      <c r="AV331" s="55">
        <f t="shared" si="143"/>
        <v>0.45383026738093468</v>
      </c>
      <c r="AW331" s="55">
        <f t="shared" si="144"/>
        <v>0.4566689699517314</v>
      </c>
      <c r="AX331" s="55">
        <f t="shared" si="145"/>
        <v>0.64327284811852248</v>
      </c>
      <c r="AY331" s="55">
        <f t="shared" si="146"/>
        <v>0.84673204082388964</v>
      </c>
    </row>
    <row r="332" spans="1:51" ht="14.4" thickBot="1" x14ac:dyDescent="0.3">
      <c r="A332" s="41" t="s">
        <v>1398</v>
      </c>
      <c r="B332" s="41" t="s">
        <v>1403</v>
      </c>
      <c r="C332" s="26" t="s">
        <v>391</v>
      </c>
      <c r="D332" s="50">
        <v>4.1100000000000003</v>
      </c>
      <c r="E332" s="50">
        <v>5.7</v>
      </c>
      <c r="F332" s="50">
        <v>8</v>
      </c>
      <c r="G332" s="50">
        <v>14.2</v>
      </c>
      <c r="H332" s="50">
        <v>18.89</v>
      </c>
      <c r="I332" s="50">
        <v>23</v>
      </c>
      <c r="J332" s="50">
        <v>26.8</v>
      </c>
      <c r="K332" s="50">
        <v>25.7</v>
      </c>
      <c r="L332" s="50">
        <v>20.61</v>
      </c>
      <c r="M332" s="50">
        <v>13.1</v>
      </c>
      <c r="N332" s="50">
        <v>7.61</v>
      </c>
      <c r="O332" s="50">
        <v>3.78</v>
      </c>
      <c r="P332" s="51">
        <v>-7.5</v>
      </c>
      <c r="Q332" s="51">
        <v>-1.2999999999999998</v>
      </c>
      <c r="R332" s="51">
        <v>-12</v>
      </c>
      <c r="S332" s="51">
        <v>-7.3</v>
      </c>
      <c r="T332" s="51">
        <v>-2.6111111111111107</v>
      </c>
      <c r="U332" s="51">
        <v>-9.9999999999999839E-2</v>
      </c>
      <c r="V332" s="51">
        <v>3.3999999999999986</v>
      </c>
      <c r="W332" s="51">
        <v>4.0000000000000018</v>
      </c>
      <c r="X332" s="51">
        <v>-0.38888888888888851</v>
      </c>
      <c r="Y332" s="51">
        <v>-2.0000000000000009</v>
      </c>
      <c r="Z332" s="51">
        <v>-6.2222222222222214</v>
      </c>
      <c r="AA332" s="51">
        <v>-2.9999999999999991</v>
      </c>
      <c r="AB332" s="53">
        <f t="shared" si="123"/>
        <v>148.399375100984</v>
      </c>
      <c r="AC332" s="53">
        <f t="shared" si="124"/>
        <v>337.63839565933591</v>
      </c>
      <c r="AD332" s="53">
        <f t="shared" si="125"/>
        <v>55.86337387035821</v>
      </c>
      <c r="AE332" s="53">
        <f t="shared" si="126"/>
        <v>77.551123867694329</v>
      </c>
      <c r="AF332" s="53">
        <f t="shared" si="127"/>
        <v>116.92266838968743</v>
      </c>
      <c r="AG332" s="53">
        <f t="shared" si="128"/>
        <v>131.25965364289544</v>
      </c>
      <c r="AH332" s="53">
        <f t="shared" si="129"/>
        <v>172.6502277107796</v>
      </c>
      <c r="AI332" s="53">
        <f t="shared" si="130"/>
        <v>200.47257071188574</v>
      </c>
      <c r="AJ332" s="53">
        <f t="shared" si="131"/>
        <v>145.64205411355928</v>
      </c>
      <c r="AK332" s="53">
        <f t="shared" si="132"/>
        <v>185.21741009689919</v>
      </c>
      <c r="AL332" s="53">
        <f t="shared" si="133"/>
        <v>141.76082789653461</v>
      </c>
      <c r="AM332" s="53">
        <f t="shared" si="134"/>
        <v>300.35023302367966</v>
      </c>
      <c r="AN332" s="55">
        <f t="shared" si="135"/>
        <v>0.42557813878262757</v>
      </c>
      <c r="AO332" s="55">
        <f t="shared" si="136"/>
        <v>0.60733960284997468</v>
      </c>
      <c r="AP332" s="55">
        <f t="shared" si="137"/>
        <v>0.22830122032289146</v>
      </c>
      <c r="AQ332" s="55">
        <f t="shared" si="138"/>
        <v>0.21899519569746648</v>
      </c>
      <c r="AR332" s="55">
        <f t="shared" si="139"/>
        <v>0.23165639468047813</v>
      </c>
      <c r="AS332" s="55">
        <f t="shared" si="140"/>
        <v>0.2163209899593109</v>
      </c>
      <c r="AT332" s="55">
        <f t="shared" si="141"/>
        <v>0.22150300321917196</v>
      </c>
      <c r="AU332" s="55">
        <f t="shared" si="142"/>
        <v>0.24656597089406662</v>
      </c>
      <c r="AV332" s="55">
        <f t="shared" si="143"/>
        <v>0.24511560867689602</v>
      </c>
      <c r="AW332" s="55">
        <f t="shared" si="144"/>
        <v>0.35076014899170255</v>
      </c>
      <c r="AX332" s="55">
        <f t="shared" si="145"/>
        <v>0.36854284419954358</v>
      </c>
      <c r="AY332" s="55">
        <f t="shared" si="146"/>
        <v>0.61250436298536204</v>
      </c>
    </row>
    <row r="333" spans="1:51" ht="14.4" thickBot="1" x14ac:dyDescent="0.3">
      <c r="A333" s="41" t="s">
        <v>1398</v>
      </c>
      <c r="B333" s="41" t="s">
        <v>1403</v>
      </c>
      <c r="C333" s="26" t="s">
        <v>392</v>
      </c>
      <c r="D333" s="50">
        <v>3</v>
      </c>
      <c r="E333" s="50">
        <v>3</v>
      </c>
      <c r="F333" s="50">
        <v>2.5</v>
      </c>
      <c r="G333" s="50">
        <v>8.5</v>
      </c>
      <c r="H333" s="50">
        <v>11.28</v>
      </c>
      <c r="I333" s="50">
        <v>17.8</v>
      </c>
      <c r="J333" s="50">
        <v>20.6</v>
      </c>
      <c r="K333" s="50">
        <v>20.3</v>
      </c>
      <c r="L333" s="50">
        <v>17.72</v>
      </c>
      <c r="M333" s="50">
        <v>14.8</v>
      </c>
      <c r="N333" s="50">
        <v>7.78</v>
      </c>
      <c r="O333" s="50">
        <v>4.78</v>
      </c>
      <c r="P333" s="51">
        <v>-4.7777777777777786</v>
      </c>
      <c r="Q333" s="51">
        <v>-6</v>
      </c>
      <c r="R333" s="51">
        <v>-0.49999999999999922</v>
      </c>
      <c r="S333" s="51">
        <v>-2.0000000000000009</v>
      </c>
      <c r="T333" s="51">
        <v>0.49999999999999922</v>
      </c>
      <c r="U333" s="51">
        <v>3.8000000000000016</v>
      </c>
      <c r="V333" s="51">
        <v>4.8</v>
      </c>
      <c r="W333" s="51">
        <v>4.9000000000000004</v>
      </c>
      <c r="X333" s="51">
        <v>10.388888888888891</v>
      </c>
      <c r="Y333" s="51">
        <v>-1.5999999999999994</v>
      </c>
      <c r="Z333" s="51">
        <v>-2.2222222222222223</v>
      </c>
      <c r="AA333" s="51">
        <v>-7.2222222222222223</v>
      </c>
      <c r="AB333" s="53">
        <f t="shared" si="123"/>
        <v>243.14692680262189</v>
      </c>
      <c r="AC333" s="53">
        <f t="shared" si="124"/>
        <v>201.99959357534004</v>
      </c>
      <c r="AD333" s="53">
        <f t="shared" si="125"/>
        <v>474.9950575458837</v>
      </c>
      <c r="AE333" s="53">
        <f t="shared" si="126"/>
        <v>251.47924031642651</v>
      </c>
      <c r="AF333" s="53">
        <f t="shared" si="127"/>
        <v>300.68481897606119</v>
      </c>
      <c r="AG333" s="53">
        <f t="shared" si="128"/>
        <v>315.87123259943752</v>
      </c>
      <c r="AH333" s="53">
        <f t="shared" si="129"/>
        <v>305.19799010249562</v>
      </c>
      <c r="AI333" s="53">
        <f t="shared" si="130"/>
        <v>315.26458588720783</v>
      </c>
      <c r="AJ333" s="53">
        <f t="shared" si="131"/>
        <v>782.68307816235097</v>
      </c>
      <c r="AK333" s="53">
        <f t="shared" si="132"/>
        <v>175.94156485014216</v>
      </c>
      <c r="AL333" s="53">
        <f t="shared" si="133"/>
        <v>255.55735806466677</v>
      </c>
      <c r="AM333" s="53">
        <f t="shared" si="134"/>
        <v>147.80492444996972</v>
      </c>
      <c r="AN333" s="55">
        <f t="shared" si="135"/>
        <v>0.56646996955679252</v>
      </c>
      <c r="AO333" s="55">
        <f t="shared" si="136"/>
        <v>0.51631857192882302</v>
      </c>
      <c r="AP333" s="55">
        <f t="shared" si="137"/>
        <v>0.80590804898791457</v>
      </c>
      <c r="AQ333" s="55">
        <f t="shared" si="138"/>
        <v>0.47624516375411013</v>
      </c>
      <c r="AR333" s="55">
        <f t="shared" si="139"/>
        <v>0.47447485465523503</v>
      </c>
      <c r="AS333" s="55">
        <f t="shared" si="140"/>
        <v>0.3939941548070629</v>
      </c>
      <c r="AT333" s="55">
        <f t="shared" si="141"/>
        <v>0.35493777677530797</v>
      </c>
      <c r="AU333" s="55">
        <f t="shared" si="142"/>
        <v>0.36409802268889541</v>
      </c>
      <c r="AV333" s="55">
        <f t="shared" si="143"/>
        <v>0.62175854199283909</v>
      </c>
      <c r="AW333" s="55">
        <f t="shared" si="144"/>
        <v>0.32352686907550154</v>
      </c>
      <c r="AX333" s="55">
        <f t="shared" si="145"/>
        <v>0.49197021782824774</v>
      </c>
      <c r="AY333" s="55">
        <f t="shared" si="146"/>
        <v>0.4148896669072436</v>
      </c>
    </row>
    <row r="334" spans="1:51" ht="14.4" thickBot="1" x14ac:dyDescent="0.3">
      <c r="A334" s="41" t="s">
        <v>1398</v>
      </c>
      <c r="B334" s="41" t="s">
        <v>1403</v>
      </c>
      <c r="C334" s="26" t="s">
        <v>393</v>
      </c>
      <c r="D334" s="50">
        <v>13.28</v>
      </c>
      <c r="E334" s="50">
        <v>16.100000000000001</v>
      </c>
      <c r="F334" s="50">
        <v>18.89</v>
      </c>
      <c r="G334" s="50">
        <v>25.4</v>
      </c>
      <c r="H334" s="50">
        <v>28.22</v>
      </c>
      <c r="I334" s="50">
        <v>33.5</v>
      </c>
      <c r="J334" s="50">
        <v>35.299999999999997</v>
      </c>
      <c r="K334" s="50">
        <v>36.5</v>
      </c>
      <c r="L334" s="50">
        <v>30</v>
      </c>
      <c r="M334" s="50">
        <v>22.4</v>
      </c>
      <c r="N334" s="50">
        <v>17.72</v>
      </c>
      <c r="O334" s="50">
        <v>13.28</v>
      </c>
      <c r="P334" s="51">
        <v>-4.2777777777777777</v>
      </c>
      <c r="Q334" s="51">
        <v>9.9999999999999839E-2</v>
      </c>
      <c r="R334" s="51">
        <v>1.7777777777777792</v>
      </c>
      <c r="S334" s="51">
        <v>-0.39999999999999936</v>
      </c>
      <c r="T334" s="51">
        <v>3.2777777777777768</v>
      </c>
      <c r="U334" s="51">
        <v>4.0000000000000018</v>
      </c>
      <c r="V334" s="51">
        <v>9.7000000000000011</v>
      </c>
      <c r="W334" s="51">
        <v>15.499999999999998</v>
      </c>
      <c r="X334" s="51">
        <v>12.277777777777779</v>
      </c>
      <c r="Y334" s="51">
        <v>5.6999999999999984</v>
      </c>
      <c r="Z334" s="51">
        <v>-2.1111111111111116</v>
      </c>
      <c r="AA334" s="51">
        <v>-7.7777777777777777</v>
      </c>
      <c r="AB334" s="53">
        <f t="shared" si="123"/>
        <v>130.41386955567216</v>
      </c>
      <c r="AC334" s="53">
        <f t="shared" si="124"/>
        <v>207.45321628905253</v>
      </c>
      <c r="AD334" s="53">
        <f t="shared" si="125"/>
        <v>221.47468288362512</v>
      </c>
      <c r="AE334" s="53">
        <f t="shared" si="126"/>
        <v>108.81207941460292</v>
      </c>
      <c r="AF334" s="53">
        <f t="shared" si="127"/>
        <v>156.16571128097817</v>
      </c>
      <c r="AG334" s="53">
        <f t="shared" si="128"/>
        <v>127.88009326185959</v>
      </c>
      <c r="AH334" s="53">
        <f t="shared" si="129"/>
        <v>252.91056367959092</v>
      </c>
      <c r="AI334" s="53">
        <f t="shared" si="130"/>
        <v>506.44118608553163</v>
      </c>
      <c r="AJ334" s="53">
        <f t="shared" si="131"/>
        <v>480.10488451054476</v>
      </c>
      <c r="AK334" s="53">
        <f t="shared" si="132"/>
        <v>309.77729385455137</v>
      </c>
      <c r="AL334" s="53">
        <f t="shared" si="133"/>
        <v>135.48212485279046</v>
      </c>
      <c r="AM334" s="53">
        <f t="shared" si="134"/>
        <v>76.470305488648265</v>
      </c>
      <c r="AN334" s="55">
        <f t="shared" si="135"/>
        <v>0.2926045232927334</v>
      </c>
      <c r="AO334" s="55">
        <f t="shared" si="136"/>
        <v>0.33696800379610242</v>
      </c>
      <c r="AP334" s="55">
        <f t="shared" si="137"/>
        <v>0.31882838420276494</v>
      </c>
      <c r="AQ334" s="55">
        <f t="shared" si="138"/>
        <v>0.18327885376629807</v>
      </c>
      <c r="AR334" s="55">
        <f t="shared" si="139"/>
        <v>0.20208955114105542</v>
      </c>
      <c r="AS334" s="55">
        <f t="shared" si="140"/>
        <v>0.1572827606348681</v>
      </c>
      <c r="AT334" s="55">
        <f t="shared" si="141"/>
        <v>0.21038321593550663</v>
      </c>
      <c r="AU334" s="55">
        <f t="shared" si="142"/>
        <v>0.28803573823359901</v>
      </c>
      <c r="AV334" s="55">
        <f t="shared" si="143"/>
        <v>0.33656144464342563</v>
      </c>
      <c r="AW334" s="55">
        <f t="shared" si="144"/>
        <v>0.3384238453291783</v>
      </c>
      <c r="AX334" s="55">
        <f t="shared" si="145"/>
        <v>0.25868413118375788</v>
      </c>
      <c r="AY334" s="55">
        <f t="shared" si="146"/>
        <v>0.22406063241804391</v>
      </c>
    </row>
    <row r="335" spans="1:51" ht="27" thickBot="1" x14ac:dyDescent="0.3">
      <c r="A335" s="41" t="s">
        <v>1398</v>
      </c>
      <c r="B335" s="41" t="s">
        <v>1403</v>
      </c>
      <c r="C335" s="26" t="s">
        <v>394</v>
      </c>
      <c r="D335" s="50">
        <v>12.89</v>
      </c>
      <c r="E335" s="50">
        <v>12.4</v>
      </c>
      <c r="F335" s="50">
        <v>14.5</v>
      </c>
      <c r="G335" s="50">
        <v>17.5</v>
      </c>
      <c r="H335" s="50">
        <v>19.22</v>
      </c>
      <c r="I335" s="50">
        <v>20.100000000000001</v>
      </c>
      <c r="J335" s="50">
        <v>22.8</v>
      </c>
      <c r="K335" s="50">
        <v>23.5</v>
      </c>
      <c r="L335" s="50">
        <v>25.78</v>
      </c>
      <c r="M335" s="50">
        <v>17</v>
      </c>
      <c r="N335" s="50">
        <v>15.39</v>
      </c>
      <c r="O335" s="50">
        <v>12.61</v>
      </c>
      <c r="P335" s="51">
        <v>2.2777777777777786</v>
      </c>
      <c r="Q335" s="51">
        <v>2.0000000000000009</v>
      </c>
      <c r="R335" s="51">
        <v>9.7777777777777786</v>
      </c>
      <c r="S335" s="51">
        <v>7.9999999999999991</v>
      </c>
      <c r="T335" s="51">
        <v>10.111111111111112</v>
      </c>
      <c r="U335" s="51">
        <v>14.7</v>
      </c>
      <c r="V335" s="51">
        <v>14.6</v>
      </c>
      <c r="W335" s="51">
        <v>14.000000000000002</v>
      </c>
      <c r="X335" s="51">
        <v>14.222222222222223</v>
      </c>
      <c r="Y335" s="51">
        <v>10.7</v>
      </c>
      <c r="Z335" s="51">
        <v>6.2777777777777759</v>
      </c>
      <c r="AA335" s="51">
        <v>2.0000000000000009</v>
      </c>
      <c r="AB335" s="53">
        <f t="shared" si="123"/>
        <v>348.9859938078983</v>
      </c>
      <c r="AC335" s="53">
        <f t="shared" si="124"/>
        <v>346.38464310419988</v>
      </c>
      <c r="AD335" s="53">
        <f t="shared" si="125"/>
        <v>885.72224581423723</v>
      </c>
      <c r="AE335" s="53">
        <f t="shared" si="126"/>
        <v>575.31163276330687</v>
      </c>
      <c r="AF335" s="53">
        <f t="shared" si="127"/>
        <v>686.54939925469625</v>
      </c>
      <c r="AG335" s="53">
        <f t="shared" si="128"/>
        <v>1187.4832896799553</v>
      </c>
      <c r="AH335" s="53">
        <f t="shared" si="129"/>
        <v>993.62058884505336</v>
      </c>
      <c r="AI335" s="53">
        <f t="shared" si="130"/>
        <v>881.31722180773545</v>
      </c>
      <c r="AJ335" s="53">
        <f t="shared" si="131"/>
        <v>791.47726321568189</v>
      </c>
      <c r="AK335" s="53">
        <f t="shared" si="132"/>
        <v>853.76858389095423</v>
      </c>
      <c r="AL335" s="53">
        <f t="shared" si="133"/>
        <v>519.78259046314133</v>
      </c>
      <c r="AM335" s="53">
        <f t="shared" si="134"/>
        <v>341.64590906079144</v>
      </c>
      <c r="AN335" s="55">
        <f t="shared" si="135"/>
        <v>0.48478938859928444</v>
      </c>
      <c r="AO335" s="55">
        <f t="shared" si="136"/>
        <v>0.49079514430209409</v>
      </c>
      <c r="AP335" s="55">
        <f t="shared" si="137"/>
        <v>0.73295482820432845</v>
      </c>
      <c r="AQ335" s="55">
        <f t="shared" si="138"/>
        <v>0.53677522164588742</v>
      </c>
      <c r="AR335" s="55">
        <f t="shared" si="139"/>
        <v>0.55560017013358765</v>
      </c>
      <c r="AS335" s="55">
        <f t="shared" si="140"/>
        <v>0.71101559837761397</v>
      </c>
      <c r="AT335" s="55">
        <f t="shared" si="141"/>
        <v>0.59878889670298729</v>
      </c>
      <c r="AU335" s="55">
        <f t="shared" si="142"/>
        <v>0.55212879986680763</v>
      </c>
      <c r="AV335" s="55">
        <f t="shared" si="143"/>
        <v>0.48875907343606628</v>
      </c>
      <c r="AW335" s="55">
        <f t="shared" si="144"/>
        <v>0.66431734119996544</v>
      </c>
      <c r="AX335" s="55">
        <f t="shared" si="145"/>
        <v>0.54563337239859255</v>
      </c>
      <c r="AY335" s="55">
        <f t="shared" si="146"/>
        <v>0.48408079450355446</v>
      </c>
    </row>
    <row r="336" spans="1:51" ht="14.4" thickBot="1" x14ac:dyDescent="0.3">
      <c r="A336" s="41" t="s">
        <v>1398</v>
      </c>
      <c r="B336" s="41" t="s">
        <v>1403</v>
      </c>
      <c r="C336" s="26" t="s">
        <v>395</v>
      </c>
      <c r="D336" s="50">
        <v>10.72</v>
      </c>
      <c r="E336" s="50">
        <v>12.1</v>
      </c>
      <c r="F336" s="50">
        <v>12.39</v>
      </c>
      <c r="G336" s="50">
        <v>15.4</v>
      </c>
      <c r="H336" s="50">
        <v>17.39</v>
      </c>
      <c r="I336" s="50">
        <v>18.3</v>
      </c>
      <c r="J336" s="50">
        <v>18</v>
      </c>
      <c r="K336" s="50">
        <v>20.8</v>
      </c>
      <c r="L336" s="50">
        <v>17.22</v>
      </c>
      <c r="M336" s="50">
        <v>15.7</v>
      </c>
      <c r="N336" s="50">
        <v>15.78</v>
      </c>
      <c r="O336" s="50">
        <v>13.22</v>
      </c>
      <c r="P336" s="51">
        <v>3.7777777777777759</v>
      </c>
      <c r="Q336" s="51">
        <v>3.4999999999999982</v>
      </c>
      <c r="R336" s="51">
        <v>3.6111111111111112</v>
      </c>
      <c r="S336" s="51">
        <v>7.0000000000000009</v>
      </c>
      <c r="T336" s="51">
        <v>11.722222222222223</v>
      </c>
      <c r="U336" s="51">
        <v>12.1</v>
      </c>
      <c r="V336" s="51">
        <v>13.499999999999998</v>
      </c>
      <c r="W336" s="51">
        <v>14.9</v>
      </c>
      <c r="X336" s="51">
        <v>12.777777777777777</v>
      </c>
      <c r="Y336" s="51">
        <v>11.8</v>
      </c>
      <c r="Z336" s="51">
        <v>6.5000000000000018</v>
      </c>
      <c r="AA336" s="51">
        <v>5.7777777777777768</v>
      </c>
      <c r="AB336" s="53">
        <f t="shared" si="123"/>
        <v>497.89877161225195</v>
      </c>
      <c r="AC336" s="53">
        <f t="shared" si="124"/>
        <v>437.02286172459588</v>
      </c>
      <c r="AD336" s="53">
        <f t="shared" si="125"/>
        <v>435.53626877757307</v>
      </c>
      <c r="AE336" s="53">
        <f t="shared" si="126"/>
        <v>573.65178896250984</v>
      </c>
      <c r="AF336" s="53">
        <f t="shared" si="127"/>
        <v>953.81194187979509</v>
      </c>
      <c r="AG336" s="53">
        <f t="shared" si="128"/>
        <v>946.70293282393857</v>
      </c>
      <c r="AH336" s="53">
        <f t="shared" si="129"/>
        <v>1158.715261694055</v>
      </c>
      <c r="AI336" s="53">
        <f t="shared" si="130"/>
        <v>1166.9807323224368</v>
      </c>
      <c r="AJ336" s="53">
        <f t="shared" si="131"/>
        <v>1107.6173512577789</v>
      </c>
      <c r="AK336" s="53">
        <f t="shared" si="132"/>
        <v>1072.9457826466605</v>
      </c>
      <c r="AL336" s="53">
        <f t="shared" si="133"/>
        <v>522.71419822089445</v>
      </c>
      <c r="AM336" s="53">
        <f t="shared" si="134"/>
        <v>558.20099910894669</v>
      </c>
      <c r="AN336" s="55">
        <f t="shared" si="135"/>
        <v>0.62201279170859647</v>
      </c>
      <c r="AO336" s="55">
        <f t="shared" si="136"/>
        <v>0.55674292747691867</v>
      </c>
      <c r="AP336" s="55">
        <f t="shared" si="137"/>
        <v>0.55052325203146879</v>
      </c>
      <c r="AQ336" s="55">
        <f t="shared" si="138"/>
        <v>0.57302684257579073</v>
      </c>
      <c r="AR336" s="55">
        <f t="shared" si="139"/>
        <v>0.69355389527164391</v>
      </c>
      <c r="AS336" s="55">
        <f t="shared" si="140"/>
        <v>0.67145820237117793</v>
      </c>
      <c r="AT336" s="55">
        <f t="shared" si="141"/>
        <v>0.7498785325638242</v>
      </c>
      <c r="AU336" s="55">
        <f t="shared" si="142"/>
        <v>0.68979295339123792</v>
      </c>
      <c r="AV336" s="55">
        <f t="shared" si="143"/>
        <v>0.75140952559798924</v>
      </c>
      <c r="AW336" s="55">
        <f t="shared" si="144"/>
        <v>0.776187376427108</v>
      </c>
      <c r="AX336" s="55">
        <f t="shared" si="145"/>
        <v>0.54037922164860197</v>
      </c>
      <c r="AY336" s="55">
        <f t="shared" si="146"/>
        <v>0.606546522813869</v>
      </c>
    </row>
    <row r="337" spans="1:51" ht="14.4" thickBot="1" x14ac:dyDescent="0.3">
      <c r="A337" s="41" t="s">
        <v>1398</v>
      </c>
      <c r="B337" s="41" t="s">
        <v>1403</v>
      </c>
      <c r="C337" s="27" t="s">
        <v>396</v>
      </c>
      <c r="D337" s="50">
        <v>11.5</v>
      </c>
      <c r="E337" s="50">
        <v>11.9</v>
      </c>
      <c r="F337" s="50">
        <v>13.11</v>
      </c>
      <c r="G337" s="50">
        <v>14</v>
      </c>
      <c r="H337" s="50">
        <v>17.5</v>
      </c>
      <c r="I337" s="50">
        <v>18.100000000000001</v>
      </c>
      <c r="J337" s="50">
        <v>20.2</v>
      </c>
      <c r="K337" s="50">
        <v>19.7</v>
      </c>
      <c r="L337" s="50">
        <v>20.5</v>
      </c>
      <c r="M337" s="50">
        <v>16.600000000000001</v>
      </c>
      <c r="N337" s="50">
        <v>12.11</v>
      </c>
      <c r="O337" s="50">
        <v>12.28</v>
      </c>
      <c r="P337" s="51">
        <v>5.2222222222222214</v>
      </c>
      <c r="Q337" s="51">
        <v>8.9000000000000021</v>
      </c>
      <c r="R337" s="51">
        <v>5.7222222222222205</v>
      </c>
      <c r="S337" s="51">
        <v>9.5</v>
      </c>
      <c r="T337" s="51">
        <v>12.611111111111112</v>
      </c>
      <c r="U337" s="51">
        <v>13.2</v>
      </c>
      <c r="V337" s="51">
        <v>15.2</v>
      </c>
      <c r="W337" s="51">
        <v>15.2</v>
      </c>
      <c r="X337" s="51">
        <v>13.777777777777775</v>
      </c>
      <c r="Y337" s="51">
        <v>12.5</v>
      </c>
      <c r="Z337" s="51">
        <v>6.7777777777777795</v>
      </c>
      <c r="AA337" s="51">
        <v>4.2777777777777795</v>
      </c>
      <c r="AB337" s="53">
        <f t="shared" si="123"/>
        <v>578.60633908283069</v>
      </c>
      <c r="AC337" s="53">
        <f t="shared" si="124"/>
        <v>932.59183018048111</v>
      </c>
      <c r="AD337" s="53">
        <f t="shared" si="125"/>
        <v>557.91574101011611</v>
      </c>
      <c r="AE337" s="53">
        <f t="shared" si="126"/>
        <v>881.37613657095824</v>
      </c>
      <c r="AF337" s="53">
        <f t="shared" si="127"/>
        <v>1064.6970643214202</v>
      </c>
      <c r="AG337" s="53">
        <f t="shared" si="128"/>
        <v>1107.305800082976</v>
      </c>
      <c r="AH337" s="53">
        <f t="shared" si="129"/>
        <v>1258.6126675434916</v>
      </c>
      <c r="AI337" s="53">
        <f t="shared" si="130"/>
        <v>1298.1978502306624</v>
      </c>
      <c r="AJ337" s="53">
        <f t="shared" si="131"/>
        <v>1028.1556507871262</v>
      </c>
      <c r="AK337" s="53">
        <f t="shared" si="132"/>
        <v>1110.8327781829014</v>
      </c>
      <c r="AL337" s="53">
        <f t="shared" si="133"/>
        <v>689.01659316030521</v>
      </c>
      <c r="AM337" s="53">
        <f t="shared" si="134"/>
        <v>481.75296950331483</v>
      </c>
      <c r="AN337" s="55">
        <f t="shared" si="135"/>
        <v>0.65341316136813909</v>
      </c>
      <c r="AO337" s="55">
        <f t="shared" si="136"/>
        <v>0.81866927331777684</v>
      </c>
      <c r="AP337" s="55">
        <f t="shared" si="137"/>
        <v>0.60857187548140135</v>
      </c>
      <c r="AQ337" s="55">
        <f t="shared" si="138"/>
        <v>0.74307853479090868</v>
      </c>
      <c r="AR337" s="55">
        <f t="shared" si="139"/>
        <v>0.73022031408572607</v>
      </c>
      <c r="AS337" s="55">
        <f t="shared" si="140"/>
        <v>0.73075504447512751</v>
      </c>
      <c r="AT337" s="55">
        <f t="shared" si="141"/>
        <v>0.72974073517456295</v>
      </c>
      <c r="AU337" s="55">
        <f t="shared" si="142"/>
        <v>0.75269213321867745</v>
      </c>
      <c r="AV337" s="55">
        <f t="shared" si="143"/>
        <v>0.65347591478006217</v>
      </c>
      <c r="AW337" s="55">
        <f t="shared" si="144"/>
        <v>0.76743319633436347</v>
      </c>
      <c r="AX337" s="55">
        <f t="shared" si="145"/>
        <v>0.69883490017764172</v>
      </c>
      <c r="AY337" s="55">
        <f t="shared" si="146"/>
        <v>0.58109161736970216</v>
      </c>
    </row>
    <row r="338" spans="1:51" ht="14.4" thickBot="1" x14ac:dyDescent="0.3">
      <c r="A338" s="41" t="s">
        <v>1398</v>
      </c>
      <c r="B338" s="41" t="s">
        <v>1403</v>
      </c>
      <c r="C338" s="26" t="s">
        <v>397</v>
      </c>
      <c r="D338" s="50">
        <v>13.28</v>
      </c>
      <c r="E338" s="50">
        <v>13.6</v>
      </c>
      <c r="F338" s="50">
        <v>14.11</v>
      </c>
      <c r="G338" s="50">
        <v>13.8</v>
      </c>
      <c r="H338" s="50">
        <v>15.5</v>
      </c>
      <c r="I338" s="50">
        <v>17.2</v>
      </c>
      <c r="J338" s="50">
        <v>19.2</v>
      </c>
      <c r="K338" s="50">
        <v>19.5</v>
      </c>
      <c r="L338" s="50">
        <v>18.72</v>
      </c>
      <c r="M338" s="50">
        <v>16.3</v>
      </c>
      <c r="N338" s="50">
        <v>13.89</v>
      </c>
      <c r="O338" s="50">
        <v>13.39</v>
      </c>
      <c r="P338" s="51">
        <v>7.7777777777777777</v>
      </c>
      <c r="Q338" s="51">
        <v>8.1999999999999993</v>
      </c>
      <c r="R338" s="51">
        <v>8.7777777777777768</v>
      </c>
      <c r="S338" s="51">
        <v>9.3000000000000007</v>
      </c>
      <c r="T338" s="51">
        <v>11.222222222222223</v>
      </c>
      <c r="U338" s="51">
        <v>13.399999999999999</v>
      </c>
      <c r="V338" s="51">
        <v>15.999999999999998</v>
      </c>
      <c r="W338" s="51">
        <v>16.600000000000001</v>
      </c>
      <c r="X338" s="51">
        <v>15.499999999999998</v>
      </c>
      <c r="Y338" s="51">
        <v>12.999999999999998</v>
      </c>
      <c r="Z338" s="51">
        <v>6.7222222222222232</v>
      </c>
      <c r="AA338" s="51">
        <v>5.3888888888888902</v>
      </c>
      <c r="AB338" s="53">
        <f t="shared" si="123"/>
        <v>731.69213986953116</v>
      </c>
      <c r="AC338" s="53">
        <f t="shared" si="124"/>
        <v>758.94146081089048</v>
      </c>
      <c r="AD338" s="53">
        <f t="shared" si="125"/>
        <v>793.98184972990759</v>
      </c>
      <c r="AE338" s="53">
        <f t="shared" si="126"/>
        <v>869.20060359610261</v>
      </c>
      <c r="AF338" s="53">
        <f t="shared" si="127"/>
        <v>1006.8461376294474</v>
      </c>
      <c r="AG338" s="53">
        <f t="shared" si="128"/>
        <v>1202.8984670968916</v>
      </c>
      <c r="AH338" s="53">
        <f t="shared" si="129"/>
        <v>1483.6687271851372</v>
      </c>
      <c r="AI338" s="53">
        <f t="shared" si="130"/>
        <v>1571.8922550264385</v>
      </c>
      <c r="AJ338" s="53">
        <f t="shared" si="131"/>
        <v>1434.061613562021</v>
      </c>
      <c r="AK338" s="53">
        <f t="shared" si="132"/>
        <v>1208.8438805449298</v>
      </c>
      <c r="AL338" s="53">
        <f t="shared" si="133"/>
        <v>608.70115968585242</v>
      </c>
      <c r="AM338" s="53">
        <f t="shared" si="134"/>
        <v>523.08220965679277</v>
      </c>
      <c r="AN338" s="55">
        <f t="shared" si="135"/>
        <v>0.69307995691177782</v>
      </c>
      <c r="AO338" s="55">
        <f t="shared" si="136"/>
        <v>0.69855150518972109</v>
      </c>
      <c r="AP338" s="55">
        <f t="shared" si="137"/>
        <v>0.7027670240982743</v>
      </c>
      <c r="AQ338" s="55">
        <f t="shared" si="138"/>
        <v>0.74273176201719848</v>
      </c>
      <c r="AR338" s="55">
        <f t="shared" si="139"/>
        <v>0.75672874934819845</v>
      </c>
      <c r="AS338" s="55">
        <f t="shared" si="140"/>
        <v>0.78355768744485266</v>
      </c>
      <c r="AT338" s="55">
        <f t="shared" si="141"/>
        <v>0.81726978163019359</v>
      </c>
      <c r="AU338" s="55">
        <f t="shared" si="142"/>
        <v>0.83340336620830546</v>
      </c>
      <c r="AV338" s="55">
        <f t="shared" si="143"/>
        <v>0.81561493591684708</v>
      </c>
      <c r="AW338" s="55">
        <f t="shared" si="144"/>
        <v>0.80824970049665845</v>
      </c>
      <c r="AX338" s="55">
        <f t="shared" si="145"/>
        <v>0.61973417656161278</v>
      </c>
      <c r="AY338" s="55">
        <f t="shared" si="146"/>
        <v>0.58391203717860485</v>
      </c>
    </row>
    <row r="339" spans="1:51" ht="14.4" thickBot="1" x14ac:dyDescent="0.3">
      <c r="A339" s="41" t="s">
        <v>1398</v>
      </c>
      <c r="B339" s="41" t="s">
        <v>1403</v>
      </c>
      <c r="C339" s="27" t="s">
        <v>398</v>
      </c>
      <c r="D339" s="50">
        <v>6.61</v>
      </c>
      <c r="E339" s="50">
        <v>8.4</v>
      </c>
      <c r="F339" s="50">
        <v>12.89</v>
      </c>
      <c r="G339" s="50">
        <v>18</v>
      </c>
      <c r="H339" s="50">
        <v>23.61</v>
      </c>
      <c r="I339" s="50">
        <v>28.7</v>
      </c>
      <c r="J339" s="50">
        <v>30.6</v>
      </c>
      <c r="K339" s="50">
        <v>28.9</v>
      </c>
      <c r="L339" s="50">
        <v>26.22</v>
      </c>
      <c r="M339" s="50">
        <v>17.5</v>
      </c>
      <c r="N339" s="50">
        <v>9.7200000000000006</v>
      </c>
      <c r="O339" s="50">
        <v>6.22</v>
      </c>
      <c r="P339" s="51">
        <v>-7.7222222222222214</v>
      </c>
      <c r="Q339" s="51">
        <v>-3.5000000000000004</v>
      </c>
      <c r="R339" s="51">
        <v>-2.2222222222222223</v>
      </c>
      <c r="S339" s="51">
        <v>-3.7</v>
      </c>
      <c r="T339" s="51">
        <v>1.2222222222222239</v>
      </c>
      <c r="U339" s="51">
        <v>-1.0000000000000004</v>
      </c>
      <c r="V339" s="51">
        <v>2.5</v>
      </c>
      <c r="W339" s="51">
        <v>4.6000000000000005</v>
      </c>
      <c r="X339" s="51">
        <v>-1.3888888888888888</v>
      </c>
      <c r="Y339" s="51">
        <v>-4.1999999999999993</v>
      </c>
      <c r="Z339" s="51">
        <v>-3.6111111111111112</v>
      </c>
      <c r="AA339" s="51">
        <v>-5</v>
      </c>
      <c r="AB339" s="53">
        <f t="shared" si="123"/>
        <v>120.5418287309906</v>
      </c>
      <c r="AC339" s="53">
        <f t="shared" si="124"/>
        <v>202.66737655898754</v>
      </c>
      <c r="AD339" s="53">
        <f t="shared" si="125"/>
        <v>181.71775664714406</v>
      </c>
      <c r="AE339" s="53">
        <f t="shared" si="126"/>
        <v>105.12574235309597</v>
      </c>
      <c r="AF339" s="53">
        <f t="shared" si="127"/>
        <v>153.12196321633584</v>
      </c>
      <c r="AG339" s="53">
        <f t="shared" si="128"/>
        <v>82.130636677855719</v>
      </c>
      <c r="AH339" s="53">
        <f t="shared" si="129"/>
        <v>121.92402520436197</v>
      </c>
      <c r="AI339" s="53">
        <f t="shared" si="130"/>
        <v>180.75381090774016</v>
      </c>
      <c r="AJ339" s="53">
        <f t="shared" si="131"/>
        <v>89.70600914577858</v>
      </c>
      <c r="AK339" s="53">
        <f t="shared" si="132"/>
        <v>100.65651314124302</v>
      </c>
      <c r="AL339" s="53">
        <f t="shared" si="133"/>
        <v>182.36311414485962</v>
      </c>
      <c r="AM339" s="53">
        <f t="shared" si="134"/>
        <v>187.76489410359443</v>
      </c>
      <c r="AN339" s="55">
        <f t="shared" si="135"/>
        <v>0.35167674260118575</v>
      </c>
      <c r="AO339" s="55">
        <f t="shared" si="136"/>
        <v>0.42898500994105315</v>
      </c>
      <c r="AP339" s="55">
        <f t="shared" si="137"/>
        <v>0.34982254081032599</v>
      </c>
      <c r="AQ339" s="55">
        <f t="shared" si="138"/>
        <v>0.22586924234129097</v>
      </c>
      <c r="AR339" s="55">
        <f t="shared" si="139"/>
        <v>0.22937886022498186</v>
      </c>
      <c r="AS339" s="55">
        <f t="shared" si="140"/>
        <v>0.14452618371478357</v>
      </c>
      <c r="AT339" s="55">
        <f t="shared" si="141"/>
        <v>0.16671366073825603</v>
      </c>
      <c r="AU339" s="55">
        <f t="shared" si="142"/>
        <v>0.21316711144020645</v>
      </c>
      <c r="AV339" s="55">
        <f t="shared" si="143"/>
        <v>0.16241721461379569</v>
      </c>
      <c r="AW339" s="55">
        <f t="shared" si="144"/>
        <v>0.22452351006723709</v>
      </c>
      <c r="AX339" s="55">
        <f t="shared" si="145"/>
        <v>0.389223763994824</v>
      </c>
      <c r="AY339" s="55">
        <f t="shared" si="146"/>
        <v>0.44484795383246956</v>
      </c>
    </row>
    <row r="340" spans="1:51" ht="14.4" thickBot="1" x14ac:dyDescent="0.3">
      <c r="A340" s="41" t="s">
        <v>1398</v>
      </c>
      <c r="B340" s="41" t="s">
        <v>1403</v>
      </c>
      <c r="C340" s="26" t="s">
        <v>399</v>
      </c>
      <c r="D340" s="50">
        <v>11.5</v>
      </c>
      <c r="E340" s="50">
        <v>12.3</v>
      </c>
      <c r="F340" s="50">
        <v>13.5</v>
      </c>
      <c r="G340" s="50">
        <v>16.3</v>
      </c>
      <c r="H340" s="50">
        <v>18.39</v>
      </c>
      <c r="I340" s="50">
        <v>20.399999999999999</v>
      </c>
      <c r="J340" s="50">
        <v>23</v>
      </c>
      <c r="K340" s="50">
        <v>23.7</v>
      </c>
      <c r="L340" s="50">
        <v>22.89</v>
      </c>
      <c r="M340" s="50">
        <v>17.5</v>
      </c>
      <c r="N340" s="50">
        <v>14.11</v>
      </c>
      <c r="O340" s="50">
        <v>11.72</v>
      </c>
      <c r="P340" s="51">
        <v>2.7777777777777777</v>
      </c>
      <c r="Q340" s="51">
        <v>4.0000000000000018</v>
      </c>
      <c r="R340" s="51">
        <v>8.2222222222222197</v>
      </c>
      <c r="S340" s="51">
        <v>9.6</v>
      </c>
      <c r="T340" s="51">
        <v>11.277777777777777</v>
      </c>
      <c r="U340" s="51">
        <v>12.7</v>
      </c>
      <c r="V340" s="51">
        <v>14.7</v>
      </c>
      <c r="W340" s="51">
        <v>14.5</v>
      </c>
      <c r="X340" s="51">
        <v>11.388888888888889</v>
      </c>
      <c r="Y340" s="51">
        <v>9.5</v>
      </c>
      <c r="Z340" s="51">
        <v>6.7777777777777795</v>
      </c>
      <c r="AA340" s="51">
        <v>3.6111111111111112</v>
      </c>
      <c r="AB340" s="53">
        <f t="shared" si="123"/>
        <v>410.53662398622276</v>
      </c>
      <c r="AC340" s="53">
        <f t="shared" si="124"/>
        <v>462.7407541842926</v>
      </c>
      <c r="AD340" s="53">
        <f t="shared" si="125"/>
        <v>766.20264841788639</v>
      </c>
      <c r="AE340" s="53">
        <f t="shared" si="126"/>
        <v>770.55855664221679</v>
      </c>
      <c r="AF340" s="53">
        <f t="shared" si="127"/>
        <v>844.53180002533111</v>
      </c>
      <c r="AG340" s="53">
        <f t="shared" si="128"/>
        <v>898.84055544980538</v>
      </c>
      <c r="AH340" s="53">
        <f t="shared" si="129"/>
        <v>994.40391734191292</v>
      </c>
      <c r="AI340" s="53">
        <f t="shared" si="130"/>
        <v>928.96974654227984</v>
      </c>
      <c r="AJ340" s="53">
        <f t="shared" si="131"/>
        <v>649.51613800384257</v>
      </c>
      <c r="AK340" s="53">
        <f t="shared" si="132"/>
        <v>704.58745699444137</v>
      </c>
      <c r="AL340" s="53">
        <f t="shared" si="133"/>
        <v>604.67549035077809</v>
      </c>
      <c r="AM340" s="53">
        <f t="shared" si="134"/>
        <v>455.17507750019666</v>
      </c>
      <c r="AN340" s="55">
        <f t="shared" si="135"/>
        <v>0.55039215823384258</v>
      </c>
      <c r="AO340" s="55">
        <f t="shared" si="136"/>
        <v>0.56913583201204554</v>
      </c>
      <c r="AP340" s="55">
        <f t="shared" si="137"/>
        <v>0.70417227403880833</v>
      </c>
      <c r="AQ340" s="55">
        <f t="shared" si="138"/>
        <v>0.64530238151897501</v>
      </c>
      <c r="AR340" s="55">
        <f t="shared" si="139"/>
        <v>0.63240431690345111</v>
      </c>
      <c r="AS340" s="55">
        <f t="shared" si="140"/>
        <v>0.61288820014535139</v>
      </c>
      <c r="AT340" s="55">
        <f t="shared" si="141"/>
        <v>0.59540770170202617</v>
      </c>
      <c r="AU340" s="55">
        <f t="shared" si="142"/>
        <v>0.56345396348178434</v>
      </c>
      <c r="AV340" s="55">
        <f t="shared" si="143"/>
        <v>0.48280776395622549</v>
      </c>
      <c r="AW340" s="55">
        <f t="shared" si="144"/>
        <v>0.59402994187298441</v>
      </c>
      <c r="AX340" s="55">
        <f t="shared" si="145"/>
        <v>0.61329195861737207</v>
      </c>
      <c r="AY340" s="55">
        <f t="shared" si="146"/>
        <v>0.5753469501228996</v>
      </c>
    </row>
    <row r="341" spans="1:51" ht="14.4" thickBot="1" x14ac:dyDescent="0.3">
      <c r="A341" s="41" t="s">
        <v>1398</v>
      </c>
      <c r="B341" s="41" t="s">
        <v>1403</v>
      </c>
      <c r="C341" s="26" t="s">
        <v>400</v>
      </c>
      <c r="D341" s="50">
        <v>13.22</v>
      </c>
      <c r="E341" s="50">
        <v>13.3</v>
      </c>
      <c r="F341" s="50">
        <v>12.61</v>
      </c>
      <c r="G341" s="50">
        <v>15.3</v>
      </c>
      <c r="H341" s="50">
        <v>15.61</v>
      </c>
      <c r="I341" s="50">
        <v>17.7</v>
      </c>
      <c r="J341" s="50">
        <v>19.399999999999999</v>
      </c>
      <c r="K341" s="50">
        <v>19.7</v>
      </c>
      <c r="L341" s="50">
        <v>18.5</v>
      </c>
      <c r="M341" s="50">
        <v>18.8</v>
      </c>
      <c r="N341" s="50">
        <v>14.28</v>
      </c>
      <c r="O341" s="50">
        <v>13.61</v>
      </c>
      <c r="P341" s="51">
        <v>5.9999999999999982</v>
      </c>
      <c r="Q341" s="51">
        <v>7.0000000000000009</v>
      </c>
      <c r="R341" s="51">
        <v>9.0000000000000018</v>
      </c>
      <c r="S341" s="51">
        <v>10.6</v>
      </c>
      <c r="T341" s="51">
        <v>10.611111111111112</v>
      </c>
      <c r="U341" s="51">
        <v>12.999999999999998</v>
      </c>
      <c r="V341" s="51">
        <v>15.299999999999999</v>
      </c>
      <c r="W341" s="51">
        <v>15.899999999999999</v>
      </c>
      <c r="X341" s="51">
        <v>13.722222222222223</v>
      </c>
      <c r="Y341" s="51">
        <v>9.6</v>
      </c>
      <c r="Z341" s="51">
        <v>6.2222222222222232</v>
      </c>
      <c r="AA341" s="51">
        <v>3.2222222222222205</v>
      </c>
      <c r="AB341" s="53">
        <f t="shared" si="123"/>
        <v>575.61718741976551</v>
      </c>
      <c r="AC341" s="53">
        <f t="shared" si="124"/>
        <v>657.08082436718587</v>
      </c>
      <c r="AD341" s="53">
        <f t="shared" si="125"/>
        <v>902.16325057128142</v>
      </c>
      <c r="AE341" s="53">
        <f t="shared" si="126"/>
        <v>938.93594360124541</v>
      </c>
      <c r="AF341" s="53">
        <f t="shared" si="127"/>
        <v>921.82352250304609</v>
      </c>
      <c r="AG341" s="53">
        <f t="shared" si="128"/>
        <v>1106.2521760475597</v>
      </c>
      <c r="AH341" s="53">
        <f t="shared" si="129"/>
        <v>1339.7131636197118</v>
      </c>
      <c r="AI341" s="53">
        <f t="shared" si="130"/>
        <v>1420.0051157736166</v>
      </c>
      <c r="AJ341" s="53">
        <f t="shared" si="131"/>
        <v>1155.8584319313202</v>
      </c>
      <c r="AK341" s="53">
        <f t="shared" si="132"/>
        <v>658.13634973163755</v>
      </c>
      <c r="AL341" s="53">
        <f t="shared" si="133"/>
        <v>554.04900845056943</v>
      </c>
      <c r="AM341" s="53">
        <f t="shared" si="134"/>
        <v>380.69935806809929</v>
      </c>
      <c r="AN341" s="55">
        <f t="shared" si="135"/>
        <v>0.61593614304439492</v>
      </c>
      <c r="AO341" s="55">
        <f t="shared" si="136"/>
        <v>0.65636498891635708</v>
      </c>
      <c r="AP341" s="55">
        <f t="shared" si="137"/>
        <v>0.7866332625112149</v>
      </c>
      <c r="AQ341" s="55">
        <f t="shared" si="138"/>
        <v>0.73546491675780623</v>
      </c>
      <c r="AR341" s="55">
        <f t="shared" si="139"/>
        <v>0.7215268455052265</v>
      </c>
      <c r="AS341" s="55">
        <f t="shared" si="140"/>
        <v>0.73965547111108876</v>
      </c>
      <c r="AT341" s="55">
        <f t="shared" si="141"/>
        <v>0.77179112731635535</v>
      </c>
      <c r="AU341" s="55">
        <f t="shared" si="142"/>
        <v>0.78721233169173155</v>
      </c>
      <c r="AV341" s="55">
        <f t="shared" si="143"/>
        <v>0.73729739838459174</v>
      </c>
      <c r="AW341" s="55">
        <f t="shared" si="144"/>
        <v>0.55115467888214575</v>
      </c>
      <c r="AX341" s="55">
        <f t="shared" si="145"/>
        <v>0.58383542374115294</v>
      </c>
      <c r="AY341" s="55">
        <f t="shared" si="146"/>
        <v>0.4945886499982271</v>
      </c>
    </row>
    <row r="342" spans="1:51" ht="27" thickBot="1" x14ac:dyDescent="0.3">
      <c r="A342" s="41" t="s">
        <v>1398</v>
      </c>
      <c r="B342" s="41" t="s">
        <v>1403</v>
      </c>
      <c r="C342" s="26" t="s">
        <v>401</v>
      </c>
      <c r="D342" s="50">
        <v>8.61</v>
      </c>
      <c r="E342" s="50">
        <v>9.5</v>
      </c>
      <c r="F342" s="50">
        <v>10.5</v>
      </c>
      <c r="G342" s="50">
        <v>14</v>
      </c>
      <c r="H342" s="50">
        <v>17.78</v>
      </c>
      <c r="I342" s="50">
        <v>19.8</v>
      </c>
      <c r="J342" s="50">
        <v>20.100000000000001</v>
      </c>
      <c r="K342" s="50">
        <v>20.7</v>
      </c>
      <c r="L342" s="50">
        <v>20.28</v>
      </c>
      <c r="M342" s="50">
        <v>16.600000000000001</v>
      </c>
      <c r="N342" s="50">
        <v>12.89</v>
      </c>
      <c r="O342" s="50">
        <v>9</v>
      </c>
      <c r="P342" s="51">
        <v>5.1111111111111125</v>
      </c>
      <c r="Q342" s="51">
        <v>4.5000000000000009</v>
      </c>
      <c r="R342" s="51">
        <v>5.8888888888888893</v>
      </c>
      <c r="S342" s="51">
        <v>7.7999999999999989</v>
      </c>
      <c r="T342" s="51">
        <v>9.6111111111111089</v>
      </c>
      <c r="U342" s="51">
        <v>10.6</v>
      </c>
      <c r="V342" s="51">
        <v>10.399999999999999</v>
      </c>
      <c r="W342" s="51">
        <v>11.500000000000002</v>
      </c>
      <c r="X342" s="51">
        <v>11.388888888888889</v>
      </c>
      <c r="Y342" s="51">
        <v>8.1</v>
      </c>
      <c r="Z342" s="51">
        <v>8.4999999999999982</v>
      </c>
      <c r="AA342" s="51">
        <v>5.1111111111111125</v>
      </c>
      <c r="AB342" s="53">
        <f t="shared" si="123"/>
        <v>691.2042112341976</v>
      </c>
      <c r="AC342" s="53">
        <f t="shared" si="124"/>
        <v>597.7759297010349</v>
      </c>
      <c r="AD342" s="53">
        <f t="shared" si="125"/>
        <v>678.18220031341707</v>
      </c>
      <c r="AE342" s="53">
        <f t="shared" si="126"/>
        <v>700.34562578781936</v>
      </c>
      <c r="AF342" s="53">
        <f t="shared" si="127"/>
        <v>702.66579256848445</v>
      </c>
      <c r="AG342" s="53">
        <f t="shared" si="128"/>
        <v>706.88379445028283</v>
      </c>
      <c r="AH342" s="53">
        <f t="shared" si="129"/>
        <v>675.62041517350588</v>
      </c>
      <c r="AI342" s="53">
        <f t="shared" si="130"/>
        <v>753.46337996168756</v>
      </c>
      <c r="AJ342" s="53">
        <f t="shared" si="131"/>
        <v>761.95516373549594</v>
      </c>
      <c r="AK342" s="53">
        <f t="shared" si="132"/>
        <v>617.38399519312361</v>
      </c>
      <c r="AL342" s="53">
        <f t="shared" si="133"/>
        <v>827.9043767488414</v>
      </c>
      <c r="AM342" s="53">
        <f t="shared" si="134"/>
        <v>673.23601444486769</v>
      </c>
      <c r="AN342" s="55">
        <f t="shared" si="135"/>
        <v>0.78662236943624242</v>
      </c>
      <c r="AO342" s="55">
        <f t="shared" si="136"/>
        <v>0.70991430259261301</v>
      </c>
      <c r="AP342" s="55">
        <f t="shared" si="137"/>
        <v>0.73127818838687941</v>
      </c>
      <c r="AQ342" s="55">
        <f t="shared" si="138"/>
        <v>0.66238468483404012</v>
      </c>
      <c r="AR342" s="55">
        <f t="shared" si="139"/>
        <v>0.58800713493026824</v>
      </c>
      <c r="AS342" s="55">
        <f t="shared" si="140"/>
        <v>0.55369935998915132</v>
      </c>
      <c r="AT342" s="55">
        <f t="shared" si="141"/>
        <v>0.53631106473322154</v>
      </c>
      <c r="AU342" s="55">
        <f t="shared" si="142"/>
        <v>0.55597430175911178</v>
      </c>
      <c r="AV342" s="55">
        <f t="shared" si="143"/>
        <v>0.56638757270702034</v>
      </c>
      <c r="AW342" s="55">
        <f t="shared" si="144"/>
        <v>0.57212894692643668</v>
      </c>
      <c r="AX342" s="55">
        <f t="shared" si="145"/>
        <v>0.74668804102267994</v>
      </c>
      <c r="AY342" s="55">
        <f t="shared" si="146"/>
        <v>0.7661737302306425</v>
      </c>
    </row>
    <row r="343" spans="1:51" ht="14.4" thickBot="1" x14ac:dyDescent="0.3">
      <c r="A343" s="41" t="s">
        <v>1398</v>
      </c>
      <c r="B343" s="41" t="s">
        <v>1403</v>
      </c>
      <c r="C343" s="26" t="s">
        <v>402</v>
      </c>
      <c r="D343" s="50">
        <v>8.7799999999999994</v>
      </c>
      <c r="E343" s="50">
        <v>8.9</v>
      </c>
      <c r="F343" s="50">
        <v>9.61</v>
      </c>
      <c r="G343" s="50">
        <v>9.8000000000000007</v>
      </c>
      <c r="H343" s="50">
        <v>11.11</v>
      </c>
      <c r="I343" s="50">
        <v>11.8</v>
      </c>
      <c r="J343" s="50">
        <v>13.2</v>
      </c>
      <c r="K343" s="50">
        <v>13.5</v>
      </c>
      <c r="L343" s="50">
        <v>13.61</v>
      </c>
      <c r="M343" s="50">
        <v>11.4</v>
      </c>
      <c r="N343" s="50">
        <v>10</v>
      </c>
      <c r="O343" s="50">
        <v>8.2799999999999994</v>
      </c>
      <c r="P343" s="51">
        <v>3.7222222222222237</v>
      </c>
      <c r="Q343" s="51">
        <v>4.3000000000000007</v>
      </c>
      <c r="R343" s="51">
        <v>5.1111111111111125</v>
      </c>
      <c r="S343" s="51">
        <v>5.6999999999999984</v>
      </c>
      <c r="T343" s="51">
        <v>7.8888888888888902</v>
      </c>
      <c r="U343" s="51">
        <v>10</v>
      </c>
      <c r="V343" s="51">
        <v>11.700000000000001</v>
      </c>
      <c r="W343" s="51">
        <v>12.7</v>
      </c>
      <c r="X343" s="51">
        <v>10.999999999999998</v>
      </c>
      <c r="Y343" s="51">
        <v>8.8000000000000025</v>
      </c>
      <c r="Z343" s="51">
        <v>7.2777777777777786</v>
      </c>
      <c r="AA343" s="51">
        <v>5.2222222222222214</v>
      </c>
      <c r="AB343" s="53">
        <f t="shared" si="123"/>
        <v>562.63303390910687</v>
      </c>
      <c r="AC343" s="53">
        <f t="shared" si="124"/>
        <v>605.24066142582933</v>
      </c>
      <c r="AD343" s="53">
        <f t="shared" si="125"/>
        <v>646.16931817493185</v>
      </c>
      <c r="AE343" s="53">
        <f t="shared" si="126"/>
        <v>692.32525692485444</v>
      </c>
      <c r="AF343" s="53">
        <f t="shared" si="127"/>
        <v>856.77441518008379</v>
      </c>
      <c r="AG343" s="53">
        <f t="shared" si="128"/>
        <v>1088.3132780306839</v>
      </c>
      <c r="AH343" s="53">
        <f t="shared" si="129"/>
        <v>1244.5011640254363</v>
      </c>
      <c r="AI343" s="53">
        <f t="shared" si="130"/>
        <v>1391.928709323179</v>
      </c>
      <c r="AJ343" s="53">
        <f t="shared" si="131"/>
        <v>1104.4637367357177</v>
      </c>
      <c r="AK343" s="53">
        <f t="shared" si="132"/>
        <v>950.97075183611571</v>
      </c>
      <c r="AL343" s="53">
        <f t="shared" si="133"/>
        <v>848.74432768356075</v>
      </c>
      <c r="AM343" s="53">
        <f t="shared" si="134"/>
        <v>717.83353164467962</v>
      </c>
      <c r="AN343" s="55">
        <f t="shared" si="135"/>
        <v>0.70563549270954018</v>
      </c>
      <c r="AO343" s="55">
        <f t="shared" si="136"/>
        <v>0.72890762038323165</v>
      </c>
      <c r="AP343" s="55">
        <f t="shared" si="137"/>
        <v>0.73537057769392566</v>
      </c>
      <c r="AQ343" s="55">
        <f t="shared" si="138"/>
        <v>0.75634780313185357</v>
      </c>
      <c r="AR343" s="55">
        <f t="shared" si="139"/>
        <v>0.805447360785991</v>
      </c>
      <c r="AS343" s="55">
        <f t="shared" si="140"/>
        <v>0.88730180101620881</v>
      </c>
      <c r="AT343" s="55">
        <f t="shared" si="141"/>
        <v>0.90625366767868087</v>
      </c>
      <c r="AU343" s="55">
        <f t="shared" si="142"/>
        <v>0.9491079104244593</v>
      </c>
      <c r="AV343" s="55">
        <f t="shared" si="143"/>
        <v>0.84242026213730459</v>
      </c>
      <c r="AW343" s="55">
        <f t="shared" si="144"/>
        <v>0.84045812557289568</v>
      </c>
      <c r="AX343" s="55">
        <f t="shared" si="145"/>
        <v>0.83185409718517267</v>
      </c>
      <c r="AY343" s="55">
        <f t="shared" si="146"/>
        <v>0.8106407510009328</v>
      </c>
    </row>
    <row r="344" spans="1:51" ht="14.4" thickBot="1" x14ac:dyDescent="0.3">
      <c r="A344" s="41" t="s">
        <v>1398</v>
      </c>
      <c r="B344" s="41" t="s">
        <v>1403</v>
      </c>
      <c r="C344" s="26" t="s">
        <v>403</v>
      </c>
      <c r="D344" s="50">
        <v>7.28</v>
      </c>
      <c r="E344" s="50">
        <v>11.4</v>
      </c>
      <c r="F344" s="50">
        <v>15.5</v>
      </c>
      <c r="G344" s="50">
        <v>19.100000000000001</v>
      </c>
      <c r="H344" s="50">
        <v>23</v>
      </c>
      <c r="I344" s="50">
        <v>28.9</v>
      </c>
      <c r="J344" s="50">
        <v>32.6</v>
      </c>
      <c r="K344" s="50">
        <v>30.6</v>
      </c>
      <c r="L344" s="50">
        <v>25.22</v>
      </c>
      <c r="M344" s="50">
        <v>20.399999999999999</v>
      </c>
      <c r="N344" s="50">
        <v>13.5</v>
      </c>
      <c r="O344" s="50">
        <v>8.2200000000000006</v>
      </c>
      <c r="P344" s="51">
        <v>-3.1111111111111116</v>
      </c>
      <c r="Q344" s="51">
        <v>-3.0999999999999988</v>
      </c>
      <c r="R344" s="51">
        <v>-0.38888888888888851</v>
      </c>
      <c r="S344" s="51">
        <v>0.99999999999999845</v>
      </c>
      <c r="T344" s="51">
        <v>3.4999999999999982</v>
      </c>
      <c r="U344" s="51">
        <v>5.5999999999999988</v>
      </c>
      <c r="V344" s="51">
        <v>7.3</v>
      </c>
      <c r="W344" s="51">
        <v>7.9999999999999991</v>
      </c>
      <c r="X344" s="51">
        <v>6.3888888888888884</v>
      </c>
      <c r="Y344" s="51">
        <v>4.5000000000000009</v>
      </c>
      <c r="Z344" s="51">
        <v>-2.6111111111111107</v>
      </c>
      <c r="AA344" s="51">
        <v>-1.2777777777777781</v>
      </c>
      <c r="AB344" s="53">
        <f t="shared" si="123"/>
        <v>231.77346941467272</v>
      </c>
      <c r="AC344" s="53">
        <f t="shared" si="124"/>
        <v>175.97158194061987</v>
      </c>
      <c r="AD344" s="53">
        <f t="shared" si="125"/>
        <v>200.79320659906173</v>
      </c>
      <c r="AE344" s="53">
        <f t="shared" si="126"/>
        <v>195.52300121176623</v>
      </c>
      <c r="AF344" s="53">
        <f t="shared" si="127"/>
        <v>219.66707401050715</v>
      </c>
      <c r="AG344" s="53">
        <f t="shared" si="128"/>
        <v>207.7371813803785</v>
      </c>
      <c r="AH344" s="53">
        <f t="shared" si="129"/>
        <v>212.47277947515983</v>
      </c>
      <c r="AI344" s="53">
        <f t="shared" si="130"/>
        <v>261.86320260536041</v>
      </c>
      <c r="AJ344" s="53">
        <f t="shared" si="131"/>
        <v>287.53261307889363</v>
      </c>
      <c r="AK344" s="53">
        <f t="shared" si="132"/>
        <v>296.30900887033778</v>
      </c>
      <c r="AL344" s="53">
        <f t="shared" si="133"/>
        <v>164.86294137324219</v>
      </c>
      <c r="AM344" s="53">
        <f t="shared" si="134"/>
        <v>285.00726663987717</v>
      </c>
      <c r="AN344" s="55">
        <f t="shared" si="135"/>
        <v>0.47657802159292478</v>
      </c>
      <c r="AO344" s="55">
        <f t="shared" si="136"/>
        <v>0.36153784871045769</v>
      </c>
      <c r="AP344" s="55">
        <f t="shared" si="137"/>
        <v>0.33793501027758849</v>
      </c>
      <c r="AQ344" s="55">
        <f t="shared" si="138"/>
        <v>0.29761101051366518</v>
      </c>
      <c r="AR344" s="55">
        <f t="shared" si="139"/>
        <v>0.27984368912024749</v>
      </c>
      <c r="AS344" s="55">
        <f t="shared" si="140"/>
        <v>0.22852493094483126</v>
      </c>
      <c r="AT344" s="55">
        <f t="shared" si="141"/>
        <v>0.20792842254502297</v>
      </c>
      <c r="AU344" s="55">
        <f t="shared" si="142"/>
        <v>0.24432267768384194</v>
      </c>
      <c r="AV344" s="55">
        <f t="shared" si="143"/>
        <v>0.29953143108645419</v>
      </c>
      <c r="AW344" s="55">
        <f t="shared" si="144"/>
        <v>0.35189440212037038</v>
      </c>
      <c r="AX344" s="55">
        <f t="shared" si="145"/>
        <v>0.3266394373386779</v>
      </c>
      <c r="AY344" s="55">
        <f t="shared" si="146"/>
        <v>0.51183307187614335</v>
      </c>
    </row>
    <row r="345" spans="1:51" ht="14.4" thickBot="1" x14ac:dyDescent="0.3">
      <c r="A345" s="41" t="s">
        <v>1398</v>
      </c>
      <c r="B345" s="41" t="s">
        <v>1403</v>
      </c>
      <c r="C345" s="26" t="s">
        <v>404</v>
      </c>
      <c r="D345" s="50">
        <v>8.7200000000000006</v>
      </c>
      <c r="E345" s="50">
        <v>7.4</v>
      </c>
      <c r="F345" s="50">
        <v>8.7200000000000006</v>
      </c>
      <c r="G345" s="50">
        <v>13</v>
      </c>
      <c r="H345" s="50">
        <v>21.22</v>
      </c>
      <c r="I345" s="50">
        <v>22.8</v>
      </c>
      <c r="J345" s="50">
        <v>27.3</v>
      </c>
      <c r="K345" s="50">
        <v>28.2</v>
      </c>
      <c r="L345" s="50">
        <v>23.22</v>
      </c>
      <c r="M345" s="50">
        <v>16</v>
      </c>
      <c r="N345" s="50">
        <v>8.7799999999999994</v>
      </c>
      <c r="O345" s="50">
        <v>6.11</v>
      </c>
      <c r="P345" s="51">
        <v>-1.3888888888888888</v>
      </c>
      <c r="Q345" s="51">
        <v>-1.1000000000000003</v>
      </c>
      <c r="R345" s="51">
        <v>0</v>
      </c>
      <c r="S345" s="51">
        <v>-0.49999999999999922</v>
      </c>
      <c r="T345" s="51">
        <v>1.6111111111111103</v>
      </c>
      <c r="U345" s="51">
        <v>3.699999999999998</v>
      </c>
      <c r="V345" s="51">
        <v>5.4999999999999991</v>
      </c>
      <c r="W345" s="51">
        <v>2.8999999999999995</v>
      </c>
      <c r="X345" s="51">
        <v>0.77777777777777701</v>
      </c>
      <c r="Y345" s="51">
        <v>0.19999999999999968</v>
      </c>
      <c r="Z345" s="51">
        <v>-0.61111111111111194</v>
      </c>
      <c r="AA345" s="51">
        <v>-1.888888888888888</v>
      </c>
      <c r="AB345" s="53">
        <f t="shared" si="123"/>
        <v>271.06608439115234</v>
      </c>
      <c r="AC345" s="53">
        <f t="shared" si="124"/>
        <v>309.31921698326192</v>
      </c>
      <c r="AD345" s="53">
        <f t="shared" si="125"/>
        <v>331.94254368892842</v>
      </c>
      <c r="AE345" s="53">
        <f t="shared" si="126"/>
        <v>232.26433677880149</v>
      </c>
      <c r="AF345" s="53">
        <f t="shared" si="127"/>
        <v>187.21828347816711</v>
      </c>
      <c r="AG345" s="53">
        <f t="shared" si="128"/>
        <v>228.6959874126311</v>
      </c>
      <c r="AH345" s="53">
        <f t="shared" si="129"/>
        <v>224.89591864130381</v>
      </c>
      <c r="AI345" s="53">
        <f t="shared" si="130"/>
        <v>148.21391642263353</v>
      </c>
      <c r="AJ345" s="53">
        <f t="shared" si="131"/>
        <v>147.05854026503255</v>
      </c>
      <c r="AK345" s="53">
        <f t="shared" si="132"/>
        <v>211.8276553910743</v>
      </c>
      <c r="AL345" s="53">
        <f t="shared" si="133"/>
        <v>302.49061275541771</v>
      </c>
      <c r="AM345" s="53">
        <f t="shared" si="134"/>
        <v>300.99492563515315</v>
      </c>
      <c r="AN345" s="55">
        <f t="shared" si="135"/>
        <v>0.49077869835379723</v>
      </c>
      <c r="AO345" s="55">
        <f t="shared" si="136"/>
        <v>0.5483086474274691</v>
      </c>
      <c r="AP345" s="55">
        <f t="shared" si="137"/>
        <v>0.54309971153293257</v>
      </c>
      <c r="AQ345" s="55">
        <f t="shared" si="138"/>
        <v>0.39407504463305754</v>
      </c>
      <c r="AR345" s="55">
        <f t="shared" si="139"/>
        <v>0.27274563608610564</v>
      </c>
      <c r="AS345" s="55">
        <f t="shared" si="140"/>
        <v>0.28727161772258331</v>
      </c>
      <c r="AT345" s="55">
        <f t="shared" si="141"/>
        <v>0.24912156504560942</v>
      </c>
      <c r="AU345" s="55">
        <f t="shared" si="142"/>
        <v>0.19699189254206423</v>
      </c>
      <c r="AV345" s="55">
        <f t="shared" si="143"/>
        <v>0.22745174345248126</v>
      </c>
      <c r="AW345" s="55">
        <f t="shared" si="144"/>
        <v>0.34159033870052252</v>
      </c>
      <c r="AX345" s="55">
        <f t="shared" si="145"/>
        <v>0.51739681908688739</v>
      </c>
      <c r="AY345" s="55">
        <f t="shared" si="146"/>
        <v>0.5653684154695845</v>
      </c>
    </row>
    <row r="346" spans="1:51" ht="14.4" thickBot="1" x14ac:dyDescent="0.3">
      <c r="A346" s="41" t="s">
        <v>1398</v>
      </c>
      <c r="B346" s="41" t="s">
        <v>1403</v>
      </c>
      <c r="C346" s="26" t="s">
        <v>405</v>
      </c>
      <c r="D346" s="50">
        <v>8.2200000000000006</v>
      </c>
      <c r="E346" s="50">
        <v>10.4</v>
      </c>
      <c r="F346" s="50">
        <v>12.89</v>
      </c>
      <c r="G346" s="50">
        <v>16.899999999999999</v>
      </c>
      <c r="H346" s="50">
        <v>21.72</v>
      </c>
      <c r="I346" s="50">
        <v>25.7</v>
      </c>
      <c r="J346" s="50">
        <v>28.6</v>
      </c>
      <c r="K346" s="50">
        <v>27.1</v>
      </c>
      <c r="L346" s="50">
        <v>24.11</v>
      </c>
      <c r="M346" s="50">
        <v>19.8</v>
      </c>
      <c r="N346" s="50">
        <v>11.28</v>
      </c>
      <c r="O346" s="50">
        <v>7.61</v>
      </c>
      <c r="P346" s="51">
        <v>4.3888888888888884</v>
      </c>
      <c r="Q346" s="51">
        <v>5.7999999999999989</v>
      </c>
      <c r="R346" s="51">
        <v>6.5000000000000018</v>
      </c>
      <c r="S346" s="51">
        <v>6.7000000000000011</v>
      </c>
      <c r="T346" s="51">
        <v>9.2777777777777786</v>
      </c>
      <c r="U346" s="51">
        <v>7.9999999999999991</v>
      </c>
      <c r="V346" s="51">
        <v>12.2</v>
      </c>
      <c r="W346" s="51">
        <v>11.199999999999998</v>
      </c>
      <c r="X346" s="51">
        <v>11.500000000000002</v>
      </c>
      <c r="Y346" s="51">
        <v>9.3000000000000007</v>
      </c>
      <c r="Z346" s="51">
        <v>6.8888888888888875</v>
      </c>
      <c r="AA346" s="51">
        <v>4.2777777777777795</v>
      </c>
      <c r="AB346" s="53">
        <f t="shared" si="123"/>
        <v>641.67641233228505</v>
      </c>
      <c r="AC346" s="53">
        <f t="shared" si="124"/>
        <v>674.37640051854953</v>
      </c>
      <c r="AD346" s="53">
        <f t="shared" si="125"/>
        <v>630.12908167552189</v>
      </c>
      <c r="AE346" s="53">
        <f t="shared" si="126"/>
        <v>500.30520023815154</v>
      </c>
      <c r="AF346" s="53">
        <f t="shared" si="127"/>
        <v>526.1991533943617</v>
      </c>
      <c r="AG346" s="53">
        <f t="shared" si="128"/>
        <v>348.36355083775328</v>
      </c>
      <c r="AH346" s="53">
        <f t="shared" si="129"/>
        <v>515.24169572197331</v>
      </c>
      <c r="AI346" s="53">
        <f t="shared" si="130"/>
        <v>492.83611482308584</v>
      </c>
      <c r="AJ346" s="53">
        <f t="shared" si="131"/>
        <v>612.38778959340925</v>
      </c>
      <c r="AK346" s="53">
        <f t="shared" si="132"/>
        <v>593.98580078501584</v>
      </c>
      <c r="AL346" s="53">
        <f t="shared" si="133"/>
        <v>739.00320918213356</v>
      </c>
      <c r="AM346" s="53">
        <f t="shared" si="134"/>
        <v>658.53567194152606</v>
      </c>
      <c r="AN346" s="55">
        <f t="shared" si="135"/>
        <v>0.76799504009665542</v>
      </c>
      <c r="AO346" s="55">
        <f t="shared" si="136"/>
        <v>0.73165808907564323</v>
      </c>
      <c r="AP346" s="55">
        <f t="shared" si="137"/>
        <v>0.65142416994395635</v>
      </c>
      <c r="AQ346" s="55">
        <f t="shared" si="138"/>
        <v>0.51015142753574849</v>
      </c>
      <c r="AR346" s="55">
        <f t="shared" si="139"/>
        <v>0.45030982346321319</v>
      </c>
      <c r="AS346" s="55">
        <f t="shared" si="140"/>
        <v>0.32502892617715501</v>
      </c>
      <c r="AT346" s="55">
        <f t="shared" si="141"/>
        <v>0.36304425325809792</v>
      </c>
      <c r="AU346" s="55">
        <f t="shared" si="142"/>
        <v>0.37095324023130127</v>
      </c>
      <c r="AV346" s="55">
        <f t="shared" si="143"/>
        <v>0.45187580814121853</v>
      </c>
      <c r="AW346" s="55">
        <f t="shared" si="144"/>
        <v>0.50756076169875042</v>
      </c>
      <c r="AX346" s="55">
        <f t="shared" si="145"/>
        <v>0.74384185630684807</v>
      </c>
      <c r="AY346" s="55">
        <f t="shared" si="146"/>
        <v>0.79432734809849859</v>
      </c>
    </row>
    <row r="347" spans="1:51" ht="14.4" thickBot="1" x14ac:dyDescent="0.3">
      <c r="A347" s="41" t="s">
        <v>1398</v>
      </c>
      <c r="B347" s="41" t="s">
        <v>1403</v>
      </c>
      <c r="C347" s="26" t="s">
        <v>406</v>
      </c>
      <c r="D347" s="50">
        <v>13.39</v>
      </c>
      <c r="E347" s="50">
        <v>14.5</v>
      </c>
      <c r="F347" s="50">
        <v>12.89</v>
      </c>
      <c r="G347" s="50">
        <v>15.5</v>
      </c>
      <c r="H347" s="50">
        <v>18.78</v>
      </c>
      <c r="I347" s="50">
        <v>19.600000000000001</v>
      </c>
      <c r="J347" s="50">
        <v>23.2</v>
      </c>
      <c r="K347" s="50">
        <v>23.5</v>
      </c>
      <c r="L347" s="50">
        <v>23.28</v>
      </c>
      <c r="M347" s="50">
        <v>17.8</v>
      </c>
      <c r="N347" s="50">
        <v>15.11</v>
      </c>
      <c r="O347" s="50">
        <v>13.78</v>
      </c>
      <c r="P347" s="51">
        <v>4.8888888888888875</v>
      </c>
      <c r="Q347" s="51">
        <v>7.4</v>
      </c>
      <c r="R347" s="51">
        <v>7.9999999999999991</v>
      </c>
      <c r="S347" s="51">
        <v>8.4999999999999982</v>
      </c>
      <c r="T347" s="51">
        <v>11.888888888888888</v>
      </c>
      <c r="U347" s="51">
        <v>14.200000000000001</v>
      </c>
      <c r="V347" s="51">
        <v>16.3</v>
      </c>
      <c r="W347" s="51">
        <v>17.2</v>
      </c>
      <c r="X347" s="51">
        <v>13.388888888888889</v>
      </c>
      <c r="Y347" s="51">
        <v>12.899999999999999</v>
      </c>
      <c r="Z347" s="51">
        <v>7.0000000000000009</v>
      </c>
      <c r="AA347" s="51">
        <v>5.2777777777777777</v>
      </c>
      <c r="AB347" s="53">
        <f t="shared" si="123"/>
        <v>487.93966475406779</v>
      </c>
      <c r="AC347" s="53">
        <f t="shared" si="124"/>
        <v>642.05212956708408</v>
      </c>
      <c r="AD347" s="53">
        <f t="shared" si="125"/>
        <v>773.60559858844988</v>
      </c>
      <c r="AE347" s="53">
        <f t="shared" si="126"/>
        <v>699.19662750464897</v>
      </c>
      <c r="AF347" s="53">
        <f t="shared" si="127"/>
        <v>893.48446058989975</v>
      </c>
      <c r="AG347" s="53">
        <f t="shared" si="128"/>
        <v>1148.2266245030569</v>
      </c>
      <c r="AH347" s="53">
        <f t="shared" si="129"/>
        <v>1206.0668230491387</v>
      </c>
      <c r="AI347" s="53">
        <f t="shared" si="130"/>
        <v>1327.769184975507</v>
      </c>
      <c r="AJ347" s="53">
        <f t="shared" si="131"/>
        <v>824.90038171280423</v>
      </c>
      <c r="AK347" s="53">
        <f t="shared" si="132"/>
        <v>1085.0283214339563</v>
      </c>
      <c r="AL347" s="53">
        <f t="shared" si="133"/>
        <v>584.43308233445032</v>
      </c>
      <c r="AM347" s="53">
        <f t="shared" si="134"/>
        <v>502.17100395095736</v>
      </c>
      <c r="AN347" s="55">
        <f t="shared" si="135"/>
        <v>0.56395638122014913</v>
      </c>
      <c r="AO347" s="55">
        <f t="shared" si="136"/>
        <v>0.62404165381315524</v>
      </c>
      <c r="AP347" s="55">
        <f t="shared" si="137"/>
        <v>0.72178675521351154</v>
      </c>
      <c r="AQ347" s="55">
        <f t="shared" si="138"/>
        <v>0.63060635351550143</v>
      </c>
      <c r="AR347" s="55">
        <f t="shared" si="139"/>
        <v>0.64258476618109606</v>
      </c>
      <c r="AS347" s="55">
        <f t="shared" si="140"/>
        <v>0.71008230728857091</v>
      </c>
      <c r="AT347" s="55">
        <f t="shared" si="141"/>
        <v>0.65176683731067508</v>
      </c>
      <c r="AU347" s="55">
        <f t="shared" si="142"/>
        <v>0.67769700361415053</v>
      </c>
      <c r="AV347" s="55">
        <f t="shared" si="143"/>
        <v>0.5377220507524475</v>
      </c>
      <c r="AW347" s="55">
        <f t="shared" si="144"/>
        <v>0.73022261408735978</v>
      </c>
      <c r="AX347" s="55">
        <f t="shared" si="145"/>
        <v>0.58379639061638799</v>
      </c>
      <c r="AY347" s="55">
        <f t="shared" si="146"/>
        <v>0.56491074549675613</v>
      </c>
    </row>
    <row r="348" spans="1:51" ht="14.4" thickBot="1" x14ac:dyDescent="0.3">
      <c r="A348" s="41" t="s">
        <v>1398</v>
      </c>
      <c r="B348" s="41" t="s">
        <v>1403</v>
      </c>
      <c r="C348" s="26" t="s">
        <v>407</v>
      </c>
      <c r="D348" s="50">
        <v>9.11</v>
      </c>
      <c r="E348" s="50">
        <v>11</v>
      </c>
      <c r="F348" s="50">
        <v>15.11</v>
      </c>
      <c r="G348" s="50">
        <v>13.3</v>
      </c>
      <c r="H348" s="50">
        <v>15.61</v>
      </c>
      <c r="I348" s="50">
        <v>16.7</v>
      </c>
      <c r="J348" s="50">
        <v>17.7</v>
      </c>
      <c r="K348" s="50">
        <v>19.2</v>
      </c>
      <c r="L348" s="50">
        <v>18.39</v>
      </c>
      <c r="M348" s="50">
        <v>16.8</v>
      </c>
      <c r="N348" s="50">
        <v>13.72</v>
      </c>
      <c r="O348" s="50">
        <v>10.5</v>
      </c>
      <c r="P348" s="51">
        <v>4.6111111111111098</v>
      </c>
      <c r="Q348" s="51">
        <v>6.1999999999999975</v>
      </c>
      <c r="R348" s="51">
        <v>8.6111111111111107</v>
      </c>
      <c r="S348" s="51">
        <v>8.4999999999999982</v>
      </c>
      <c r="T348" s="51">
        <v>11.222222222222223</v>
      </c>
      <c r="U348" s="51">
        <v>11.8</v>
      </c>
      <c r="V348" s="51">
        <v>12.799999999999999</v>
      </c>
      <c r="W348" s="51">
        <v>13.299999999999999</v>
      </c>
      <c r="X348" s="51">
        <v>12.999999999999998</v>
      </c>
      <c r="Y348" s="51">
        <v>10.7</v>
      </c>
      <c r="Z348" s="51">
        <v>7.2222222222222223</v>
      </c>
      <c r="AA348" s="51">
        <v>5.6111111111111116</v>
      </c>
      <c r="AB348" s="53">
        <f t="shared" si="123"/>
        <v>623.26938012355129</v>
      </c>
      <c r="AC348" s="53">
        <f t="shared" si="124"/>
        <v>684.79716966279477</v>
      </c>
      <c r="AD348" s="53">
        <f t="shared" si="125"/>
        <v>727.78128132615927</v>
      </c>
      <c r="AE348" s="53">
        <f t="shared" si="126"/>
        <v>806.03516079826329</v>
      </c>
      <c r="AF348" s="53">
        <f t="shared" si="127"/>
        <v>999.77656324032966</v>
      </c>
      <c r="AG348" s="53">
        <f t="shared" si="128"/>
        <v>1006.691334735268</v>
      </c>
      <c r="AH348" s="53">
        <f t="shared" si="129"/>
        <v>1077.6909285861611</v>
      </c>
      <c r="AI348" s="53">
        <f t="shared" si="130"/>
        <v>1047.2488619755075</v>
      </c>
      <c r="AJ348" s="53">
        <f t="shared" si="131"/>
        <v>1059.3097570596653</v>
      </c>
      <c r="AK348" s="53">
        <f t="shared" si="132"/>
        <v>864.66257554180709</v>
      </c>
      <c r="AL348" s="53">
        <f t="shared" si="133"/>
        <v>659.11411190550939</v>
      </c>
      <c r="AM348" s="53">
        <f t="shared" si="134"/>
        <v>652.60264273714597</v>
      </c>
      <c r="AN348" s="55">
        <f t="shared" si="135"/>
        <v>0.73446564196446384</v>
      </c>
      <c r="AO348" s="55">
        <f t="shared" si="136"/>
        <v>0.72271929544645686</v>
      </c>
      <c r="AP348" s="55">
        <f t="shared" si="137"/>
        <v>0.65147004358449268</v>
      </c>
      <c r="AQ348" s="55">
        <f t="shared" si="138"/>
        <v>0.72696416653253104</v>
      </c>
      <c r="AR348" s="55">
        <f t="shared" si="139"/>
        <v>0.75141537525263236</v>
      </c>
      <c r="AS348" s="55">
        <f t="shared" si="140"/>
        <v>0.72825777277638415</v>
      </c>
      <c r="AT348" s="55">
        <f t="shared" si="141"/>
        <v>0.73004481130697552</v>
      </c>
      <c r="AU348" s="55">
        <f t="shared" si="142"/>
        <v>0.68662864651248867</v>
      </c>
      <c r="AV348" s="55">
        <f t="shared" si="143"/>
        <v>0.70826912197355507</v>
      </c>
      <c r="AW348" s="55">
        <f t="shared" si="144"/>
        <v>0.67279395618100291</v>
      </c>
      <c r="AX348" s="55">
        <f t="shared" si="145"/>
        <v>0.64845625955690844</v>
      </c>
      <c r="AY348" s="55">
        <f t="shared" si="146"/>
        <v>0.71735452247499476</v>
      </c>
    </row>
    <row r="349" spans="1:51" ht="14.4" thickBot="1" x14ac:dyDescent="0.3">
      <c r="A349" s="41" t="s">
        <v>1398</v>
      </c>
      <c r="B349" s="41" t="s">
        <v>1403</v>
      </c>
      <c r="C349" s="26" t="s">
        <v>408</v>
      </c>
      <c r="D349" s="50">
        <v>13.61</v>
      </c>
      <c r="E349" s="50">
        <v>14.3</v>
      </c>
      <c r="F349" s="50">
        <v>18.89</v>
      </c>
      <c r="G349" s="50">
        <v>23.1</v>
      </c>
      <c r="H349" s="50">
        <v>26.78</v>
      </c>
      <c r="I349" s="50">
        <v>31.8</v>
      </c>
      <c r="J349" s="50">
        <v>33.5</v>
      </c>
      <c r="K349" s="50">
        <v>33</v>
      </c>
      <c r="L349" s="50">
        <v>31.5</v>
      </c>
      <c r="M349" s="50">
        <v>22.9</v>
      </c>
      <c r="N349" s="50">
        <v>17.72</v>
      </c>
      <c r="O349" s="50">
        <v>12.78</v>
      </c>
      <c r="P349" s="51">
        <v>0.72222222222222066</v>
      </c>
      <c r="Q349" s="51">
        <v>6.1999999999999975</v>
      </c>
      <c r="R349" s="51">
        <v>6.7777777777777795</v>
      </c>
      <c r="S349" s="51">
        <v>5.9999999999999982</v>
      </c>
      <c r="T349" s="51">
        <v>6.2222222222222232</v>
      </c>
      <c r="U349" s="51">
        <v>10.399999999999999</v>
      </c>
      <c r="V349" s="51">
        <v>12.5</v>
      </c>
      <c r="W349" s="51">
        <v>15.999999999999998</v>
      </c>
      <c r="X349" s="51">
        <v>13.388888888888889</v>
      </c>
      <c r="Y349" s="51">
        <v>7.4</v>
      </c>
      <c r="Z349" s="51">
        <v>0.72222222222222066</v>
      </c>
      <c r="AA349" s="51">
        <v>-2.7222222222222214</v>
      </c>
      <c r="AB349" s="53">
        <f t="shared" si="123"/>
        <v>266.45888715447768</v>
      </c>
      <c r="AC349" s="53">
        <f t="shared" si="124"/>
        <v>551.63960614403334</v>
      </c>
      <c r="AD349" s="53">
        <f t="shared" si="125"/>
        <v>446.16968432434817</v>
      </c>
      <c r="AE349" s="53">
        <f t="shared" si="126"/>
        <v>309.48154022446812</v>
      </c>
      <c r="AF349" s="53">
        <f t="shared" si="127"/>
        <v>256.22327963263751</v>
      </c>
      <c r="AG349" s="53">
        <f t="shared" si="128"/>
        <v>337.86386639744472</v>
      </c>
      <c r="AH349" s="53">
        <f t="shared" si="129"/>
        <v>405.29898156498621</v>
      </c>
      <c r="AI349" s="53">
        <f t="shared" si="130"/>
        <v>655.6732484195154</v>
      </c>
      <c r="AJ349" s="53">
        <f t="shared" si="131"/>
        <v>509.62832813386149</v>
      </c>
      <c r="AK349" s="53">
        <f t="shared" si="132"/>
        <v>379.67230303282571</v>
      </c>
      <c r="AL349" s="53">
        <f t="shared" si="133"/>
        <v>204.82437549054652</v>
      </c>
      <c r="AM349" s="53">
        <f t="shared" si="134"/>
        <v>169.97211696900854</v>
      </c>
      <c r="AN349" s="55">
        <f t="shared" si="135"/>
        <v>0.4137787453492785</v>
      </c>
      <c r="AO349" s="55">
        <f t="shared" si="136"/>
        <v>0.58218784357577513</v>
      </c>
      <c r="AP349" s="55">
        <f t="shared" si="137"/>
        <v>0.45252748613349181</v>
      </c>
      <c r="AQ349" s="55">
        <f t="shared" si="138"/>
        <v>0.33115909391754922</v>
      </c>
      <c r="AR349" s="55">
        <f t="shared" si="139"/>
        <v>0.26999818563887024</v>
      </c>
      <c r="AS349" s="55">
        <f t="shared" si="140"/>
        <v>0.26819812701480095</v>
      </c>
      <c r="AT349" s="55">
        <f t="shared" si="141"/>
        <v>0.28000604501631493</v>
      </c>
      <c r="AU349" s="55">
        <f t="shared" si="142"/>
        <v>0.36117357112003773</v>
      </c>
      <c r="AV349" s="55">
        <f t="shared" si="143"/>
        <v>0.33220785903465605</v>
      </c>
      <c r="AW349" s="55">
        <f t="shared" si="144"/>
        <v>0.36902195473038846</v>
      </c>
      <c r="AX349" s="55">
        <f t="shared" si="145"/>
        <v>0.31806772899375463</v>
      </c>
      <c r="AY349" s="55">
        <f t="shared" si="146"/>
        <v>0.33954765029630424</v>
      </c>
    </row>
    <row r="350" spans="1:51" ht="14.4" thickBot="1" x14ac:dyDescent="0.3">
      <c r="A350" s="41" t="s">
        <v>1398</v>
      </c>
      <c r="B350" s="41" t="s">
        <v>1403</v>
      </c>
      <c r="C350" s="27" t="s">
        <v>409</v>
      </c>
      <c r="D350" s="50">
        <v>13.5</v>
      </c>
      <c r="E350" s="50">
        <v>14.4</v>
      </c>
      <c r="F350" s="50">
        <v>14.39</v>
      </c>
      <c r="G350" s="50">
        <v>14.7</v>
      </c>
      <c r="H350" s="50">
        <v>16.28</v>
      </c>
      <c r="I350" s="50">
        <v>18.899999999999999</v>
      </c>
      <c r="J350" s="50">
        <v>20.6</v>
      </c>
      <c r="K350" s="50">
        <v>20</v>
      </c>
      <c r="L350" s="50">
        <v>20</v>
      </c>
      <c r="M350" s="50">
        <v>17.600000000000001</v>
      </c>
      <c r="N350" s="50">
        <v>17.22</v>
      </c>
      <c r="O350" s="50">
        <v>14.11</v>
      </c>
      <c r="P350" s="51">
        <v>7.2222222222222223</v>
      </c>
      <c r="Q350" s="51">
        <v>7.6</v>
      </c>
      <c r="R350" s="51">
        <v>9.8888888888888875</v>
      </c>
      <c r="S350" s="51">
        <v>8.1</v>
      </c>
      <c r="T350" s="51">
        <v>11.222222222222223</v>
      </c>
      <c r="U350" s="51">
        <v>13.499999999999998</v>
      </c>
      <c r="V350" s="51">
        <v>15.499999999999998</v>
      </c>
      <c r="W350" s="51">
        <v>14.9</v>
      </c>
      <c r="X350" s="51">
        <v>14.388888888888888</v>
      </c>
      <c r="Y350" s="51">
        <v>12.799999999999999</v>
      </c>
      <c r="Z350" s="51">
        <v>6.8888888888888875</v>
      </c>
      <c r="AA350" s="51">
        <v>4.7222222222222223</v>
      </c>
      <c r="AB350" s="53">
        <f t="shared" si="123"/>
        <v>668.61180506450717</v>
      </c>
      <c r="AC350" s="53">
        <f t="shared" si="124"/>
        <v>664.09629640150035</v>
      </c>
      <c r="AD350" s="53">
        <f t="shared" si="125"/>
        <v>905.41818184383601</v>
      </c>
      <c r="AE350" s="53">
        <f t="shared" si="126"/>
        <v>697.22750640299853</v>
      </c>
      <c r="AF350" s="53">
        <f t="shared" si="127"/>
        <v>957.89935360118466</v>
      </c>
      <c r="AG350" s="53">
        <f t="shared" si="128"/>
        <v>1095.1921796275305</v>
      </c>
      <c r="AH350" s="53">
        <f t="shared" si="129"/>
        <v>1276.1098521503159</v>
      </c>
      <c r="AI350" s="53">
        <f t="shared" si="130"/>
        <v>1226.0504044176932</v>
      </c>
      <c r="AJ350" s="53">
        <f t="shared" si="131"/>
        <v>1147.807737142278</v>
      </c>
      <c r="AK350" s="53">
        <f t="shared" si="132"/>
        <v>1084.5052374344996</v>
      </c>
      <c r="AL350" s="53">
        <f t="shared" si="133"/>
        <v>503.14720614286301</v>
      </c>
      <c r="AM350" s="53">
        <f t="shared" si="134"/>
        <v>454.9444376515408</v>
      </c>
      <c r="AN350" s="55">
        <f t="shared" si="135"/>
        <v>0.65780037534665792</v>
      </c>
      <c r="AO350" s="55">
        <f t="shared" si="136"/>
        <v>0.63671767714910987</v>
      </c>
      <c r="AP350" s="55">
        <f t="shared" si="137"/>
        <v>0.74369752862582783</v>
      </c>
      <c r="AQ350" s="55">
        <f t="shared" si="138"/>
        <v>0.64611982512068833</v>
      </c>
      <c r="AR350" s="55">
        <f t="shared" si="139"/>
        <v>0.7199411635612275</v>
      </c>
      <c r="AS350" s="55">
        <f t="shared" si="140"/>
        <v>0.70876869554110777</v>
      </c>
      <c r="AT350" s="55">
        <f t="shared" si="141"/>
        <v>0.72578070944887152</v>
      </c>
      <c r="AU350" s="55">
        <f t="shared" si="142"/>
        <v>0.72470856291407015</v>
      </c>
      <c r="AV350" s="55">
        <f t="shared" si="143"/>
        <v>0.70120306269093247</v>
      </c>
      <c r="AW350" s="55">
        <f t="shared" si="144"/>
        <v>0.73466093146296418</v>
      </c>
      <c r="AX350" s="55">
        <f t="shared" si="145"/>
        <v>0.50644157855161842</v>
      </c>
      <c r="AY350" s="55">
        <f t="shared" si="146"/>
        <v>0.53196770458604004</v>
      </c>
    </row>
    <row r="351" spans="1:51" ht="14.4" thickBot="1" x14ac:dyDescent="0.3">
      <c r="A351" s="41" t="s">
        <v>1398</v>
      </c>
      <c r="B351" s="41" t="s">
        <v>1403</v>
      </c>
      <c r="C351" s="26" t="s">
        <v>410</v>
      </c>
      <c r="D351" s="50">
        <v>6.22</v>
      </c>
      <c r="E351" s="50">
        <v>7.7</v>
      </c>
      <c r="F351" s="50">
        <v>13.28</v>
      </c>
      <c r="G351" s="50">
        <v>15.9</v>
      </c>
      <c r="H351" s="50">
        <v>21.39</v>
      </c>
      <c r="I351" s="50">
        <v>25.4</v>
      </c>
      <c r="J351" s="50">
        <v>26.5</v>
      </c>
      <c r="K351" s="50">
        <v>27.7</v>
      </c>
      <c r="L351" s="50">
        <v>24</v>
      </c>
      <c r="M351" s="50">
        <v>16.2</v>
      </c>
      <c r="N351" s="50">
        <v>10.89</v>
      </c>
      <c r="O351" s="50">
        <v>6.72</v>
      </c>
      <c r="P351" s="51">
        <v>-3.6111111111111112</v>
      </c>
      <c r="Q351" s="51">
        <v>-2.6999999999999997</v>
      </c>
      <c r="R351" s="51">
        <v>3.7777777777777759</v>
      </c>
      <c r="S351" s="51">
        <v>1.9000000000000008</v>
      </c>
      <c r="T351" s="51">
        <v>3.7222222222222237</v>
      </c>
      <c r="U351" s="51">
        <v>4.4000000000000012</v>
      </c>
      <c r="V351" s="51">
        <v>5.6999999999999984</v>
      </c>
      <c r="W351" s="51">
        <v>5.5999999999999988</v>
      </c>
      <c r="X351" s="51">
        <v>4.2777777777777795</v>
      </c>
      <c r="Y351" s="51">
        <v>3.3999999999999986</v>
      </c>
      <c r="Z351" s="51">
        <v>-4.1111111111111098</v>
      </c>
      <c r="AA351" s="51">
        <v>-0.49999999999999922</v>
      </c>
      <c r="AB351" s="53">
        <f t="shared" si="123"/>
        <v>231.35777624026827</v>
      </c>
      <c r="AC351" s="53">
        <f t="shared" si="124"/>
        <v>239.4093465147206</v>
      </c>
      <c r="AD351" s="53">
        <f t="shared" si="125"/>
        <v>420.65084654532041</v>
      </c>
      <c r="AE351" s="53">
        <f t="shared" si="126"/>
        <v>272.21978273852466</v>
      </c>
      <c r="AF351" s="53">
        <f t="shared" si="127"/>
        <v>249.99490365121093</v>
      </c>
      <c r="AG351" s="53">
        <f t="shared" si="128"/>
        <v>215.8431003333327</v>
      </c>
      <c r="AH351" s="53">
        <f t="shared" si="129"/>
        <v>242.34978931872624</v>
      </c>
      <c r="AI351" s="53">
        <f t="shared" si="130"/>
        <v>222.75910904405376</v>
      </c>
      <c r="AJ351" s="53">
        <f t="shared" si="131"/>
        <v>230.69581876533178</v>
      </c>
      <c r="AK351" s="53">
        <f t="shared" si="132"/>
        <v>330.41749053725022</v>
      </c>
      <c r="AL351" s="53">
        <f t="shared" si="133"/>
        <v>156.49672019828915</v>
      </c>
      <c r="AM351" s="53">
        <f t="shared" si="134"/>
        <v>353.7323541277396</v>
      </c>
      <c r="AN351" s="55">
        <f t="shared" si="135"/>
        <v>0.49379472882974873</v>
      </c>
      <c r="AO351" s="55">
        <f t="shared" si="136"/>
        <v>0.47747252731438422</v>
      </c>
      <c r="AP351" s="55">
        <f t="shared" si="137"/>
        <v>0.5255088429862691</v>
      </c>
      <c r="AQ351" s="55">
        <f t="shared" si="138"/>
        <v>0.38847299276614844</v>
      </c>
      <c r="AR351" s="55">
        <f t="shared" si="139"/>
        <v>0.31353522879229739</v>
      </c>
      <c r="AS351" s="55">
        <f t="shared" si="140"/>
        <v>0.25813262059688058</v>
      </c>
      <c r="AT351" s="55">
        <f t="shared" si="141"/>
        <v>0.2647610048994381</v>
      </c>
      <c r="AU351" s="55">
        <f t="shared" si="142"/>
        <v>0.24505006601785331</v>
      </c>
      <c r="AV351" s="55">
        <f t="shared" si="143"/>
        <v>0.27826586431835565</v>
      </c>
      <c r="AW351" s="55">
        <f t="shared" si="144"/>
        <v>0.42391178650946931</v>
      </c>
      <c r="AX351" s="55">
        <f t="shared" si="145"/>
        <v>0.34675874134281459</v>
      </c>
      <c r="AY351" s="55">
        <f t="shared" si="146"/>
        <v>0.60016572141163993</v>
      </c>
    </row>
    <row r="352" spans="1:51" ht="14.4" thickBot="1" x14ac:dyDescent="0.3">
      <c r="A352" s="41" t="s">
        <v>1398</v>
      </c>
      <c r="B352" s="41" t="s">
        <v>1403</v>
      </c>
      <c r="C352" s="26" t="s">
        <v>411</v>
      </c>
      <c r="D352" s="50">
        <v>6.5</v>
      </c>
      <c r="E352" s="50">
        <v>10.1</v>
      </c>
      <c r="F352" s="50">
        <v>12.61</v>
      </c>
      <c r="G352" s="50">
        <v>17.100000000000001</v>
      </c>
      <c r="H352" s="50">
        <v>21.11</v>
      </c>
      <c r="I352" s="50">
        <v>24.5</v>
      </c>
      <c r="J352" s="50">
        <v>27.4</v>
      </c>
      <c r="K352" s="50">
        <v>25.4</v>
      </c>
      <c r="L352" s="50">
        <v>23.11</v>
      </c>
      <c r="M352" s="50">
        <v>16.5</v>
      </c>
      <c r="N352" s="50">
        <v>11</v>
      </c>
      <c r="O352" s="50">
        <v>7.5</v>
      </c>
      <c r="P352" s="51">
        <v>4.1111111111111098</v>
      </c>
      <c r="Q352" s="51">
        <v>6.3000000000000016</v>
      </c>
      <c r="R352" s="51">
        <v>3.3888888888888897</v>
      </c>
      <c r="S352" s="51">
        <v>4.9000000000000004</v>
      </c>
      <c r="T352" s="51">
        <v>6.2222222222222232</v>
      </c>
      <c r="U352" s="51">
        <v>9.5</v>
      </c>
      <c r="V352" s="51">
        <v>13.399999999999999</v>
      </c>
      <c r="W352" s="51">
        <v>13.099999999999998</v>
      </c>
      <c r="X352" s="51">
        <v>7.6111111111111125</v>
      </c>
      <c r="Y352" s="51">
        <v>8.2999999999999989</v>
      </c>
      <c r="Z352" s="51">
        <v>4.5000000000000009</v>
      </c>
      <c r="AA352" s="51">
        <v>3.8888888888888888</v>
      </c>
      <c r="AB352" s="53">
        <f t="shared" si="123"/>
        <v>694.14296195720613</v>
      </c>
      <c r="AC352" s="53">
        <f t="shared" si="124"/>
        <v>737.19907439742133</v>
      </c>
      <c r="AD352" s="53">
        <f t="shared" si="125"/>
        <v>416.05794749565649</v>
      </c>
      <c r="AE352" s="53">
        <f t="shared" si="126"/>
        <v>385.10102448737274</v>
      </c>
      <c r="AF352" s="53">
        <f t="shared" si="127"/>
        <v>360.25865466791441</v>
      </c>
      <c r="AG352" s="53">
        <f t="shared" si="128"/>
        <v>458.26187896178897</v>
      </c>
      <c r="AH352" s="53">
        <f t="shared" si="129"/>
        <v>646.56548960575333</v>
      </c>
      <c r="AI352" s="53">
        <f t="shared" si="130"/>
        <v>699.63292790366609</v>
      </c>
      <c r="AJ352" s="53">
        <f t="shared" si="131"/>
        <v>385.83563613716706</v>
      </c>
      <c r="AK352" s="53">
        <f t="shared" si="132"/>
        <v>638.41774927486324</v>
      </c>
      <c r="AL352" s="53">
        <f t="shared" si="133"/>
        <v>540.80704220400492</v>
      </c>
      <c r="AM352" s="53">
        <f t="shared" si="134"/>
        <v>628.26808149542671</v>
      </c>
      <c r="AN352" s="55">
        <f t="shared" si="135"/>
        <v>0.84711356187233278</v>
      </c>
      <c r="AO352" s="55">
        <f t="shared" si="136"/>
        <v>0.77267873302204504</v>
      </c>
      <c r="AP352" s="55">
        <f t="shared" si="137"/>
        <v>0.53420340450436654</v>
      </c>
      <c r="AQ352" s="55">
        <f t="shared" si="138"/>
        <v>0.44475189357768469</v>
      </c>
      <c r="AR352" s="55">
        <f t="shared" si="139"/>
        <v>0.3796266414999363</v>
      </c>
      <c r="AS352" s="55">
        <f t="shared" si="140"/>
        <v>0.38635555404788269</v>
      </c>
      <c r="AT352" s="55">
        <f t="shared" si="141"/>
        <v>0.42116718382709967</v>
      </c>
      <c r="AU352" s="55">
        <f t="shared" si="142"/>
        <v>0.46473879304812932</v>
      </c>
      <c r="AV352" s="55">
        <f t="shared" si="143"/>
        <v>0.36964868134223344</v>
      </c>
      <c r="AW352" s="55">
        <f t="shared" si="144"/>
        <v>0.5836453798629212</v>
      </c>
      <c r="AX352" s="55">
        <f t="shared" si="145"/>
        <v>0.64225847031920946</v>
      </c>
      <c r="AY352" s="55">
        <f t="shared" si="146"/>
        <v>0.77877444341175051</v>
      </c>
    </row>
    <row r="353" spans="1:51" ht="14.4" thickBot="1" x14ac:dyDescent="0.3">
      <c r="A353" s="41" t="s">
        <v>1398</v>
      </c>
      <c r="B353" s="41" t="s">
        <v>1403</v>
      </c>
      <c r="C353" s="26" t="s">
        <v>412</v>
      </c>
      <c r="D353" s="50">
        <v>6.5</v>
      </c>
      <c r="E353" s="50">
        <v>8.9</v>
      </c>
      <c r="F353" s="50">
        <v>12.61</v>
      </c>
      <c r="G353" s="50">
        <v>12.5</v>
      </c>
      <c r="H353" s="50">
        <v>15.89</v>
      </c>
      <c r="I353" s="50">
        <v>18.7</v>
      </c>
      <c r="J353" s="50">
        <v>20</v>
      </c>
      <c r="K353" s="50">
        <v>21.1</v>
      </c>
      <c r="L353" s="50">
        <v>19.11</v>
      </c>
      <c r="M353" s="50">
        <v>14.8</v>
      </c>
      <c r="N353" s="50">
        <v>10.61</v>
      </c>
      <c r="O353" s="50">
        <v>8.7200000000000006</v>
      </c>
      <c r="P353" s="51">
        <v>3.7777777777777759</v>
      </c>
      <c r="Q353" s="51">
        <v>5.3999999999999995</v>
      </c>
      <c r="R353" s="51">
        <v>8.1111111111111125</v>
      </c>
      <c r="S353" s="51">
        <v>6.3000000000000016</v>
      </c>
      <c r="T353" s="51">
        <v>8.6111111111111107</v>
      </c>
      <c r="U353" s="51">
        <v>9.7000000000000011</v>
      </c>
      <c r="V353" s="51">
        <v>11.9</v>
      </c>
      <c r="W353" s="51">
        <v>10.799999999999999</v>
      </c>
      <c r="X353" s="51">
        <v>10.499999999999998</v>
      </c>
      <c r="Y353" s="51">
        <v>7.3</v>
      </c>
      <c r="Z353" s="51">
        <v>4.7777777777777786</v>
      </c>
      <c r="AA353" s="51">
        <v>4.2777777777777795</v>
      </c>
      <c r="AB353" s="53">
        <f t="shared" si="123"/>
        <v>662.39618445039287</v>
      </c>
      <c r="AC353" s="53">
        <f t="shared" si="124"/>
        <v>705.5564106606796</v>
      </c>
      <c r="AD353" s="53">
        <f t="shared" si="125"/>
        <v>799.90388002749148</v>
      </c>
      <c r="AE353" s="53">
        <f t="shared" si="126"/>
        <v>628.87385471687458</v>
      </c>
      <c r="AF353" s="53">
        <f t="shared" si="127"/>
        <v>692.29677309259898</v>
      </c>
      <c r="AG353" s="53">
        <f t="shared" si="128"/>
        <v>671.20834833109814</v>
      </c>
      <c r="AH353" s="53">
        <f t="shared" si="129"/>
        <v>829.40702918993713</v>
      </c>
      <c r="AI353" s="53">
        <f t="shared" si="130"/>
        <v>669.99464446657078</v>
      </c>
      <c r="AJ353" s="53">
        <f t="shared" si="131"/>
        <v>728.10114762755177</v>
      </c>
      <c r="AK353" s="53">
        <f t="shared" si="132"/>
        <v>621.19956111423983</v>
      </c>
      <c r="AL353" s="53">
        <f t="shared" si="133"/>
        <v>576.96509437593045</v>
      </c>
      <c r="AM353" s="53">
        <f t="shared" si="134"/>
        <v>610.73921447600969</v>
      </c>
      <c r="AN353" s="55">
        <f t="shared" si="135"/>
        <v>0.82751539750328751</v>
      </c>
      <c r="AO353" s="55">
        <f t="shared" si="136"/>
        <v>0.78699924022912726</v>
      </c>
      <c r="AP353" s="55">
        <f t="shared" si="137"/>
        <v>0.74071074041683782</v>
      </c>
      <c r="AQ353" s="55">
        <f t="shared" si="138"/>
        <v>0.65914007514253592</v>
      </c>
      <c r="AR353" s="55">
        <f t="shared" si="139"/>
        <v>0.61970625036990501</v>
      </c>
      <c r="AS353" s="55">
        <f t="shared" si="140"/>
        <v>0.55834350621888018</v>
      </c>
      <c r="AT353" s="55">
        <f t="shared" si="141"/>
        <v>0.5960642653241528</v>
      </c>
      <c r="AU353" s="55">
        <f t="shared" si="142"/>
        <v>0.51786725494475061</v>
      </c>
      <c r="AV353" s="55">
        <f t="shared" si="143"/>
        <v>0.57413043363148675</v>
      </c>
      <c r="AW353" s="55">
        <f t="shared" si="144"/>
        <v>0.6079133767026621</v>
      </c>
      <c r="AX353" s="55">
        <f t="shared" si="145"/>
        <v>0.6720370051616773</v>
      </c>
      <c r="AY353" s="55">
        <f t="shared" si="146"/>
        <v>0.73667514348040553</v>
      </c>
    </row>
    <row r="354" spans="1:51" ht="14.4" thickBot="1" x14ac:dyDescent="0.3">
      <c r="A354" s="41" t="s">
        <v>1398</v>
      </c>
      <c r="B354" s="41" t="s">
        <v>1403</v>
      </c>
      <c r="C354" s="27" t="s">
        <v>413</v>
      </c>
      <c r="D354" s="50">
        <v>9.7799999999999994</v>
      </c>
      <c r="E354" s="50">
        <v>12</v>
      </c>
      <c r="F354" s="50">
        <v>11</v>
      </c>
      <c r="G354" s="50">
        <v>12.5</v>
      </c>
      <c r="H354" s="50">
        <v>12.5</v>
      </c>
      <c r="I354" s="50">
        <v>12.8</v>
      </c>
      <c r="J354" s="50">
        <v>15.7</v>
      </c>
      <c r="K354" s="50">
        <v>16.100000000000001</v>
      </c>
      <c r="L354" s="50">
        <v>15.72</v>
      </c>
      <c r="M354" s="50">
        <v>13.5</v>
      </c>
      <c r="N354" s="50">
        <v>13.22</v>
      </c>
      <c r="O354" s="50">
        <v>10.5</v>
      </c>
      <c r="P354" s="51">
        <v>2.1111111111111094</v>
      </c>
      <c r="Q354" s="51">
        <v>-9.4</v>
      </c>
      <c r="R354" s="51">
        <v>-3.6111111111111112</v>
      </c>
      <c r="S354" s="51">
        <v>2.7999999999999994</v>
      </c>
      <c r="T354" s="51">
        <v>-6.7222222222222232</v>
      </c>
      <c r="U354" s="51">
        <v>10.299999999999999</v>
      </c>
      <c r="V354" s="51">
        <v>10.999999999999998</v>
      </c>
      <c r="W354" s="51">
        <v>10.499999999999998</v>
      </c>
      <c r="X354" s="51">
        <v>11.388888888888889</v>
      </c>
      <c r="Y354" s="51">
        <v>9.1000000000000014</v>
      </c>
      <c r="Z354" s="51">
        <v>-9.7777777777777786</v>
      </c>
      <c r="AA354" s="51">
        <v>4.7222222222222223</v>
      </c>
      <c r="AB354" s="53">
        <f t="shared" si="123"/>
        <v>418.71027140501712</v>
      </c>
      <c r="AC354" s="53">
        <f t="shared" si="124"/>
        <v>64.581956319365673</v>
      </c>
      <c r="AD354" s="53">
        <f t="shared" si="125"/>
        <v>167.43746738779728</v>
      </c>
      <c r="AE354" s="53">
        <f t="shared" si="126"/>
        <v>385.58436163101129</v>
      </c>
      <c r="AF354" s="53">
        <f t="shared" si="127"/>
        <v>94.686250495822719</v>
      </c>
      <c r="AG354" s="53">
        <f t="shared" si="128"/>
        <v>1060.7974197516498</v>
      </c>
      <c r="AH354" s="53">
        <f t="shared" si="129"/>
        <v>965.16305084190844</v>
      </c>
      <c r="AI354" s="53">
        <f t="shared" si="130"/>
        <v>880.27719681422104</v>
      </c>
      <c r="AJ354" s="53">
        <f t="shared" si="131"/>
        <v>1014.9182207630953</v>
      </c>
      <c r="AK354" s="53">
        <f t="shared" si="132"/>
        <v>862.76916850321356</v>
      </c>
      <c r="AL354" s="53">
        <f t="shared" si="133"/>
        <v>56.181555015395453</v>
      </c>
      <c r="AM354" s="53">
        <f t="shared" si="134"/>
        <v>576.72003304993609</v>
      </c>
      <c r="AN354" s="55">
        <f t="shared" si="135"/>
        <v>0.58859192123862936</v>
      </c>
      <c r="AO354" s="55">
        <f t="shared" si="136"/>
        <v>0.21472751415823352</v>
      </c>
      <c r="AP354" s="55">
        <f t="shared" si="137"/>
        <v>0.35736745117584984</v>
      </c>
      <c r="AQ354" s="55">
        <f t="shared" si="138"/>
        <v>0.51612590012008475</v>
      </c>
      <c r="AR354" s="55">
        <f t="shared" si="139"/>
        <v>0.25576399506045544</v>
      </c>
      <c r="AS354" s="55">
        <f t="shared" si="140"/>
        <v>0.84770329851202275</v>
      </c>
      <c r="AT354" s="55">
        <f t="shared" si="141"/>
        <v>0.73616985624041165</v>
      </c>
      <c r="AU354" s="55">
        <f t="shared" si="142"/>
        <v>0.69412598835977157</v>
      </c>
      <c r="AV354" s="55">
        <f t="shared" si="143"/>
        <v>0.75442374422136671</v>
      </c>
      <c r="AW354" s="55">
        <f t="shared" si="144"/>
        <v>0.74723018163076149</v>
      </c>
      <c r="AX354" s="55">
        <f t="shared" si="145"/>
        <v>0.19242685879443411</v>
      </c>
      <c r="AY354" s="55">
        <f t="shared" si="146"/>
        <v>0.67436022243522109</v>
      </c>
    </row>
    <row r="355" spans="1:51" ht="14.4" thickBot="1" x14ac:dyDescent="0.3">
      <c r="A355" s="41" t="s">
        <v>1398</v>
      </c>
      <c r="B355" s="41" t="s">
        <v>1403</v>
      </c>
      <c r="C355" s="26" t="s">
        <v>414</v>
      </c>
      <c r="D355" s="50">
        <v>13.5</v>
      </c>
      <c r="E355" s="50">
        <v>13.8</v>
      </c>
      <c r="F355" s="50">
        <v>14.78</v>
      </c>
      <c r="G355" s="50">
        <v>16.600000000000001</v>
      </c>
      <c r="H355" s="50">
        <v>17.89</v>
      </c>
      <c r="I355" s="50">
        <v>19.8</v>
      </c>
      <c r="J355" s="50">
        <v>21.4</v>
      </c>
      <c r="K355" s="50">
        <v>21.3</v>
      </c>
      <c r="L355" s="50">
        <v>22.22</v>
      </c>
      <c r="M355" s="50">
        <v>18.8</v>
      </c>
      <c r="N355" s="50">
        <v>16.22</v>
      </c>
      <c r="O355" s="50">
        <v>13.39</v>
      </c>
      <c r="P355" s="51">
        <v>7.2777777777777786</v>
      </c>
      <c r="Q355" s="51">
        <v>7.4</v>
      </c>
      <c r="R355" s="51">
        <v>8.7222222222222232</v>
      </c>
      <c r="S355" s="51">
        <v>10.6</v>
      </c>
      <c r="T355" s="51">
        <v>11.500000000000002</v>
      </c>
      <c r="U355" s="51">
        <v>14.200000000000001</v>
      </c>
      <c r="V355" s="51">
        <v>16.099999999999998</v>
      </c>
      <c r="W355" s="51">
        <v>15.2</v>
      </c>
      <c r="X355" s="51">
        <v>15.72222222222222</v>
      </c>
      <c r="Y355" s="51">
        <v>12.899999999999999</v>
      </c>
      <c r="Z355" s="51">
        <v>8.8888888888888893</v>
      </c>
      <c r="AA355" s="51">
        <v>5.2222222222222214</v>
      </c>
      <c r="AB355" s="53">
        <f t="shared" si="123"/>
        <v>673.71100766728091</v>
      </c>
      <c r="AC355" s="53">
        <f t="shared" si="124"/>
        <v>671.82691207339826</v>
      </c>
      <c r="AD355" s="53">
        <f t="shared" si="125"/>
        <v>754.65760195749715</v>
      </c>
      <c r="AE355" s="53">
        <f t="shared" si="126"/>
        <v>864.13278800559726</v>
      </c>
      <c r="AF355" s="53">
        <f t="shared" si="127"/>
        <v>897.47909844429967</v>
      </c>
      <c r="AG355" s="53">
        <f t="shared" si="128"/>
        <v>1134.0647717997567</v>
      </c>
      <c r="AH355" s="53">
        <f t="shared" si="129"/>
        <v>1311.7805138798285</v>
      </c>
      <c r="AI355" s="53">
        <f t="shared" si="130"/>
        <v>1176.207253395869</v>
      </c>
      <c r="AJ355" s="53">
        <f t="shared" si="131"/>
        <v>1188.9191987287077</v>
      </c>
      <c r="AK355" s="53">
        <f t="shared" si="132"/>
        <v>1019.0669358271138</v>
      </c>
      <c r="AL355" s="53">
        <f t="shared" si="133"/>
        <v>703.80001132720611</v>
      </c>
      <c r="AM355" s="53">
        <f t="shared" si="134"/>
        <v>511.11135030096233</v>
      </c>
      <c r="AN355" s="55">
        <f t="shared" si="135"/>
        <v>0.66030398527237644</v>
      </c>
      <c r="AO355" s="55">
        <f t="shared" si="136"/>
        <v>0.65298121130624498</v>
      </c>
      <c r="AP355" s="55">
        <f t="shared" si="137"/>
        <v>0.67047247696868106</v>
      </c>
      <c r="AQ355" s="55">
        <f t="shared" si="138"/>
        <v>0.67687189241115409</v>
      </c>
      <c r="AR355" s="55">
        <f t="shared" si="139"/>
        <v>0.66224229122633504</v>
      </c>
      <c r="AS355" s="55">
        <f t="shared" si="140"/>
        <v>0.70132438369714367</v>
      </c>
      <c r="AT355" s="55">
        <f t="shared" si="141"/>
        <v>0.71798989701075033</v>
      </c>
      <c r="AU355" s="55">
        <f t="shared" si="142"/>
        <v>0.68196226523446712</v>
      </c>
      <c r="AV355" s="55">
        <f t="shared" si="143"/>
        <v>0.66663827641167939</v>
      </c>
      <c r="AW355" s="55">
        <f t="shared" si="144"/>
        <v>0.68583068949409498</v>
      </c>
      <c r="AX355" s="55">
        <f t="shared" si="145"/>
        <v>0.61828942756217231</v>
      </c>
      <c r="AY355" s="55">
        <f t="shared" si="146"/>
        <v>0.5771918844523426</v>
      </c>
    </row>
    <row r="356" spans="1:51" ht="14.4" thickBot="1" x14ac:dyDescent="0.3">
      <c r="A356" s="41" t="s">
        <v>1398</v>
      </c>
      <c r="B356" s="41" t="s">
        <v>1403</v>
      </c>
      <c r="C356" s="26" t="s">
        <v>415</v>
      </c>
      <c r="D356" s="50">
        <v>13.72</v>
      </c>
      <c r="E356" s="50">
        <v>14.2</v>
      </c>
      <c r="F356" s="50">
        <v>14.61</v>
      </c>
      <c r="G356" s="50">
        <v>15.8</v>
      </c>
      <c r="H356" s="50">
        <v>17</v>
      </c>
      <c r="I356" s="50">
        <v>18.2</v>
      </c>
      <c r="J356" s="50">
        <v>19.899999999999999</v>
      </c>
      <c r="K356" s="50">
        <v>20</v>
      </c>
      <c r="L356" s="50">
        <v>19.78</v>
      </c>
      <c r="M356" s="50">
        <v>18.100000000000001</v>
      </c>
      <c r="N356" s="50">
        <v>16.22</v>
      </c>
      <c r="O356" s="50">
        <v>14.28</v>
      </c>
      <c r="P356" s="51">
        <v>8.2777777777777768</v>
      </c>
      <c r="Q356" s="51">
        <v>9.2000000000000011</v>
      </c>
      <c r="R356" s="51">
        <v>7.5</v>
      </c>
      <c r="S356" s="51">
        <v>10</v>
      </c>
      <c r="T356" s="51">
        <v>12</v>
      </c>
      <c r="U356" s="51">
        <v>14.3</v>
      </c>
      <c r="V356" s="51">
        <v>15.499999999999998</v>
      </c>
      <c r="W356" s="51">
        <v>15.599999999999998</v>
      </c>
      <c r="X356" s="51">
        <v>16.277777777777775</v>
      </c>
      <c r="Y356" s="51">
        <v>12.2</v>
      </c>
      <c r="Z356" s="51">
        <v>8.8888888888888893</v>
      </c>
      <c r="AA356" s="51">
        <v>7.3888888888888875</v>
      </c>
      <c r="AB356" s="53">
        <f t="shared" si="123"/>
        <v>761.03321652850491</v>
      </c>
      <c r="AC356" s="53">
        <f t="shared" si="124"/>
        <v>835.62539852005671</v>
      </c>
      <c r="AD356" s="53">
        <f t="shared" si="125"/>
        <v>646.27318066622047</v>
      </c>
      <c r="AE356" s="53">
        <f t="shared" si="126"/>
        <v>839.3493017451101</v>
      </c>
      <c r="AF356" s="53">
        <f t="shared" si="127"/>
        <v>1014.1042808476939</v>
      </c>
      <c r="AG356" s="53">
        <f t="shared" si="128"/>
        <v>1269.4262108757951</v>
      </c>
      <c r="AH356" s="53">
        <f t="shared" si="129"/>
        <v>1332.519267229856</v>
      </c>
      <c r="AI356" s="53">
        <f t="shared" si="130"/>
        <v>1341.3678052256821</v>
      </c>
      <c r="AJ356" s="53">
        <f t="shared" si="131"/>
        <v>1482.7482097160719</v>
      </c>
      <c r="AK356" s="53">
        <f t="shared" si="132"/>
        <v>971.35714240826258</v>
      </c>
      <c r="AL356" s="53">
        <f t="shared" si="133"/>
        <v>703.80001132720611</v>
      </c>
      <c r="AM356" s="53">
        <f t="shared" si="134"/>
        <v>650.2598890389819</v>
      </c>
      <c r="AN356" s="55">
        <f t="shared" si="135"/>
        <v>0.69679044740468798</v>
      </c>
      <c r="AO356" s="55">
        <f t="shared" si="136"/>
        <v>0.71886337130506128</v>
      </c>
      <c r="AP356" s="55">
        <f t="shared" si="137"/>
        <v>0.62387059945290935</v>
      </c>
      <c r="AQ356" s="55">
        <f t="shared" si="138"/>
        <v>0.68432147448185032</v>
      </c>
      <c r="AR356" s="55">
        <f t="shared" si="139"/>
        <v>0.72401374699018373</v>
      </c>
      <c r="AS356" s="55">
        <f t="shared" si="140"/>
        <v>0.7799706978881602</v>
      </c>
      <c r="AT356" s="55">
        <f t="shared" si="141"/>
        <v>0.75786326505882706</v>
      </c>
      <c r="AU356" s="55">
        <f t="shared" si="142"/>
        <v>0.75802437250449528</v>
      </c>
      <c r="AV356" s="55">
        <f t="shared" si="143"/>
        <v>0.80242234889013331</v>
      </c>
      <c r="AW356" s="55">
        <f t="shared" si="144"/>
        <v>0.68442758290046601</v>
      </c>
      <c r="AX356" s="55">
        <f t="shared" si="145"/>
        <v>0.61828942756217231</v>
      </c>
      <c r="AY356" s="55">
        <f t="shared" si="146"/>
        <v>0.63249898617459388</v>
      </c>
    </row>
    <row r="357" spans="1:51" ht="14.4" thickBot="1" x14ac:dyDescent="0.3">
      <c r="A357" s="41" t="s">
        <v>1398</v>
      </c>
      <c r="B357" s="41" t="s">
        <v>1403</v>
      </c>
      <c r="C357" s="27" t="s">
        <v>416</v>
      </c>
      <c r="D357" s="50">
        <v>9.39</v>
      </c>
      <c r="E357" s="50">
        <v>14.2</v>
      </c>
      <c r="F357" s="50">
        <v>13.5</v>
      </c>
      <c r="G357" s="50">
        <v>12.7</v>
      </c>
      <c r="H357" s="50">
        <v>19.78</v>
      </c>
      <c r="I357" s="50">
        <v>23.1</v>
      </c>
      <c r="J357" s="50">
        <v>24.2</v>
      </c>
      <c r="K357" s="50">
        <v>24.4</v>
      </c>
      <c r="L357" s="50">
        <v>23.22</v>
      </c>
      <c r="M357" s="50">
        <v>20.8</v>
      </c>
      <c r="N357" s="50">
        <v>10.72</v>
      </c>
      <c r="O357" s="50">
        <v>10.72</v>
      </c>
      <c r="P357" s="51">
        <v>-0.22222222222222143</v>
      </c>
      <c r="Q357" s="51">
        <v>-2.7999999999999994</v>
      </c>
      <c r="R357" s="51">
        <v>1.722222222222223</v>
      </c>
      <c r="S357" s="51">
        <v>3.8000000000000016</v>
      </c>
      <c r="T357" s="51">
        <v>10.499999999999998</v>
      </c>
      <c r="U357" s="51">
        <v>9.1000000000000014</v>
      </c>
      <c r="V357" s="51">
        <v>11.700000000000001</v>
      </c>
      <c r="W357" s="51">
        <v>9.6</v>
      </c>
      <c r="X357" s="51">
        <v>10.277777777777777</v>
      </c>
      <c r="Y357" s="51">
        <v>2.1000000000000005</v>
      </c>
      <c r="Z357" s="51">
        <v>-0.27777777777777779</v>
      </c>
      <c r="AA357" s="51">
        <v>-3.3888888888888897</v>
      </c>
      <c r="AB357" s="53">
        <f t="shared" si="123"/>
        <v>307.21313454740471</v>
      </c>
      <c r="AC357" s="53">
        <f t="shared" si="124"/>
        <v>153.18723930102055</v>
      </c>
      <c r="AD357" s="53">
        <f t="shared" si="125"/>
        <v>309.81245489350857</v>
      </c>
      <c r="AE357" s="53">
        <f t="shared" si="126"/>
        <v>438.26742609140479</v>
      </c>
      <c r="AF357" s="53">
        <f t="shared" si="127"/>
        <v>698.39467219810933</v>
      </c>
      <c r="AG357" s="53">
        <f t="shared" si="128"/>
        <v>472.40995956897206</v>
      </c>
      <c r="AH357" s="53">
        <f t="shared" si="129"/>
        <v>625.39950780769857</v>
      </c>
      <c r="AI357" s="53">
        <f t="shared" si="130"/>
        <v>467.24575424523493</v>
      </c>
      <c r="AJ357" s="53">
        <f t="shared" si="131"/>
        <v>549.25887977046739</v>
      </c>
      <c r="AK357" s="53">
        <f t="shared" si="132"/>
        <v>206.00821955281737</v>
      </c>
      <c r="AL357" s="53">
        <f t="shared" si="133"/>
        <v>278.8093054294298</v>
      </c>
      <c r="AM357" s="53">
        <f t="shared" si="134"/>
        <v>176.3366174181005</v>
      </c>
      <c r="AN357" s="55">
        <f t="shared" si="135"/>
        <v>0.51081263660564691</v>
      </c>
      <c r="AO357" s="55">
        <f t="shared" si="136"/>
        <v>0.30778810671533552</v>
      </c>
      <c r="AP357" s="55">
        <f t="shared" si="137"/>
        <v>0.44777158807265521</v>
      </c>
      <c r="AQ357" s="55">
        <f t="shared" si="138"/>
        <v>0.54666201382549517</v>
      </c>
      <c r="AR357" s="55">
        <f t="shared" si="139"/>
        <v>0.55070595246490395</v>
      </c>
      <c r="AS357" s="55">
        <f t="shared" si="140"/>
        <v>0.40914649338398196</v>
      </c>
      <c r="AT357" s="55">
        <f t="shared" si="141"/>
        <v>0.45541990164308471</v>
      </c>
      <c r="AU357" s="55">
        <f t="shared" si="142"/>
        <v>0.39129381585607154</v>
      </c>
      <c r="AV357" s="55">
        <f t="shared" si="143"/>
        <v>0.43957469976004693</v>
      </c>
      <c r="AW357" s="55">
        <f t="shared" si="144"/>
        <v>0.28982055584786376</v>
      </c>
      <c r="AX357" s="55">
        <f t="shared" si="145"/>
        <v>0.46546005973238674</v>
      </c>
      <c r="AY357" s="55">
        <f t="shared" si="146"/>
        <v>0.37016899639692241</v>
      </c>
    </row>
    <row r="358" spans="1:51" ht="14.4" thickBot="1" x14ac:dyDescent="0.3">
      <c r="A358" s="41" t="s">
        <v>1398</v>
      </c>
      <c r="B358" s="41" t="s">
        <v>1403</v>
      </c>
      <c r="C358" s="26" t="s">
        <v>417</v>
      </c>
      <c r="D358" s="50">
        <v>7.72</v>
      </c>
      <c r="E358" s="50">
        <v>11</v>
      </c>
      <c r="F358" s="50">
        <v>14.72</v>
      </c>
      <c r="G358" s="50">
        <v>17.2</v>
      </c>
      <c r="H358" s="50">
        <v>19.22</v>
      </c>
      <c r="I358" s="50">
        <v>23.7</v>
      </c>
      <c r="J358" s="50">
        <v>26.1</v>
      </c>
      <c r="K358" s="50">
        <v>24.8</v>
      </c>
      <c r="L358" s="50">
        <v>20.72</v>
      </c>
      <c r="M358" s="50">
        <v>16.600000000000001</v>
      </c>
      <c r="N358" s="50">
        <v>11.61</v>
      </c>
      <c r="O358" s="50">
        <v>8.61</v>
      </c>
      <c r="P358" s="51">
        <v>3.2777777777777768</v>
      </c>
      <c r="Q358" s="51">
        <v>7.9999999999999991</v>
      </c>
      <c r="R358" s="51">
        <v>9.1111111111111107</v>
      </c>
      <c r="S358" s="51">
        <v>5.0999999999999996</v>
      </c>
      <c r="T358" s="51">
        <v>6.7222222222222232</v>
      </c>
      <c r="U358" s="51">
        <v>11.400000000000002</v>
      </c>
      <c r="V358" s="51">
        <v>12.1</v>
      </c>
      <c r="W358" s="51">
        <v>12.6</v>
      </c>
      <c r="X358" s="51">
        <v>9.3888888888888875</v>
      </c>
      <c r="Y358" s="51">
        <v>7.3</v>
      </c>
      <c r="Z358" s="51">
        <v>6.2222222222222232</v>
      </c>
      <c r="AA358" s="51">
        <v>5.4999999999999991</v>
      </c>
      <c r="AB358" s="53">
        <f t="shared" si="123"/>
        <v>567.86823044668165</v>
      </c>
      <c r="AC358" s="53">
        <f t="shared" si="124"/>
        <v>876.19089156155883</v>
      </c>
      <c r="AD358" s="53">
        <f t="shared" si="125"/>
        <v>798.40315085624582</v>
      </c>
      <c r="AE358" s="53">
        <f t="shared" si="126"/>
        <v>393.47919160045467</v>
      </c>
      <c r="AF358" s="53">
        <f t="shared" si="127"/>
        <v>433.7608119220327</v>
      </c>
      <c r="AG358" s="53">
        <f t="shared" si="128"/>
        <v>619.42011467133602</v>
      </c>
      <c r="AH358" s="53">
        <f t="shared" si="129"/>
        <v>588.72511964736441</v>
      </c>
      <c r="AI358" s="53">
        <f t="shared" si="130"/>
        <v>679.17848363371081</v>
      </c>
      <c r="AJ358" s="53">
        <f t="shared" si="131"/>
        <v>567.91139492181776</v>
      </c>
      <c r="AK358" s="53">
        <f t="shared" si="132"/>
        <v>553.61947219996864</v>
      </c>
      <c r="AL358" s="53">
        <f t="shared" si="133"/>
        <v>659.70682810293147</v>
      </c>
      <c r="AM358" s="53">
        <f t="shared" si="134"/>
        <v>729.56956798510703</v>
      </c>
      <c r="AN358" s="55">
        <f t="shared" si="135"/>
        <v>0.73486192876075829</v>
      </c>
      <c r="AO358" s="55">
        <f t="shared" si="136"/>
        <v>0.81750052187030986</v>
      </c>
      <c r="AP358" s="55">
        <f t="shared" si="137"/>
        <v>0.69096636748325002</v>
      </c>
      <c r="AQ358" s="55">
        <f t="shared" si="138"/>
        <v>0.44814378237029717</v>
      </c>
      <c r="AR358" s="55">
        <f t="shared" si="139"/>
        <v>0.44162294637311406</v>
      </c>
      <c r="AS358" s="55">
        <f t="shared" si="140"/>
        <v>0.46009795712226448</v>
      </c>
      <c r="AT358" s="55">
        <f t="shared" si="141"/>
        <v>0.41755897951009302</v>
      </c>
      <c r="AU358" s="55">
        <f t="shared" si="142"/>
        <v>0.46615253812209106</v>
      </c>
      <c r="AV358" s="55">
        <f t="shared" si="143"/>
        <v>0.48238801271525217</v>
      </c>
      <c r="AW358" s="55">
        <f t="shared" si="144"/>
        <v>0.54177868727041134</v>
      </c>
      <c r="AX358" s="55">
        <f t="shared" si="145"/>
        <v>0.69517354901063733</v>
      </c>
      <c r="AY358" s="55">
        <f t="shared" si="146"/>
        <v>0.80815834135248277</v>
      </c>
    </row>
    <row r="359" spans="1:51" ht="14.4" thickBot="1" x14ac:dyDescent="0.3">
      <c r="A359" s="41" t="s">
        <v>1398</v>
      </c>
      <c r="B359" s="41" t="s">
        <v>1403</v>
      </c>
      <c r="C359" s="26" t="s">
        <v>418</v>
      </c>
      <c r="D359" s="50">
        <v>7.78</v>
      </c>
      <c r="E359" s="50">
        <v>11.5</v>
      </c>
      <c r="F359" s="50">
        <v>13.61</v>
      </c>
      <c r="G359" s="50">
        <v>17.600000000000001</v>
      </c>
      <c r="H359" s="50">
        <v>19.5</v>
      </c>
      <c r="I359" s="50">
        <v>23.1</v>
      </c>
      <c r="J359" s="50">
        <v>24.7</v>
      </c>
      <c r="K359" s="50">
        <v>24.8</v>
      </c>
      <c r="L359" s="50">
        <v>22.11</v>
      </c>
      <c r="M359" s="50">
        <v>17.5</v>
      </c>
      <c r="N359" s="50">
        <v>11.61</v>
      </c>
      <c r="O359" s="50">
        <v>8.7799999999999994</v>
      </c>
      <c r="P359" s="51">
        <v>5.2222222222222214</v>
      </c>
      <c r="Q359" s="51">
        <v>4.4000000000000012</v>
      </c>
      <c r="R359" s="51">
        <v>8.1111111111111125</v>
      </c>
      <c r="S359" s="51">
        <v>5.8999999999999986</v>
      </c>
      <c r="T359" s="51">
        <v>5.9999999999999982</v>
      </c>
      <c r="U359" s="51">
        <v>10.399999999999999</v>
      </c>
      <c r="V359" s="51">
        <v>10.799999999999999</v>
      </c>
      <c r="W359" s="51">
        <v>11.199999999999998</v>
      </c>
      <c r="X359" s="51">
        <v>10.111111111111112</v>
      </c>
      <c r="Y359" s="51">
        <v>8.3999999999999986</v>
      </c>
      <c r="Z359" s="51">
        <v>6.7777777777777795</v>
      </c>
      <c r="AA359" s="51">
        <v>5.6111111111111116</v>
      </c>
      <c r="AB359" s="53">
        <f t="shared" si="123"/>
        <v>742.64259454962041</v>
      </c>
      <c r="AC359" s="53">
        <f t="shared" si="124"/>
        <v>515.92090857413405</v>
      </c>
      <c r="AD359" s="53">
        <f t="shared" si="125"/>
        <v>749.34958268452783</v>
      </c>
      <c r="AE359" s="53">
        <f t="shared" si="126"/>
        <v>428.6836281933177</v>
      </c>
      <c r="AF359" s="53">
        <f t="shared" si="127"/>
        <v>385.9080645049907</v>
      </c>
      <c r="AG359" s="53">
        <f t="shared" si="128"/>
        <v>562.35509710101053</v>
      </c>
      <c r="AH359" s="53">
        <f t="shared" si="129"/>
        <v>538.73121719147809</v>
      </c>
      <c r="AI359" s="53">
        <f t="shared" si="130"/>
        <v>564.72745234502622</v>
      </c>
      <c r="AJ359" s="53">
        <f t="shared" si="131"/>
        <v>574.5879432463737</v>
      </c>
      <c r="AK359" s="53">
        <f t="shared" si="132"/>
        <v>607.40867255096498</v>
      </c>
      <c r="AL359" s="53">
        <f t="shared" si="133"/>
        <v>712.10771225360656</v>
      </c>
      <c r="AM359" s="53">
        <f t="shared" si="134"/>
        <v>732.42908538794268</v>
      </c>
      <c r="AN359" s="55">
        <f t="shared" si="135"/>
        <v>0.83865732656938285</v>
      </c>
      <c r="AO359" s="55">
        <f t="shared" si="136"/>
        <v>0.61700381409133442</v>
      </c>
      <c r="AP359" s="55">
        <f t="shared" si="137"/>
        <v>0.69389747703465177</v>
      </c>
      <c r="AQ359" s="55">
        <f t="shared" si="138"/>
        <v>0.46189107133712798</v>
      </c>
      <c r="AR359" s="55">
        <f t="shared" si="139"/>
        <v>0.41293889413971585</v>
      </c>
      <c r="AS359" s="55">
        <f t="shared" si="140"/>
        <v>0.44640045521262711</v>
      </c>
      <c r="AT359" s="55">
        <f t="shared" si="141"/>
        <v>0.4164081890865251</v>
      </c>
      <c r="AU359" s="55">
        <f t="shared" si="142"/>
        <v>0.42506519306150137</v>
      </c>
      <c r="AV359" s="55">
        <f t="shared" si="143"/>
        <v>0.46499371985607302</v>
      </c>
      <c r="AW359" s="55">
        <f t="shared" si="144"/>
        <v>0.55154553915160509</v>
      </c>
      <c r="AX359" s="55">
        <f t="shared" si="145"/>
        <v>0.7222550617045832</v>
      </c>
      <c r="AY359" s="55">
        <f t="shared" si="146"/>
        <v>0.80510142372636528</v>
      </c>
    </row>
    <row r="360" spans="1:51" ht="14.4" thickBot="1" x14ac:dyDescent="0.3">
      <c r="A360" s="41" t="s">
        <v>1398</v>
      </c>
      <c r="B360" s="41" t="s">
        <v>1403</v>
      </c>
      <c r="C360" s="26" t="s">
        <v>419</v>
      </c>
      <c r="D360" s="50">
        <v>2.5</v>
      </c>
      <c r="E360" s="50">
        <v>3.8</v>
      </c>
      <c r="F360" s="50">
        <v>6.5</v>
      </c>
      <c r="G360" s="50">
        <v>10.1</v>
      </c>
      <c r="H360" s="50">
        <v>13.5</v>
      </c>
      <c r="I360" s="50">
        <v>17.899999999999999</v>
      </c>
      <c r="J360" s="50">
        <v>22.2</v>
      </c>
      <c r="K360" s="50">
        <v>22.5</v>
      </c>
      <c r="L360" s="50">
        <v>18</v>
      </c>
      <c r="M360" s="50">
        <v>10.5</v>
      </c>
      <c r="N360" s="50">
        <v>7.11</v>
      </c>
      <c r="O360" s="50">
        <v>1.22</v>
      </c>
      <c r="P360" s="51">
        <v>-0.61111111111111194</v>
      </c>
      <c r="Q360" s="51">
        <v>-2.2000000000000006</v>
      </c>
      <c r="R360" s="51">
        <v>-3.2777777777777768</v>
      </c>
      <c r="S360" s="51">
        <v>2.2000000000000006</v>
      </c>
      <c r="T360" s="51">
        <v>4.3888888888888884</v>
      </c>
      <c r="U360" s="51">
        <v>4.3000000000000007</v>
      </c>
      <c r="V360" s="51">
        <v>7.3</v>
      </c>
      <c r="W360" s="51">
        <v>6.5000000000000018</v>
      </c>
      <c r="X360" s="51">
        <v>2.7777777777777777</v>
      </c>
      <c r="Y360" s="51">
        <v>1.1999999999999982</v>
      </c>
      <c r="Z360" s="51">
        <v>0.49999999999999922</v>
      </c>
      <c r="AA360" s="51">
        <v>-3.1111111111111116</v>
      </c>
      <c r="AB360" s="53">
        <f t="shared" si="123"/>
        <v>467.36715725564585</v>
      </c>
      <c r="AC360" s="53">
        <f t="shared" si="124"/>
        <v>337.67929870009237</v>
      </c>
      <c r="AD360" s="53">
        <f t="shared" si="125"/>
        <v>238.51410604608216</v>
      </c>
      <c r="AE360" s="53">
        <f t="shared" si="126"/>
        <v>415.06182939737175</v>
      </c>
      <c r="AF360" s="53">
        <f t="shared" si="127"/>
        <v>451.78261353864769</v>
      </c>
      <c r="AG360" s="53">
        <f t="shared" si="128"/>
        <v>336.70337114548852</v>
      </c>
      <c r="AH360" s="53">
        <f t="shared" si="129"/>
        <v>390.78317370711801</v>
      </c>
      <c r="AI360" s="53">
        <f t="shared" si="130"/>
        <v>343.84625897896296</v>
      </c>
      <c r="AJ360" s="53">
        <f t="shared" si="131"/>
        <v>270.00042792952382</v>
      </c>
      <c r="AK360" s="53">
        <f t="shared" si="132"/>
        <v>350.26854459152355</v>
      </c>
      <c r="AL360" s="53">
        <f t="shared" si="133"/>
        <v>398.15439308691396</v>
      </c>
      <c r="AM360" s="53">
        <f t="shared" si="134"/>
        <v>354.35993640072496</v>
      </c>
      <c r="AN360" s="55">
        <f t="shared" si="135"/>
        <v>0.79941085876034756</v>
      </c>
      <c r="AO360" s="55">
        <f t="shared" si="136"/>
        <v>0.64899607522823977</v>
      </c>
      <c r="AP360" s="55">
        <f t="shared" si="137"/>
        <v>0.49656282916281813</v>
      </c>
      <c r="AQ360" s="55">
        <f t="shared" si="138"/>
        <v>0.57977964812016625</v>
      </c>
      <c r="AR360" s="55">
        <f t="shared" si="139"/>
        <v>0.54071927802126007</v>
      </c>
      <c r="AS360" s="55">
        <f t="shared" si="140"/>
        <v>0.40550093322959324</v>
      </c>
      <c r="AT360" s="55">
        <f t="shared" si="141"/>
        <v>0.3824251231935254</v>
      </c>
      <c r="AU360" s="55">
        <f t="shared" si="142"/>
        <v>0.35546647561181233</v>
      </c>
      <c r="AV360" s="55">
        <f t="shared" si="143"/>
        <v>0.36198017319199949</v>
      </c>
      <c r="AW360" s="55">
        <f t="shared" si="144"/>
        <v>0.52554510509995189</v>
      </c>
      <c r="AX360" s="55">
        <f t="shared" si="145"/>
        <v>0.62827996582460355</v>
      </c>
      <c r="AY360" s="55">
        <f t="shared" si="146"/>
        <v>0.72864317839374315</v>
      </c>
    </row>
    <row r="361" spans="1:51" ht="14.4" thickBot="1" x14ac:dyDescent="0.3">
      <c r="A361" s="41" t="s">
        <v>1398</v>
      </c>
      <c r="B361" s="41" t="s">
        <v>1403</v>
      </c>
      <c r="C361" s="26" t="s">
        <v>420</v>
      </c>
      <c r="D361" s="50">
        <v>10.5</v>
      </c>
      <c r="E361" s="50">
        <v>10.199999999999999</v>
      </c>
      <c r="F361" s="50">
        <v>13.22</v>
      </c>
      <c r="G361" s="50">
        <v>11.4</v>
      </c>
      <c r="H361" s="50">
        <v>13</v>
      </c>
      <c r="I361" s="50">
        <v>14.6</v>
      </c>
      <c r="J361" s="50">
        <v>14.8</v>
      </c>
      <c r="K361" s="50">
        <v>15.3</v>
      </c>
      <c r="L361" s="50">
        <v>16.5</v>
      </c>
      <c r="M361" s="50">
        <v>14.9</v>
      </c>
      <c r="N361" s="50">
        <v>11.89</v>
      </c>
      <c r="O361" s="50">
        <v>10.78</v>
      </c>
      <c r="P361" s="51">
        <v>4.7222222222222223</v>
      </c>
      <c r="Q361" s="51">
        <v>5.6999999999999984</v>
      </c>
      <c r="R361" s="51">
        <v>8.8888888888888893</v>
      </c>
      <c r="S361" s="51">
        <v>6.1999999999999975</v>
      </c>
      <c r="T361" s="51">
        <v>8.8888888888888893</v>
      </c>
      <c r="U361" s="51">
        <v>10.499999999999998</v>
      </c>
      <c r="V361" s="51">
        <v>12.3</v>
      </c>
      <c r="W361" s="51">
        <v>11.8</v>
      </c>
      <c r="X361" s="51">
        <v>11.611111111111111</v>
      </c>
      <c r="Y361" s="51">
        <v>8.4999999999999982</v>
      </c>
      <c r="Z361" s="51">
        <v>6.7222222222222232</v>
      </c>
      <c r="AA361" s="51">
        <v>6.2222222222222232</v>
      </c>
      <c r="AB361" s="53">
        <f t="shared" si="123"/>
        <v>576.72003304993609</v>
      </c>
      <c r="AC361" s="53">
        <f t="shared" si="124"/>
        <v>674.04421162443691</v>
      </c>
      <c r="AD361" s="53">
        <f t="shared" si="125"/>
        <v>853.98948537302522</v>
      </c>
      <c r="AE361" s="53">
        <f t="shared" si="126"/>
        <v>666.88295048413852</v>
      </c>
      <c r="AF361" s="53">
        <f t="shared" si="127"/>
        <v>866.34372539120045</v>
      </c>
      <c r="AG361" s="53">
        <f t="shared" si="128"/>
        <v>969.20456397429518</v>
      </c>
      <c r="AH361" s="53">
        <f t="shared" si="129"/>
        <v>1214.1267937192511</v>
      </c>
      <c r="AI361" s="53">
        <f t="shared" si="130"/>
        <v>1100.8049160852063</v>
      </c>
      <c r="AJ361" s="53">
        <f t="shared" si="131"/>
        <v>994.45676061473978</v>
      </c>
      <c r="AK361" s="53">
        <f t="shared" si="132"/>
        <v>726.66966946205298</v>
      </c>
      <c r="AL361" s="53">
        <f t="shared" si="133"/>
        <v>693.75955933346847</v>
      </c>
      <c r="AM361" s="53">
        <f t="shared" si="134"/>
        <v>697.01171554099164</v>
      </c>
      <c r="AN361" s="55">
        <f t="shared" si="135"/>
        <v>0.67436022243522109</v>
      </c>
      <c r="AO361" s="55">
        <f t="shared" si="136"/>
        <v>0.73637622429138172</v>
      </c>
      <c r="AP361" s="55">
        <f t="shared" si="137"/>
        <v>0.75023111900735917</v>
      </c>
      <c r="AQ361" s="55">
        <f t="shared" si="138"/>
        <v>0.70381303759838898</v>
      </c>
      <c r="AR361" s="55">
        <f t="shared" si="139"/>
        <v>0.76108433848145207</v>
      </c>
      <c r="AS361" s="55">
        <f t="shared" si="140"/>
        <v>0.76424798725467868</v>
      </c>
      <c r="AT361" s="55">
        <f t="shared" si="141"/>
        <v>0.84988106099769822</v>
      </c>
      <c r="AU361" s="55">
        <f t="shared" si="142"/>
        <v>0.7963411512430707</v>
      </c>
      <c r="AV361" s="55">
        <f t="shared" si="143"/>
        <v>0.72843285845938444</v>
      </c>
      <c r="AW361" s="55">
        <f t="shared" si="144"/>
        <v>0.65538432601597907</v>
      </c>
      <c r="AX361" s="55">
        <f t="shared" si="145"/>
        <v>0.70633430279181275</v>
      </c>
      <c r="AY361" s="55">
        <f t="shared" si="146"/>
        <v>0.73448399706274137</v>
      </c>
    </row>
    <row r="362" spans="1:51" ht="27" thickBot="1" x14ac:dyDescent="0.3">
      <c r="A362" s="41" t="s">
        <v>1398</v>
      </c>
      <c r="B362" s="41" t="s">
        <v>1403</v>
      </c>
      <c r="C362" s="27" t="s">
        <v>421</v>
      </c>
      <c r="D362" s="50">
        <v>9.2200000000000006</v>
      </c>
      <c r="E362" s="50">
        <v>10.7</v>
      </c>
      <c r="F362" s="50">
        <v>14.22</v>
      </c>
      <c r="G362" s="50">
        <v>13.1</v>
      </c>
      <c r="H362" s="50">
        <v>14</v>
      </c>
      <c r="I362" s="50">
        <v>17.7</v>
      </c>
      <c r="J362" s="50">
        <v>18</v>
      </c>
      <c r="K362" s="50">
        <v>19</v>
      </c>
      <c r="L362" s="50">
        <v>22.11</v>
      </c>
      <c r="M362" s="50">
        <v>16.3</v>
      </c>
      <c r="N362" s="50">
        <v>12.22</v>
      </c>
      <c r="O362" s="50">
        <v>10.5</v>
      </c>
      <c r="P362" s="51">
        <v>6.5000000000000018</v>
      </c>
      <c r="Q362" s="51">
        <v>5.3999999999999995</v>
      </c>
      <c r="R362" s="51">
        <v>8.7777777777777768</v>
      </c>
      <c r="S362" s="51">
        <v>5.3</v>
      </c>
      <c r="T362" s="51">
        <v>7.5</v>
      </c>
      <c r="U362" s="51">
        <v>10.399999999999999</v>
      </c>
      <c r="V362" s="51">
        <v>12.999999999999998</v>
      </c>
      <c r="W362" s="51">
        <v>13.699999999999998</v>
      </c>
      <c r="X362" s="51">
        <v>12.888888888888889</v>
      </c>
      <c r="Y362" s="51">
        <v>9.4</v>
      </c>
      <c r="Z362" s="51">
        <v>6.5000000000000018</v>
      </c>
      <c r="AA362" s="51">
        <v>5.8888888888888893</v>
      </c>
      <c r="AB362" s="53">
        <f t="shared" si="123"/>
        <v>803.86163043493036</v>
      </c>
      <c r="AC362" s="53">
        <f t="shared" si="124"/>
        <v>625.3890566785891</v>
      </c>
      <c r="AD362" s="53">
        <f t="shared" si="125"/>
        <v>788.34669811628498</v>
      </c>
      <c r="AE362" s="53">
        <f t="shared" si="126"/>
        <v>526.52991085376914</v>
      </c>
      <c r="AF362" s="53">
        <f t="shared" si="127"/>
        <v>672.28182888665583</v>
      </c>
      <c r="AG362" s="53">
        <f t="shared" si="128"/>
        <v>784.8322203484546</v>
      </c>
      <c r="AH362" s="53">
        <f t="shared" si="129"/>
        <v>1085.5615250269939</v>
      </c>
      <c r="AI362" s="53">
        <f t="shared" si="130"/>
        <v>1117.0639388987261</v>
      </c>
      <c r="AJ362" s="53">
        <f t="shared" si="131"/>
        <v>829.61791997934995</v>
      </c>
      <c r="AK362" s="53">
        <f t="shared" si="132"/>
        <v>750.13217828246991</v>
      </c>
      <c r="AL362" s="53">
        <f t="shared" si="133"/>
        <v>658.42878038597155</v>
      </c>
      <c r="AM362" s="53">
        <f t="shared" si="134"/>
        <v>678.18220031341707</v>
      </c>
      <c r="AN362" s="55">
        <f t="shared" si="135"/>
        <v>0.83102797598781564</v>
      </c>
      <c r="AO362" s="55">
        <f t="shared" si="136"/>
        <v>0.69757811709595929</v>
      </c>
      <c r="AP362" s="55">
        <f t="shared" si="137"/>
        <v>0.69777925425039267</v>
      </c>
      <c r="AQ362" s="55">
        <f t="shared" si="138"/>
        <v>0.59139938152135829</v>
      </c>
      <c r="AR362" s="55">
        <f t="shared" si="139"/>
        <v>0.64897767714336219</v>
      </c>
      <c r="AS362" s="55">
        <f t="shared" si="140"/>
        <v>0.62300397424184284</v>
      </c>
      <c r="AT362" s="55">
        <f t="shared" si="141"/>
        <v>0.72582141630914487</v>
      </c>
      <c r="AU362" s="55">
        <f t="shared" si="142"/>
        <v>0.71358089330184304</v>
      </c>
      <c r="AV362" s="55">
        <f t="shared" si="143"/>
        <v>0.55873759637169695</v>
      </c>
      <c r="AW362" s="55">
        <f t="shared" si="144"/>
        <v>0.63669192527788476</v>
      </c>
      <c r="AX362" s="55">
        <f t="shared" si="145"/>
        <v>0.68068025140126598</v>
      </c>
      <c r="AY362" s="55">
        <f t="shared" si="146"/>
        <v>0.73127818838687941</v>
      </c>
    </row>
    <row r="363" spans="1:51" ht="14.4" thickBot="1" x14ac:dyDescent="0.3">
      <c r="A363" s="41" t="s">
        <v>1398</v>
      </c>
      <c r="B363" s="41" t="s">
        <v>1403</v>
      </c>
      <c r="C363" s="26" t="s">
        <v>422</v>
      </c>
      <c r="D363" s="50">
        <v>7.39</v>
      </c>
      <c r="E363" s="50">
        <v>10.1</v>
      </c>
      <c r="F363" s="50">
        <v>11.72</v>
      </c>
      <c r="G363" s="50">
        <v>11.9</v>
      </c>
      <c r="H363" s="50">
        <v>15.61</v>
      </c>
      <c r="I363" s="50">
        <v>17.5</v>
      </c>
      <c r="J363" s="50">
        <v>17.399999999999999</v>
      </c>
      <c r="K363" s="50">
        <v>18.5</v>
      </c>
      <c r="L363" s="50">
        <v>16.11</v>
      </c>
      <c r="M363" s="50">
        <v>14</v>
      </c>
      <c r="N363" s="50">
        <v>10.5</v>
      </c>
      <c r="O363" s="50">
        <v>9.39</v>
      </c>
      <c r="P363" s="51">
        <v>3.3888888888888897</v>
      </c>
      <c r="Q363" s="51">
        <v>6.7000000000000011</v>
      </c>
      <c r="R363" s="51">
        <v>8.4999999999999982</v>
      </c>
      <c r="S363" s="51">
        <v>7.2</v>
      </c>
      <c r="T363" s="51">
        <v>9.7222222222222214</v>
      </c>
      <c r="U363" s="51">
        <v>10.799999999999999</v>
      </c>
      <c r="V363" s="51">
        <v>12.799999999999999</v>
      </c>
      <c r="W363" s="51">
        <v>13.2</v>
      </c>
      <c r="X363" s="51">
        <v>11.222222222222223</v>
      </c>
      <c r="Y363" s="51">
        <v>8.9000000000000021</v>
      </c>
      <c r="Z363" s="51">
        <v>7.9999999999999991</v>
      </c>
      <c r="AA363" s="51">
        <v>6.3888888888888884</v>
      </c>
      <c r="AB363" s="53">
        <f t="shared" si="123"/>
        <v>589.97587144451336</v>
      </c>
      <c r="AC363" s="53">
        <f t="shared" si="124"/>
        <v>778.90583684279125</v>
      </c>
      <c r="AD363" s="53">
        <f t="shared" si="125"/>
        <v>894.05270462505723</v>
      </c>
      <c r="AE363" s="53">
        <f t="shared" si="126"/>
        <v>740.22708119532388</v>
      </c>
      <c r="AF363" s="53">
        <f t="shared" si="127"/>
        <v>818.58395103322948</v>
      </c>
      <c r="AG363" s="53">
        <f t="shared" si="128"/>
        <v>838.27694970789128</v>
      </c>
      <c r="AH363" s="53">
        <f t="shared" si="129"/>
        <v>1098.2793376996019</v>
      </c>
      <c r="AI363" s="53">
        <f t="shared" si="130"/>
        <v>1079.8719562519689</v>
      </c>
      <c r="AJ363" s="53">
        <f t="shared" si="131"/>
        <v>968.33558230018832</v>
      </c>
      <c r="AK363" s="53">
        <f t="shared" si="132"/>
        <v>812.96973194280781</v>
      </c>
      <c r="AL363" s="53">
        <f t="shared" si="133"/>
        <v>905.81653521300154</v>
      </c>
      <c r="AM363" s="53">
        <f t="shared" si="134"/>
        <v>782.65957870475108</v>
      </c>
      <c r="AN363" s="55">
        <f t="shared" si="135"/>
        <v>0.75750774861566561</v>
      </c>
      <c r="AO363" s="55">
        <f t="shared" si="136"/>
        <v>0.79423504771113407</v>
      </c>
      <c r="AP363" s="55">
        <f t="shared" si="137"/>
        <v>0.80634730451489534</v>
      </c>
      <c r="AQ363" s="55">
        <f t="shared" si="138"/>
        <v>0.72936542507437818</v>
      </c>
      <c r="AR363" s="55">
        <f t="shared" si="139"/>
        <v>0.67992375418458317</v>
      </c>
      <c r="AS363" s="55">
        <f t="shared" si="140"/>
        <v>0.64793978043558009</v>
      </c>
      <c r="AT363" s="55">
        <f t="shared" si="141"/>
        <v>0.74399172395850111</v>
      </c>
      <c r="AU363" s="55">
        <f t="shared" si="142"/>
        <v>0.71265036213051314</v>
      </c>
      <c r="AV363" s="55">
        <f t="shared" si="143"/>
        <v>0.72778485883516753</v>
      </c>
      <c r="AW363" s="55">
        <f t="shared" si="144"/>
        <v>0.71365984361042945</v>
      </c>
      <c r="AX363" s="55">
        <f t="shared" si="145"/>
        <v>0.84514173496559197</v>
      </c>
      <c r="AY363" s="55">
        <f t="shared" si="146"/>
        <v>0.81532018630050795</v>
      </c>
    </row>
    <row r="364" spans="1:51" ht="14.4" thickBot="1" x14ac:dyDescent="0.3">
      <c r="A364" s="41" t="s">
        <v>1398</v>
      </c>
      <c r="B364" s="41" t="s">
        <v>1403</v>
      </c>
      <c r="C364" s="26" t="s">
        <v>423</v>
      </c>
      <c r="D364" s="50">
        <v>12.5</v>
      </c>
      <c r="E364" s="50">
        <v>13.7</v>
      </c>
      <c r="F364" s="50">
        <v>18.39</v>
      </c>
      <c r="G364" s="50">
        <v>24.1</v>
      </c>
      <c r="H364" s="50">
        <v>29</v>
      </c>
      <c r="I364" s="50">
        <v>34.799999999999997</v>
      </c>
      <c r="J364" s="50">
        <v>36.5</v>
      </c>
      <c r="K364" s="50">
        <v>36.200000000000003</v>
      </c>
      <c r="L364" s="50">
        <v>29.72</v>
      </c>
      <c r="M364" s="50">
        <v>23.7</v>
      </c>
      <c r="N364" s="50">
        <v>16.39</v>
      </c>
      <c r="O364" s="50">
        <v>13.28</v>
      </c>
      <c r="P364" s="51">
        <v>0</v>
      </c>
      <c r="Q364" s="51">
        <v>0.29999999999999954</v>
      </c>
      <c r="R364" s="51">
        <v>-3.2222222222222223</v>
      </c>
      <c r="S364" s="51">
        <v>1.9000000000000008</v>
      </c>
      <c r="T364" s="51">
        <v>0.72222222222222066</v>
      </c>
      <c r="U364" s="51">
        <v>3.4999999999999982</v>
      </c>
      <c r="V364" s="51">
        <v>10.6</v>
      </c>
      <c r="W364" s="51">
        <v>12.4</v>
      </c>
      <c r="X364" s="51">
        <v>7.2777777777777786</v>
      </c>
      <c r="Y364" s="51">
        <v>5.3999999999999995</v>
      </c>
      <c r="Z364" s="51">
        <v>0.72222222222222066</v>
      </c>
      <c r="AA364" s="51">
        <v>-1.888888888888888</v>
      </c>
      <c r="AB364" s="53">
        <f t="shared" si="123"/>
        <v>258.08251726980393</v>
      </c>
      <c r="AC364" s="53">
        <f t="shared" si="124"/>
        <v>249.23286917124676</v>
      </c>
      <c r="AD364" s="53">
        <f t="shared" si="125"/>
        <v>110.16617392421715</v>
      </c>
      <c r="AE364" s="53">
        <f t="shared" si="126"/>
        <v>163.82871954963738</v>
      </c>
      <c r="AF364" s="53">
        <f t="shared" si="127"/>
        <v>103.64832918234897</v>
      </c>
      <c r="AG364" s="53">
        <f t="shared" si="128"/>
        <v>110.86182731068831</v>
      </c>
      <c r="AH364" s="53">
        <f t="shared" si="129"/>
        <v>267.00029645147112</v>
      </c>
      <c r="AI364" s="53">
        <f t="shared" si="130"/>
        <v>344.3734925375486</v>
      </c>
      <c r="AJ364" s="53">
        <f t="shared" si="131"/>
        <v>249.60099915441023</v>
      </c>
      <c r="AK364" s="53">
        <f t="shared" si="132"/>
        <v>274.6819765866698</v>
      </c>
      <c r="AL364" s="53">
        <f t="shared" si="133"/>
        <v>222.82115170107716</v>
      </c>
      <c r="AM364" s="53">
        <f t="shared" si="134"/>
        <v>186.07736703980743</v>
      </c>
      <c r="AN364" s="55">
        <f t="shared" si="135"/>
        <v>0.42225542747022893</v>
      </c>
      <c r="AO364" s="55">
        <f t="shared" si="136"/>
        <v>0.39901134950604406</v>
      </c>
      <c r="AP364" s="55">
        <f t="shared" si="137"/>
        <v>0.22840781306196312</v>
      </c>
      <c r="AQ364" s="55">
        <f t="shared" si="138"/>
        <v>0.23379282851615785</v>
      </c>
      <c r="AR364" s="55">
        <f t="shared" si="139"/>
        <v>0.16095344413022958</v>
      </c>
      <c r="AS364" s="55">
        <f t="shared" si="140"/>
        <v>0.14123182947186194</v>
      </c>
      <c r="AT364" s="55">
        <f t="shared" si="141"/>
        <v>0.20914030626075003</v>
      </c>
      <c r="AU364" s="55">
        <f t="shared" si="142"/>
        <v>0.2394812963834666</v>
      </c>
      <c r="AV364" s="55">
        <f t="shared" si="143"/>
        <v>0.24463387505020326</v>
      </c>
      <c r="AW364" s="55">
        <f t="shared" si="144"/>
        <v>0.30638869353609771</v>
      </c>
      <c r="AX364" s="55">
        <f t="shared" si="145"/>
        <v>0.34601456747322312</v>
      </c>
      <c r="AY364" s="55">
        <f t="shared" si="146"/>
        <v>0.34951508214317101</v>
      </c>
    </row>
    <row r="365" spans="1:51" ht="14.4" thickBot="1" x14ac:dyDescent="0.3">
      <c r="A365" s="41" t="s">
        <v>1398</v>
      </c>
      <c r="B365" s="41" t="s">
        <v>1403</v>
      </c>
      <c r="C365" s="26" t="s">
        <v>424</v>
      </c>
      <c r="D365" s="50">
        <v>11.11</v>
      </c>
      <c r="E365" s="50">
        <v>10</v>
      </c>
      <c r="F365" s="50">
        <v>12.39</v>
      </c>
      <c r="G365" s="50">
        <v>13.9</v>
      </c>
      <c r="H365" s="50">
        <v>15.22</v>
      </c>
      <c r="I365" s="50">
        <v>16.3</v>
      </c>
      <c r="J365" s="50">
        <v>16.2</v>
      </c>
      <c r="K365" s="50">
        <v>17</v>
      </c>
      <c r="L365" s="50">
        <v>17.28</v>
      </c>
      <c r="M365" s="50">
        <v>14.7</v>
      </c>
      <c r="N365" s="50">
        <v>13</v>
      </c>
      <c r="O365" s="50">
        <v>10</v>
      </c>
      <c r="P365" s="51">
        <v>5.2777777777777777</v>
      </c>
      <c r="Q365" s="51">
        <v>6.3000000000000016</v>
      </c>
      <c r="R365" s="51">
        <v>8.8888888888888893</v>
      </c>
      <c r="S365" s="51">
        <v>8.4999999999999982</v>
      </c>
      <c r="T365" s="51">
        <v>10.72222222222222</v>
      </c>
      <c r="U365" s="51">
        <v>10.999999999999998</v>
      </c>
      <c r="V365" s="51">
        <v>12.3</v>
      </c>
      <c r="W365" s="51">
        <v>12.5</v>
      </c>
      <c r="X365" s="51">
        <v>12.5</v>
      </c>
      <c r="Y365" s="51">
        <v>10.899999999999999</v>
      </c>
      <c r="Z365" s="51">
        <v>7.9999999999999991</v>
      </c>
      <c r="AA365" s="51">
        <v>6.6111111111111098</v>
      </c>
      <c r="AB365" s="53">
        <f t="shared" si="123"/>
        <v>598.34467381238323</v>
      </c>
      <c r="AC365" s="53">
        <f t="shared" si="124"/>
        <v>742.14553628552085</v>
      </c>
      <c r="AD365" s="53">
        <f t="shared" si="125"/>
        <v>901.65813505520407</v>
      </c>
      <c r="AE365" s="53">
        <f t="shared" si="126"/>
        <v>775.18779777658983</v>
      </c>
      <c r="AF365" s="53">
        <f t="shared" si="127"/>
        <v>959.25010454224616</v>
      </c>
      <c r="AG365" s="53">
        <f t="shared" si="128"/>
        <v>928.894095698554</v>
      </c>
      <c r="AH365" s="53">
        <f t="shared" si="129"/>
        <v>1109.9406044601265</v>
      </c>
      <c r="AI365" s="53">
        <f t="shared" si="130"/>
        <v>1082.9969131302441</v>
      </c>
      <c r="AJ365" s="53">
        <f t="shared" si="131"/>
        <v>1063.977256029767</v>
      </c>
      <c r="AK365" s="53">
        <f t="shared" si="132"/>
        <v>1015.6157580973211</v>
      </c>
      <c r="AL365" s="53">
        <f t="shared" si="133"/>
        <v>768.06279290732584</v>
      </c>
      <c r="AM365" s="53">
        <f t="shared" si="134"/>
        <v>774.61289948690569</v>
      </c>
      <c r="AN365" s="55">
        <f t="shared" si="135"/>
        <v>0.67310006569072511</v>
      </c>
      <c r="AO365" s="55">
        <f t="shared" si="136"/>
        <v>0.77786325649389376</v>
      </c>
      <c r="AP365" s="55">
        <f t="shared" si="137"/>
        <v>0.79210810344939786</v>
      </c>
      <c r="AQ365" s="55">
        <f t="shared" si="138"/>
        <v>0.69914288944758529</v>
      </c>
      <c r="AR365" s="55">
        <f t="shared" si="139"/>
        <v>0.74528989598261619</v>
      </c>
      <c r="AS365" s="55">
        <f t="shared" si="140"/>
        <v>0.70850602112925321</v>
      </c>
      <c r="AT365" s="55">
        <f t="shared" si="141"/>
        <v>0.77695138880291192</v>
      </c>
      <c r="AU365" s="55">
        <f t="shared" si="142"/>
        <v>0.74820242883303267</v>
      </c>
      <c r="AV365" s="55">
        <f t="shared" si="143"/>
        <v>0.73506245265616887</v>
      </c>
      <c r="AW365" s="55">
        <f t="shared" si="144"/>
        <v>0.77981309914752195</v>
      </c>
      <c r="AX365" s="55">
        <f t="shared" si="145"/>
        <v>0.71661522629146468</v>
      </c>
      <c r="AY365" s="55">
        <f t="shared" si="146"/>
        <v>0.79469609699994348</v>
      </c>
    </row>
    <row r="366" spans="1:51" ht="14.4" thickBot="1" x14ac:dyDescent="0.3">
      <c r="A366" s="41" t="s">
        <v>1398</v>
      </c>
      <c r="B366" s="41" t="s">
        <v>1403</v>
      </c>
      <c r="C366" s="26" t="s">
        <v>425</v>
      </c>
      <c r="D366" s="50">
        <v>11.28</v>
      </c>
      <c r="E366" s="50">
        <v>12.9</v>
      </c>
      <c r="F366" s="50">
        <v>14.78</v>
      </c>
      <c r="G366" s="50">
        <v>13.2</v>
      </c>
      <c r="H366" s="50">
        <v>15.78</v>
      </c>
      <c r="I366" s="50">
        <v>17.3</v>
      </c>
      <c r="J366" s="50">
        <v>17.899999999999999</v>
      </c>
      <c r="K366" s="50">
        <v>16.899999999999999</v>
      </c>
      <c r="L366" s="50">
        <v>20.61</v>
      </c>
      <c r="M366" s="50">
        <v>16.100000000000001</v>
      </c>
      <c r="N366" s="50">
        <v>14.39</v>
      </c>
      <c r="O366" s="50">
        <v>13</v>
      </c>
      <c r="P366" s="51">
        <v>5.1111111111111125</v>
      </c>
      <c r="Q366" s="51">
        <v>4.9000000000000004</v>
      </c>
      <c r="R366" s="51">
        <v>10.222222222222221</v>
      </c>
      <c r="S366" s="51">
        <v>9.3000000000000007</v>
      </c>
      <c r="T366" s="51">
        <v>12.888888888888889</v>
      </c>
      <c r="U366" s="51">
        <v>11.300000000000002</v>
      </c>
      <c r="V366" s="51">
        <v>14.3</v>
      </c>
      <c r="W366" s="51">
        <v>13.399999999999999</v>
      </c>
      <c r="X366" s="51">
        <v>13.888888888888889</v>
      </c>
      <c r="Y366" s="51">
        <v>12.5</v>
      </c>
      <c r="Z366" s="51">
        <v>5.9999999999999982</v>
      </c>
      <c r="AA366" s="51">
        <v>4.8888888888888875</v>
      </c>
      <c r="AB366" s="53">
        <f t="shared" si="123"/>
        <v>578.08948108497157</v>
      </c>
      <c r="AC366" s="53">
        <f t="shared" si="124"/>
        <v>504.57756943506035</v>
      </c>
      <c r="AD366" s="53">
        <f t="shared" si="125"/>
        <v>923.16398125624369</v>
      </c>
      <c r="AE366" s="53">
        <f t="shared" si="126"/>
        <v>903.81655710698351</v>
      </c>
      <c r="AF366" s="53">
        <f t="shared" si="127"/>
        <v>1231.6106748619261</v>
      </c>
      <c r="AG366" s="53">
        <f t="shared" si="128"/>
        <v>907.1680595395004</v>
      </c>
      <c r="AH366" s="53">
        <f t="shared" si="129"/>
        <v>1293.5838931436253</v>
      </c>
      <c r="AI366" s="53">
        <f t="shared" si="130"/>
        <v>1225.9681476805056</v>
      </c>
      <c r="AJ366" s="53">
        <f t="shared" si="131"/>
        <v>1036.0458721170971</v>
      </c>
      <c r="AK366" s="53">
        <f t="shared" si="132"/>
        <v>1146.762197236204</v>
      </c>
      <c r="AL366" s="53">
        <f t="shared" si="133"/>
        <v>533.50635015650232</v>
      </c>
      <c r="AM366" s="53">
        <f t="shared" si="134"/>
        <v>500.51437225961411</v>
      </c>
      <c r="AN366" s="55">
        <f t="shared" si="135"/>
        <v>0.65789257352072361</v>
      </c>
      <c r="AO366" s="55">
        <f t="shared" si="136"/>
        <v>0.58273495834448796</v>
      </c>
      <c r="AP366" s="55">
        <f t="shared" si="137"/>
        <v>0.74155847863199031</v>
      </c>
      <c r="AQ366" s="55">
        <f t="shared" si="138"/>
        <v>0.77231108816891969</v>
      </c>
      <c r="AR366" s="55">
        <f t="shared" si="139"/>
        <v>0.82947483602476291</v>
      </c>
      <c r="AS366" s="55">
        <f t="shared" si="140"/>
        <v>0.6783087857210538</v>
      </c>
      <c r="AT366" s="55">
        <f t="shared" si="141"/>
        <v>0.79481384838904701</v>
      </c>
      <c r="AU366" s="55">
        <f t="shared" si="142"/>
        <v>0.79858507841976512</v>
      </c>
      <c r="AV366" s="55">
        <f t="shared" si="143"/>
        <v>0.65375806887017207</v>
      </c>
      <c r="AW366" s="55">
        <f t="shared" si="144"/>
        <v>0.79225550032832504</v>
      </c>
      <c r="AX366" s="55">
        <f t="shared" si="145"/>
        <v>0.57087566317830352</v>
      </c>
      <c r="AY366" s="55">
        <f t="shared" si="146"/>
        <v>0.57849011776994175</v>
      </c>
    </row>
    <row r="367" spans="1:51" ht="14.4" thickBot="1" x14ac:dyDescent="0.3">
      <c r="A367" s="41" t="s">
        <v>1398</v>
      </c>
      <c r="B367" s="41" t="s">
        <v>1403</v>
      </c>
      <c r="C367" s="26" t="s">
        <v>426</v>
      </c>
      <c r="D367" s="50">
        <v>14.28</v>
      </c>
      <c r="E367" s="50">
        <v>15.3</v>
      </c>
      <c r="F367" s="50">
        <v>19.5</v>
      </c>
      <c r="G367" s="50">
        <v>23.3</v>
      </c>
      <c r="H367" s="50">
        <v>27.61</v>
      </c>
      <c r="I367" s="50">
        <v>31.8</v>
      </c>
      <c r="J367" s="50">
        <v>34.6</v>
      </c>
      <c r="K367" s="50">
        <v>34.5</v>
      </c>
      <c r="L367" s="50">
        <v>29.78</v>
      </c>
      <c r="M367" s="50">
        <v>23</v>
      </c>
      <c r="N367" s="50">
        <v>19.22</v>
      </c>
      <c r="O367" s="50">
        <v>15.22</v>
      </c>
      <c r="P367" s="51">
        <v>-1.1111111111111112</v>
      </c>
      <c r="Q367" s="51">
        <v>2.2000000000000006</v>
      </c>
      <c r="R367" s="51">
        <v>5.3888888888888902</v>
      </c>
      <c r="S367" s="51">
        <v>7.1000000000000005</v>
      </c>
      <c r="T367" s="51">
        <v>9.5</v>
      </c>
      <c r="U367" s="51">
        <v>10.499999999999998</v>
      </c>
      <c r="V367" s="51">
        <v>13.399999999999999</v>
      </c>
      <c r="W367" s="51">
        <v>13.299999999999999</v>
      </c>
      <c r="X367" s="51">
        <v>9.2777777777777786</v>
      </c>
      <c r="Y367" s="51">
        <v>7.2</v>
      </c>
      <c r="Z367" s="51">
        <v>0.22222222222222143</v>
      </c>
      <c r="AA367" s="51">
        <v>-4.8888888888888893</v>
      </c>
      <c r="AB367" s="53">
        <f t="shared" si="123"/>
        <v>195.47446144916111</v>
      </c>
      <c r="AC367" s="53">
        <f t="shared" si="124"/>
        <v>295.24844298729522</v>
      </c>
      <c r="AD367" s="53">
        <f t="shared" si="125"/>
        <v>354.59513217741551</v>
      </c>
      <c r="AE367" s="53">
        <f t="shared" si="126"/>
        <v>355.70109805981332</v>
      </c>
      <c r="AF367" s="53">
        <f t="shared" si="127"/>
        <v>381.25210534560404</v>
      </c>
      <c r="AG367" s="53">
        <f t="shared" si="128"/>
        <v>342.39863714123032</v>
      </c>
      <c r="AH367" s="53">
        <f t="shared" si="129"/>
        <v>428.7680632463904</v>
      </c>
      <c r="AI367" s="53">
        <f t="shared" si="130"/>
        <v>425.57553414078075</v>
      </c>
      <c r="AJ367" s="53">
        <f t="shared" si="131"/>
        <v>326.26037969033104</v>
      </c>
      <c r="AK367" s="53">
        <f t="shared" si="132"/>
        <v>367.20252994023252</v>
      </c>
      <c r="AL367" s="53">
        <f t="shared" si="133"/>
        <v>173.46203593712528</v>
      </c>
      <c r="AM367" s="53">
        <f t="shared" si="134"/>
        <v>104.90995608486352</v>
      </c>
      <c r="AN367" s="55">
        <f t="shared" si="135"/>
        <v>0.34678584603953994</v>
      </c>
      <c r="AO367" s="55">
        <f t="shared" si="136"/>
        <v>0.41241816582299512</v>
      </c>
      <c r="AP367" s="55">
        <f t="shared" si="137"/>
        <v>0.39583140504660547</v>
      </c>
      <c r="AQ367" s="55">
        <f t="shared" si="138"/>
        <v>0.35288843479287202</v>
      </c>
      <c r="AR367" s="55">
        <f t="shared" si="139"/>
        <v>0.32142946021701435</v>
      </c>
      <c r="AS367" s="55">
        <f t="shared" si="140"/>
        <v>0.26999199033989529</v>
      </c>
      <c r="AT367" s="55">
        <f t="shared" si="141"/>
        <v>0.27929581862247777</v>
      </c>
      <c r="AU367" s="55">
        <f t="shared" si="142"/>
        <v>0.27902857057747543</v>
      </c>
      <c r="AV367" s="55">
        <f t="shared" si="143"/>
        <v>0.27920655712512238</v>
      </c>
      <c r="AW367" s="55">
        <f t="shared" si="144"/>
        <v>0.36181441633526751</v>
      </c>
      <c r="AX367" s="55">
        <f t="shared" si="145"/>
        <v>0.2792728351988461</v>
      </c>
      <c r="AY367" s="55">
        <f t="shared" si="146"/>
        <v>0.24647203932847458</v>
      </c>
    </row>
    <row r="368" spans="1:51" ht="14.4" thickBot="1" x14ac:dyDescent="0.3">
      <c r="A368" s="41" t="s">
        <v>1398</v>
      </c>
      <c r="B368" s="41" t="s">
        <v>1403</v>
      </c>
      <c r="C368" s="27" t="s">
        <v>427</v>
      </c>
      <c r="D368" s="50">
        <v>12.11</v>
      </c>
      <c r="E368" s="50">
        <v>13.6</v>
      </c>
      <c r="F368" s="50">
        <v>18.89</v>
      </c>
      <c r="G368" s="50">
        <v>22.7</v>
      </c>
      <c r="H368" s="50">
        <v>27.11</v>
      </c>
      <c r="I368" s="50">
        <v>31.5</v>
      </c>
      <c r="J368" s="50">
        <v>33.4</v>
      </c>
      <c r="K368" s="50">
        <v>33.1</v>
      </c>
      <c r="L368" s="50">
        <v>30.78</v>
      </c>
      <c r="M368" s="50">
        <v>21.2</v>
      </c>
      <c r="N368" s="50">
        <v>17</v>
      </c>
      <c r="O368" s="50">
        <v>12</v>
      </c>
      <c r="P368" s="51">
        <v>2.6111111111111125</v>
      </c>
      <c r="Q368" s="51">
        <v>5.6999999999999984</v>
      </c>
      <c r="R368" s="51">
        <v>6.8888888888888875</v>
      </c>
      <c r="S368" s="51">
        <v>2.9999999999999991</v>
      </c>
      <c r="T368" s="51">
        <v>7.6111111111111125</v>
      </c>
      <c r="U368" s="51">
        <v>11.600000000000001</v>
      </c>
      <c r="V368" s="51">
        <v>14.4</v>
      </c>
      <c r="W368" s="51">
        <v>15.7</v>
      </c>
      <c r="X368" s="51">
        <v>14.611111111111109</v>
      </c>
      <c r="Y368" s="51">
        <v>5.8999999999999986</v>
      </c>
      <c r="Z368" s="51">
        <v>2.7222222222222214</v>
      </c>
      <c r="AA368" s="51">
        <v>0</v>
      </c>
      <c r="AB368" s="53">
        <f t="shared" si="123"/>
        <v>385.13199358689184</v>
      </c>
      <c r="AC368" s="53">
        <f t="shared" si="124"/>
        <v>538.72339770427345</v>
      </c>
      <c r="AD368" s="53">
        <f t="shared" si="125"/>
        <v>453.02408440577807</v>
      </c>
      <c r="AE368" s="53">
        <f t="shared" si="126"/>
        <v>208.44442382621619</v>
      </c>
      <c r="AF368" s="53">
        <f t="shared" si="127"/>
        <v>304.02356549896382</v>
      </c>
      <c r="AG368" s="53">
        <f t="shared" si="128"/>
        <v>403.01523025103569</v>
      </c>
      <c r="AH368" s="53">
        <f t="shared" si="129"/>
        <v>521.99614425989887</v>
      </c>
      <c r="AI368" s="53">
        <f t="shared" si="130"/>
        <v>627.4702690214956</v>
      </c>
      <c r="AJ368" s="53">
        <f t="shared" si="131"/>
        <v>622.15767093055274</v>
      </c>
      <c r="AK368" s="53">
        <f t="shared" si="132"/>
        <v>342.68481188654442</v>
      </c>
      <c r="AL368" s="53">
        <f t="shared" si="133"/>
        <v>285.33090720846468</v>
      </c>
      <c r="AM368" s="53">
        <f t="shared" si="134"/>
        <v>266.70483407717461</v>
      </c>
      <c r="AN368" s="55">
        <f t="shared" si="135"/>
        <v>0.52247383247222334</v>
      </c>
      <c r="AO368" s="55">
        <f t="shared" si="136"/>
        <v>0.58854166343606518</v>
      </c>
      <c r="AP368" s="55">
        <f t="shared" si="137"/>
        <v>0.45599027407342835</v>
      </c>
      <c r="AQ368" s="55">
        <f t="shared" si="138"/>
        <v>0.27509030176177218</v>
      </c>
      <c r="AR368" s="55">
        <f t="shared" si="139"/>
        <v>0.29126887088185816</v>
      </c>
      <c r="AS368" s="55">
        <f t="shared" si="140"/>
        <v>0.29542269208597366</v>
      </c>
      <c r="AT368" s="55">
        <f t="shared" si="141"/>
        <v>0.3186618341333517</v>
      </c>
      <c r="AU368" s="55">
        <f t="shared" si="142"/>
        <v>0.35232910960798608</v>
      </c>
      <c r="AV368" s="55">
        <f t="shared" si="143"/>
        <v>0.37466422631797408</v>
      </c>
      <c r="AW368" s="55">
        <f t="shared" si="144"/>
        <v>0.36923046387453684</v>
      </c>
      <c r="AX368" s="55">
        <f t="shared" si="145"/>
        <v>0.38404305247543025</v>
      </c>
      <c r="AY368" s="55">
        <f t="shared" si="146"/>
        <v>0.43636262119956576</v>
      </c>
    </row>
    <row r="369" spans="1:51" ht="14.4" thickBot="1" x14ac:dyDescent="0.3">
      <c r="A369" s="41" t="s">
        <v>1398</v>
      </c>
      <c r="B369" s="41" t="s">
        <v>1403</v>
      </c>
      <c r="C369" s="26" t="s">
        <v>428</v>
      </c>
      <c r="D369" s="50">
        <v>6.61</v>
      </c>
      <c r="E369" s="50">
        <v>8.5</v>
      </c>
      <c r="F369" s="50">
        <v>10.89</v>
      </c>
      <c r="G369" s="50">
        <v>16.600000000000001</v>
      </c>
      <c r="H369" s="50">
        <v>21.28</v>
      </c>
      <c r="I369" s="50">
        <v>25.2</v>
      </c>
      <c r="J369" s="50">
        <v>27.9</v>
      </c>
      <c r="K369" s="50">
        <v>27.4</v>
      </c>
      <c r="L369" s="50">
        <v>24.61</v>
      </c>
      <c r="M369" s="50">
        <v>16.5</v>
      </c>
      <c r="N369" s="50">
        <v>9.7799999999999994</v>
      </c>
      <c r="O369" s="50">
        <v>7.11</v>
      </c>
      <c r="P369" s="51">
        <v>-3.7777777777777781</v>
      </c>
      <c r="Q369" s="51">
        <v>-3.6</v>
      </c>
      <c r="R369" s="51">
        <v>-3.7222222222222219</v>
      </c>
      <c r="S369" s="51">
        <v>9.9999999999999839E-2</v>
      </c>
      <c r="T369" s="51">
        <v>3.7777777777777759</v>
      </c>
      <c r="U369" s="51">
        <v>5.6999999999999984</v>
      </c>
      <c r="V369" s="51">
        <v>8.2999999999999989</v>
      </c>
      <c r="W369" s="51">
        <v>5.6999999999999984</v>
      </c>
      <c r="X369" s="51">
        <v>6.2222222222222232</v>
      </c>
      <c r="Y369" s="51">
        <v>2.8999999999999995</v>
      </c>
      <c r="Z369" s="51">
        <v>-1.0000000000000004</v>
      </c>
      <c r="AA369" s="51">
        <v>-6.7222222222222232</v>
      </c>
      <c r="AB369" s="53">
        <f t="shared" si="123"/>
        <v>219.68481529494588</v>
      </c>
      <c r="AC369" s="53">
        <f t="shared" si="124"/>
        <v>198.31494190414847</v>
      </c>
      <c r="AD369" s="53">
        <f t="shared" si="125"/>
        <v>165.88612074155029</v>
      </c>
      <c r="AE369" s="53">
        <f t="shared" si="126"/>
        <v>200.95346110007887</v>
      </c>
      <c r="AF369" s="53">
        <f t="shared" si="127"/>
        <v>253.66048832892176</v>
      </c>
      <c r="AG369" s="53">
        <f t="shared" si="128"/>
        <v>261.75320262671727</v>
      </c>
      <c r="AH369" s="53">
        <f t="shared" si="129"/>
        <v>318.79667678818021</v>
      </c>
      <c r="AI369" s="53">
        <f t="shared" si="130"/>
        <v>229.86549300013189</v>
      </c>
      <c r="AJ369" s="53">
        <f t="shared" si="131"/>
        <v>291.4192888983016</v>
      </c>
      <c r="AK369" s="53">
        <f t="shared" si="132"/>
        <v>302.04692076456882</v>
      </c>
      <c r="AL369" s="53">
        <f t="shared" si="133"/>
        <v>267.19743691176438</v>
      </c>
      <c r="AM369" s="53">
        <f t="shared" si="134"/>
        <v>135.87824696698948</v>
      </c>
      <c r="AN369" s="55">
        <f t="shared" si="135"/>
        <v>0.47476072008133674</v>
      </c>
      <c r="AO369" s="55">
        <f t="shared" si="136"/>
        <v>0.42291902969139467</v>
      </c>
      <c r="AP369" s="55">
        <f t="shared" si="137"/>
        <v>0.35700954160334886</v>
      </c>
      <c r="AQ369" s="55">
        <f t="shared" si="138"/>
        <v>0.32641039678296213</v>
      </c>
      <c r="AR369" s="55">
        <f t="shared" si="139"/>
        <v>0.31689186133303554</v>
      </c>
      <c r="AS369" s="55">
        <f t="shared" si="140"/>
        <v>0.28595874235299357</v>
      </c>
      <c r="AT369" s="55">
        <f t="shared" si="141"/>
        <v>0.29144585615674445</v>
      </c>
      <c r="AU369" s="55">
        <f t="shared" si="142"/>
        <v>0.25112222746098795</v>
      </c>
      <c r="AV369" s="55">
        <f t="shared" si="143"/>
        <v>0.30708637940909667</v>
      </c>
      <c r="AW369" s="55">
        <f t="shared" si="144"/>
        <v>0.40145214426591486</v>
      </c>
      <c r="AX369" s="55">
        <f t="shared" si="145"/>
        <v>0.47019026537804715</v>
      </c>
      <c r="AY369" s="55">
        <f t="shared" si="146"/>
        <v>0.3670307262575746</v>
      </c>
    </row>
    <row r="370" spans="1:51" ht="14.4" thickBot="1" x14ac:dyDescent="0.3">
      <c r="A370" s="41" t="s">
        <v>1398</v>
      </c>
      <c r="B370" s="41" t="s">
        <v>1403</v>
      </c>
      <c r="C370" s="26" t="s">
        <v>429</v>
      </c>
      <c r="D370" s="50">
        <v>7.72</v>
      </c>
      <c r="E370" s="50">
        <v>8.5</v>
      </c>
      <c r="F370" s="50">
        <v>11.89</v>
      </c>
      <c r="G370" s="50">
        <v>14.7</v>
      </c>
      <c r="H370" s="50">
        <v>17.28</v>
      </c>
      <c r="I370" s="50">
        <v>19.8</v>
      </c>
      <c r="J370" s="50">
        <v>21</v>
      </c>
      <c r="K370" s="50">
        <v>21.3</v>
      </c>
      <c r="L370" s="50">
        <v>19.5</v>
      </c>
      <c r="M370" s="50">
        <v>15.4</v>
      </c>
      <c r="N370" s="50">
        <v>11.5</v>
      </c>
      <c r="O370" s="50">
        <v>8.89</v>
      </c>
      <c r="P370" s="51">
        <v>3.6111111111111112</v>
      </c>
      <c r="Q370" s="51">
        <v>4.0000000000000018</v>
      </c>
      <c r="R370" s="51">
        <v>7.7777777777777777</v>
      </c>
      <c r="S370" s="51">
        <v>4.4000000000000012</v>
      </c>
      <c r="T370" s="51">
        <v>6.1111111111111107</v>
      </c>
      <c r="U370" s="51">
        <v>7.8999999999999995</v>
      </c>
      <c r="V370" s="51">
        <v>9.3000000000000007</v>
      </c>
      <c r="W370" s="51">
        <v>8.9000000000000021</v>
      </c>
      <c r="X370" s="51">
        <v>9.0000000000000018</v>
      </c>
      <c r="Y370" s="51">
        <v>5.0999999999999996</v>
      </c>
      <c r="Z370" s="51">
        <v>5</v>
      </c>
      <c r="AA370" s="51">
        <v>2.7222222222222214</v>
      </c>
      <c r="AB370" s="53">
        <f t="shared" si="123"/>
        <v>595.19769837648823</v>
      </c>
      <c r="AC370" s="53">
        <f t="shared" si="124"/>
        <v>596.2146720319513</v>
      </c>
      <c r="AD370" s="53">
        <f t="shared" si="125"/>
        <v>801.49665787636889</v>
      </c>
      <c r="AE370" s="53">
        <f t="shared" si="126"/>
        <v>418.6414073036949</v>
      </c>
      <c r="AF370" s="53">
        <f t="shared" si="127"/>
        <v>450.37565651783837</v>
      </c>
      <c r="AG370" s="53">
        <f t="shared" si="128"/>
        <v>491.4905882729463</v>
      </c>
      <c r="AH370" s="53">
        <f t="shared" si="129"/>
        <v>551.5806364493958</v>
      </c>
      <c r="AI370" s="53">
        <f t="shared" si="130"/>
        <v>513.10124460301597</v>
      </c>
      <c r="AJ370" s="53">
        <f t="shared" si="131"/>
        <v>581.18363647939793</v>
      </c>
      <c r="AK370" s="53">
        <f t="shared" si="132"/>
        <v>441.27606383274718</v>
      </c>
      <c r="AL370" s="53">
        <f t="shared" si="133"/>
        <v>560.99148589231822</v>
      </c>
      <c r="AM370" s="53">
        <f t="shared" si="134"/>
        <v>484.89509556921354</v>
      </c>
      <c r="AN370" s="55">
        <f t="shared" si="135"/>
        <v>0.7523372816494639</v>
      </c>
      <c r="AO370" s="55">
        <f t="shared" si="136"/>
        <v>0.73329857021746558</v>
      </c>
      <c r="AP370" s="55">
        <f t="shared" si="137"/>
        <v>0.75920081525672767</v>
      </c>
      <c r="AQ370" s="55">
        <f t="shared" si="138"/>
        <v>0.50066461884017111</v>
      </c>
      <c r="AR370" s="55">
        <f t="shared" si="139"/>
        <v>0.47823958545102746</v>
      </c>
      <c r="AS370" s="55">
        <f t="shared" si="140"/>
        <v>0.46169759436119584</v>
      </c>
      <c r="AT370" s="55">
        <f t="shared" si="141"/>
        <v>0.47132555627514811</v>
      </c>
      <c r="AU370" s="55">
        <f t="shared" si="142"/>
        <v>0.45042237071313962</v>
      </c>
      <c r="AV370" s="55">
        <f t="shared" si="143"/>
        <v>0.5067579285594036</v>
      </c>
      <c r="AW370" s="55">
        <f t="shared" si="144"/>
        <v>0.50258089509416259</v>
      </c>
      <c r="AX370" s="55">
        <f t="shared" si="145"/>
        <v>0.64339016714560782</v>
      </c>
      <c r="AY370" s="55">
        <f t="shared" si="146"/>
        <v>0.65264781321678633</v>
      </c>
    </row>
    <row r="371" spans="1:51" ht="14.4" thickBot="1" x14ac:dyDescent="0.3">
      <c r="A371" s="41" t="s">
        <v>1398</v>
      </c>
      <c r="B371" s="41" t="s">
        <v>1403</v>
      </c>
      <c r="C371" s="26" t="s">
        <v>430</v>
      </c>
      <c r="D371" s="50">
        <v>12</v>
      </c>
      <c r="E371" s="50">
        <v>12.4</v>
      </c>
      <c r="F371" s="50">
        <v>12.39</v>
      </c>
      <c r="G371" s="50">
        <v>12.9</v>
      </c>
      <c r="H371" s="50">
        <v>15.5</v>
      </c>
      <c r="I371" s="50">
        <v>16.399999999999999</v>
      </c>
      <c r="J371" s="50">
        <v>17.899999999999999</v>
      </c>
      <c r="K371" s="50">
        <v>17.399999999999999</v>
      </c>
      <c r="L371" s="50">
        <v>18.39</v>
      </c>
      <c r="M371" s="50">
        <v>16.3</v>
      </c>
      <c r="N371" s="50">
        <v>13.61</v>
      </c>
      <c r="O371" s="50">
        <v>13</v>
      </c>
      <c r="P371" s="51">
        <v>5.8888888888888893</v>
      </c>
      <c r="Q371" s="51">
        <v>6.5000000000000018</v>
      </c>
      <c r="R371" s="51">
        <v>9.2222222222222232</v>
      </c>
      <c r="S371" s="51">
        <v>9.8000000000000007</v>
      </c>
      <c r="T371" s="51">
        <v>12.777777777777777</v>
      </c>
      <c r="U371" s="51">
        <v>12.1</v>
      </c>
      <c r="V371" s="51">
        <v>14.6</v>
      </c>
      <c r="W371" s="51">
        <v>14.7</v>
      </c>
      <c r="X371" s="51">
        <v>14.111111111111111</v>
      </c>
      <c r="Y371" s="51">
        <v>13.8</v>
      </c>
      <c r="Z371" s="51">
        <v>8.4999999999999982</v>
      </c>
      <c r="AA371" s="51">
        <v>4.6111111111111098</v>
      </c>
      <c r="AB371" s="53">
        <f t="shared" si="123"/>
        <v>614.03302570041296</v>
      </c>
      <c r="AC371" s="53">
        <f t="shared" si="124"/>
        <v>650.6885970390714</v>
      </c>
      <c r="AD371" s="53">
        <f t="shared" si="125"/>
        <v>943.09829320290362</v>
      </c>
      <c r="AE371" s="53">
        <f t="shared" si="126"/>
        <v>985.70816945584806</v>
      </c>
      <c r="AF371" s="53">
        <f t="shared" si="127"/>
        <v>1235.7865600800233</v>
      </c>
      <c r="AG371" s="53">
        <f t="shared" si="128"/>
        <v>1067.4448166456029</v>
      </c>
      <c r="AH371" s="53">
        <f t="shared" si="129"/>
        <v>1344.7140360149874</v>
      </c>
      <c r="AI371" s="53">
        <f t="shared" si="130"/>
        <v>1405.7890393696009</v>
      </c>
      <c r="AJ371" s="53">
        <f t="shared" si="131"/>
        <v>1224.0856647607654</v>
      </c>
      <c r="AK371" s="53">
        <f t="shared" si="132"/>
        <v>1341.6305572725619</v>
      </c>
      <c r="AL371" s="53">
        <f t="shared" si="133"/>
        <v>789.92909943485279</v>
      </c>
      <c r="AM371" s="53">
        <f t="shared" si="134"/>
        <v>481.48631731427656</v>
      </c>
      <c r="AN371" s="55">
        <f t="shared" si="135"/>
        <v>0.66210667050299554</v>
      </c>
      <c r="AO371" s="55">
        <f t="shared" si="136"/>
        <v>0.67267849008188463</v>
      </c>
      <c r="AP371" s="55">
        <f t="shared" si="137"/>
        <v>0.81010625038664841</v>
      </c>
      <c r="AQ371" s="55">
        <f t="shared" si="138"/>
        <v>0.81448160457449181</v>
      </c>
      <c r="AR371" s="55">
        <f t="shared" si="139"/>
        <v>0.83835973840210254</v>
      </c>
      <c r="AS371" s="55">
        <f t="shared" si="140"/>
        <v>0.75709555010809659</v>
      </c>
      <c r="AT371" s="55">
        <f t="shared" si="141"/>
        <v>0.81036951432575388</v>
      </c>
      <c r="AU371" s="55">
        <f t="shared" si="142"/>
        <v>0.8417280004752391</v>
      </c>
      <c r="AV371" s="55">
        <f t="shared" si="143"/>
        <v>0.7613646841784687</v>
      </c>
      <c r="AW371" s="55">
        <f t="shared" si="144"/>
        <v>0.85148482966824801</v>
      </c>
      <c r="AX371" s="55">
        <f t="shared" si="145"/>
        <v>0.71243808870786407</v>
      </c>
      <c r="AY371" s="55">
        <f t="shared" si="146"/>
        <v>0.56738734232898502</v>
      </c>
    </row>
    <row r="372" spans="1:51" ht="14.4" thickBot="1" x14ac:dyDescent="0.3">
      <c r="A372" s="41" t="s">
        <v>1398</v>
      </c>
      <c r="B372" s="41" t="s">
        <v>1403</v>
      </c>
      <c r="C372" s="26" t="s">
        <v>431</v>
      </c>
      <c r="D372" s="50">
        <v>9.11</v>
      </c>
      <c r="E372" s="50">
        <v>8.9</v>
      </c>
      <c r="F372" s="50">
        <v>12.78</v>
      </c>
      <c r="G372" s="50">
        <v>13.2</v>
      </c>
      <c r="H372" s="50">
        <v>20.78</v>
      </c>
      <c r="I372" s="50">
        <v>24.9</v>
      </c>
      <c r="J372" s="50">
        <v>25.8</v>
      </c>
      <c r="K372" s="50">
        <v>26.6</v>
      </c>
      <c r="L372" s="50">
        <v>22.11</v>
      </c>
      <c r="M372" s="50">
        <v>16.399999999999999</v>
      </c>
      <c r="N372" s="50">
        <v>12.72</v>
      </c>
      <c r="O372" s="50">
        <v>9.5</v>
      </c>
      <c r="P372" s="51">
        <v>0</v>
      </c>
      <c r="Q372" s="51">
        <v>2.9999999999999991</v>
      </c>
      <c r="R372" s="51">
        <v>5</v>
      </c>
      <c r="S372" s="51">
        <v>2.9999999999999991</v>
      </c>
      <c r="T372" s="51">
        <v>5.7222222222222205</v>
      </c>
      <c r="U372" s="51">
        <v>3.2999999999999985</v>
      </c>
      <c r="V372" s="51">
        <v>8.6999999999999975</v>
      </c>
      <c r="W372" s="51">
        <v>10.799999999999999</v>
      </c>
      <c r="X372" s="51">
        <v>9.7222222222222214</v>
      </c>
      <c r="Y372" s="51">
        <v>6.6000000000000014</v>
      </c>
      <c r="Z372" s="51">
        <v>5.1111111111111125</v>
      </c>
      <c r="AA372" s="51">
        <v>5.2777777777777777</v>
      </c>
      <c r="AB372" s="53">
        <f t="shared" si="123"/>
        <v>323.32096667450344</v>
      </c>
      <c r="AC372" s="53">
        <f t="shared" si="124"/>
        <v>504.01897619154596</v>
      </c>
      <c r="AD372" s="53">
        <f t="shared" si="125"/>
        <v>515.688535883138</v>
      </c>
      <c r="AE372" s="53">
        <f t="shared" si="126"/>
        <v>378.90841559740909</v>
      </c>
      <c r="AF372" s="53">
        <f t="shared" si="127"/>
        <v>343.1008751323414</v>
      </c>
      <c r="AG372" s="53">
        <f t="shared" si="128"/>
        <v>190.51369853689954</v>
      </c>
      <c r="AH372" s="53">
        <f t="shared" si="129"/>
        <v>380.77621943401101</v>
      </c>
      <c r="AI372" s="53">
        <f t="shared" si="130"/>
        <v>481.29515192209294</v>
      </c>
      <c r="AJ372" s="53">
        <f t="shared" si="131"/>
        <v>545.43586196244155</v>
      </c>
      <c r="AK372" s="53">
        <f t="shared" si="132"/>
        <v>509.40113952870257</v>
      </c>
      <c r="AL372" s="53">
        <f t="shared" si="133"/>
        <v>525.78710037545682</v>
      </c>
      <c r="AM372" s="53">
        <f t="shared" si="134"/>
        <v>666.21901107321764</v>
      </c>
      <c r="AN372" s="55">
        <f t="shared" si="135"/>
        <v>0.52899372819781321</v>
      </c>
      <c r="AO372" s="55">
        <f t="shared" si="136"/>
        <v>0.66516882394411003</v>
      </c>
      <c r="AP372" s="55">
        <f t="shared" si="137"/>
        <v>0.59143309950449496</v>
      </c>
      <c r="AQ372" s="55">
        <f t="shared" si="138"/>
        <v>0.50005669844000245</v>
      </c>
      <c r="AR372" s="55">
        <f t="shared" si="139"/>
        <v>0.37425282656581854</v>
      </c>
      <c r="AS372" s="55">
        <f t="shared" si="140"/>
        <v>0.24615183003457808</v>
      </c>
      <c r="AT372" s="55">
        <f t="shared" si="141"/>
        <v>0.33880756889763197</v>
      </c>
      <c r="AU372" s="55">
        <f t="shared" si="142"/>
        <v>0.37201342011107236</v>
      </c>
      <c r="AV372" s="55">
        <f t="shared" si="143"/>
        <v>0.4530443071407747</v>
      </c>
      <c r="AW372" s="55">
        <f t="shared" si="144"/>
        <v>0.5230075199426536</v>
      </c>
      <c r="AX372" s="55">
        <f t="shared" si="145"/>
        <v>0.59837004461799559</v>
      </c>
      <c r="AY372" s="55">
        <f t="shared" si="146"/>
        <v>0.74945441940777258</v>
      </c>
    </row>
    <row r="373" spans="1:51" ht="14.4" thickBot="1" x14ac:dyDescent="0.3">
      <c r="A373" s="41" t="s">
        <v>1398</v>
      </c>
      <c r="B373" s="41" t="s">
        <v>1403</v>
      </c>
      <c r="C373" s="26" t="s">
        <v>432</v>
      </c>
      <c r="D373" s="50">
        <v>7.22</v>
      </c>
      <c r="E373" s="50">
        <v>8.4</v>
      </c>
      <c r="F373" s="50">
        <v>9.7200000000000006</v>
      </c>
      <c r="G373" s="50">
        <v>13.8</v>
      </c>
      <c r="H373" s="50">
        <v>20.11</v>
      </c>
      <c r="I373" s="50">
        <v>25.6</v>
      </c>
      <c r="J373" s="50">
        <v>28.4</v>
      </c>
      <c r="K373" s="50">
        <v>26</v>
      </c>
      <c r="L373" s="50">
        <v>24.5</v>
      </c>
      <c r="M373" s="50">
        <v>17.100000000000001</v>
      </c>
      <c r="N373" s="50">
        <v>11.61</v>
      </c>
      <c r="O373" s="50">
        <v>8.5</v>
      </c>
      <c r="P373" s="51">
        <v>4.5000000000000009</v>
      </c>
      <c r="Q373" s="51">
        <v>2.0000000000000009</v>
      </c>
      <c r="R373" s="51">
        <v>3.3888888888888897</v>
      </c>
      <c r="S373" s="51">
        <v>5.7999999999999989</v>
      </c>
      <c r="T373" s="51">
        <v>7.2222222222222223</v>
      </c>
      <c r="U373" s="51">
        <v>9.1000000000000014</v>
      </c>
      <c r="V373" s="51">
        <v>11.600000000000001</v>
      </c>
      <c r="W373" s="51">
        <v>9.6</v>
      </c>
      <c r="X373" s="51">
        <v>7.7222222222222214</v>
      </c>
      <c r="Y373" s="51">
        <v>4.9000000000000004</v>
      </c>
      <c r="Z373" s="51">
        <v>3.8888888888888888</v>
      </c>
      <c r="AA373" s="51">
        <v>3.4999999999999982</v>
      </c>
      <c r="AB373" s="53">
        <f t="shared" si="123"/>
        <v>697.67165561564229</v>
      </c>
      <c r="AC373" s="53">
        <f t="shared" si="124"/>
        <v>452.290152361065</v>
      </c>
      <c r="AD373" s="53">
        <f t="shared" si="125"/>
        <v>503.91355186670387</v>
      </c>
      <c r="AE373" s="53">
        <f t="shared" si="126"/>
        <v>539.17822487726016</v>
      </c>
      <c r="AF373" s="53">
        <f t="shared" si="127"/>
        <v>439.56381892373884</v>
      </c>
      <c r="AG373" s="53">
        <f t="shared" si="128"/>
        <v>406.69476784620565</v>
      </c>
      <c r="AH373" s="53">
        <f t="shared" si="129"/>
        <v>481.6254425210833</v>
      </c>
      <c r="AI373" s="53">
        <f t="shared" si="130"/>
        <v>424.79269201049942</v>
      </c>
      <c r="AJ373" s="53">
        <f t="shared" si="131"/>
        <v>360.29997236383952</v>
      </c>
      <c r="AK373" s="53">
        <f t="shared" si="132"/>
        <v>385.10102448737274</v>
      </c>
      <c r="AL373" s="53">
        <f t="shared" si="133"/>
        <v>476.76252327910458</v>
      </c>
      <c r="AM373" s="53">
        <f t="shared" si="134"/>
        <v>555.72241308769685</v>
      </c>
      <c r="AN373" s="55">
        <f t="shared" si="135"/>
        <v>0.82854973281162358</v>
      </c>
      <c r="AO373" s="55">
        <f t="shared" si="136"/>
        <v>0.64085349917689094</v>
      </c>
      <c r="AP373" s="55">
        <f t="shared" si="137"/>
        <v>0.64700683307074958</v>
      </c>
      <c r="AQ373" s="55">
        <f t="shared" si="138"/>
        <v>0.58497614890075411</v>
      </c>
      <c r="AR373" s="55">
        <f t="shared" si="139"/>
        <v>0.43245608720436701</v>
      </c>
      <c r="AS373" s="55">
        <f t="shared" si="140"/>
        <v>0.35223164705017934</v>
      </c>
      <c r="AT373" s="55">
        <f t="shared" si="141"/>
        <v>0.35304642139218795</v>
      </c>
      <c r="AU373" s="55">
        <f t="shared" si="142"/>
        <v>0.35574160256001169</v>
      </c>
      <c r="AV373" s="55">
        <f t="shared" si="143"/>
        <v>0.34258031825904861</v>
      </c>
      <c r="AW373" s="55">
        <f t="shared" si="144"/>
        <v>0.44475189357768469</v>
      </c>
      <c r="AX373" s="55">
        <f t="shared" si="145"/>
        <v>0.59097458496141841</v>
      </c>
      <c r="AY373" s="55">
        <f t="shared" si="146"/>
        <v>0.70795958340952159</v>
      </c>
    </row>
    <row r="374" spans="1:51" ht="14.4" thickBot="1" x14ac:dyDescent="0.3">
      <c r="A374" s="41" t="s">
        <v>1398</v>
      </c>
      <c r="B374" s="41" t="s">
        <v>1403</v>
      </c>
      <c r="C374" s="26" t="s">
        <v>433</v>
      </c>
      <c r="D374" s="50">
        <v>7.89</v>
      </c>
      <c r="E374" s="50">
        <v>8</v>
      </c>
      <c r="F374" s="50">
        <v>12.39</v>
      </c>
      <c r="G374" s="50">
        <v>13.9</v>
      </c>
      <c r="H374" s="50">
        <v>19</v>
      </c>
      <c r="I374" s="50">
        <v>25.4</v>
      </c>
      <c r="J374" s="50">
        <v>27.5</v>
      </c>
      <c r="K374" s="50">
        <v>26.6</v>
      </c>
      <c r="L374" s="50">
        <v>23.89</v>
      </c>
      <c r="M374" s="50">
        <v>17</v>
      </c>
      <c r="N374" s="50">
        <v>11.22</v>
      </c>
      <c r="O374" s="50">
        <v>9</v>
      </c>
      <c r="P374" s="51">
        <v>3.6111111111111112</v>
      </c>
      <c r="Q374" s="51">
        <v>1.0999999999999983</v>
      </c>
      <c r="R374" s="51">
        <v>5.2777777777777777</v>
      </c>
      <c r="S374" s="51">
        <v>5.6999999999999984</v>
      </c>
      <c r="T374" s="51">
        <v>6.6111111111111098</v>
      </c>
      <c r="U374" s="51">
        <v>9.0000000000000018</v>
      </c>
      <c r="V374" s="51">
        <v>11.500000000000002</v>
      </c>
      <c r="W374" s="51">
        <v>6.0999999999999979</v>
      </c>
      <c r="X374" s="51">
        <v>7.6111111111111125</v>
      </c>
      <c r="Y374" s="51">
        <v>4.9000000000000004</v>
      </c>
      <c r="Z374" s="51">
        <v>3.8888888888888888</v>
      </c>
      <c r="AA374" s="51">
        <v>2.7777777777777777</v>
      </c>
      <c r="AB374" s="53">
        <f t="shared" si="123"/>
        <v>588.34919643403907</v>
      </c>
      <c r="AC374" s="53">
        <f t="shared" si="124"/>
        <v>408.53744082858026</v>
      </c>
      <c r="AD374" s="53">
        <f t="shared" si="125"/>
        <v>549.88338848352998</v>
      </c>
      <c r="AE374" s="53">
        <f t="shared" si="126"/>
        <v>528.32627979954054</v>
      </c>
      <c r="AF374" s="53">
        <f t="shared" si="127"/>
        <v>433.08753432758874</v>
      </c>
      <c r="AG374" s="53">
        <f t="shared" si="128"/>
        <v>406.04415380611368</v>
      </c>
      <c r="AH374" s="53">
        <f t="shared" si="129"/>
        <v>500.92041194040735</v>
      </c>
      <c r="AI374" s="53">
        <f t="shared" si="130"/>
        <v>254.62351182539567</v>
      </c>
      <c r="AJ374" s="53">
        <f t="shared" si="131"/>
        <v>368.10976891461246</v>
      </c>
      <c r="AK374" s="53">
        <f t="shared" si="132"/>
        <v>387.54732622591104</v>
      </c>
      <c r="AL374" s="53">
        <f t="shared" si="133"/>
        <v>489.22391961539296</v>
      </c>
      <c r="AM374" s="53">
        <f t="shared" si="134"/>
        <v>485.11702043088115</v>
      </c>
      <c r="AN374" s="55">
        <f t="shared" si="135"/>
        <v>0.74368069015254223</v>
      </c>
      <c r="AO374" s="55">
        <f t="shared" si="136"/>
        <v>0.61739141220091576</v>
      </c>
      <c r="AP374" s="55">
        <f t="shared" si="137"/>
        <v>0.61858417248410125</v>
      </c>
      <c r="AQ374" s="55">
        <f t="shared" si="138"/>
        <v>0.57718307553609904</v>
      </c>
      <c r="AR374" s="55">
        <f t="shared" si="139"/>
        <v>0.44431608796786093</v>
      </c>
      <c r="AS374" s="55">
        <f t="shared" si="140"/>
        <v>0.35404660656466386</v>
      </c>
      <c r="AT374" s="55">
        <f t="shared" si="141"/>
        <v>0.3696249660860968</v>
      </c>
      <c r="AU374" s="55">
        <f t="shared" si="142"/>
        <v>0.27058400171954727</v>
      </c>
      <c r="AV374" s="55">
        <f t="shared" si="143"/>
        <v>0.35266646707590937</v>
      </c>
      <c r="AW374" s="55">
        <f t="shared" si="144"/>
        <v>0.44757711932702043</v>
      </c>
      <c r="AX374" s="55">
        <f t="shared" si="145"/>
        <v>0.60642120286507972</v>
      </c>
      <c r="AY374" s="55">
        <f t="shared" si="146"/>
        <v>0.65037949910136206</v>
      </c>
    </row>
    <row r="375" spans="1:51" ht="14.4" thickBot="1" x14ac:dyDescent="0.3">
      <c r="A375" s="41" t="s">
        <v>1398</v>
      </c>
      <c r="B375" s="41" t="s">
        <v>1403</v>
      </c>
      <c r="C375" s="26" t="s">
        <v>434</v>
      </c>
      <c r="D375" s="50">
        <v>12.61</v>
      </c>
      <c r="E375" s="50">
        <v>12.8</v>
      </c>
      <c r="F375" s="50">
        <v>14.11</v>
      </c>
      <c r="G375" s="50">
        <v>14.1</v>
      </c>
      <c r="H375" s="50">
        <v>19.28</v>
      </c>
      <c r="I375" s="50">
        <v>20.9</v>
      </c>
      <c r="J375" s="50">
        <v>23.9</v>
      </c>
      <c r="K375" s="50">
        <v>24.4</v>
      </c>
      <c r="L375" s="50">
        <v>23</v>
      </c>
      <c r="M375" s="50">
        <v>17.100000000000001</v>
      </c>
      <c r="N375" s="50">
        <v>15</v>
      </c>
      <c r="O375" s="50">
        <v>11.78</v>
      </c>
      <c r="P375" s="51">
        <v>1.5000000000000016</v>
      </c>
      <c r="Q375" s="51">
        <v>3.0999999999999988</v>
      </c>
      <c r="R375" s="51">
        <v>9.5</v>
      </c>
      <c r="S375" s="51">
        <v>6.0999999999999979</v>
      </c>
      <c r="T375" s="51">
        <v>10.777777777777777</v>
      </c>
      <c r="U375" s="51">
        <v>12.5</v>
      </c>
      <c r="V375" s="51">
        <v>13.399999999999999</v>
      </c>
      <c r="W375" s="51">
        <v>14.100000000000001</v>
      </c>
      <c r="X375" s="51">
        <v>12.388888888888888</v>
      </c>
      <c r="Y375" s="51">
        <v>10.899999999999999</v>
      </c>
      <c r="Z375" s="51">
        <v>5.4999999999999991</v>
      </c>
      <c r="AA375" s="51">
        <v>-1.722222222222223</v>
      </c>
      <c r="AB375" s="53">
        <f t="shared" si="123"/>
        <v>318.0755753020361</v>
      </c>
      <c r="AC375" s="53">
        <f t="shared" si="124"/>
        <v>394.48368058756182</v>
      </c>
      <c r="AD375" s="53">
        <f t="shared" si="125"/>
        <v>875.11538388006261</v>
      </c>
      <c r="AE375" s="53">
        <f t="shared" si="126"/>
        <v>551.17091783025273</v>
      </c>
      <c r="AF375" s="53">
        <f t="shared" si="127"/>
        <v>747.57184194399156</v>
      </c>
      <c r="AG375" s="53">
        <f t="shared" si="128"/>
        <v>849.02131216333873</v>
      </c>
      <c r="AH375" s="53">
        <f t="shared" si="129"/>
        <v>795.80359880261619</v>
      </c>
      <c r="AI375" s="53">
        <f t="shared" si="130"/>
        <v>845.81146887850366</v>
      </c>
      <c r="AJ375" s="53">
        <f t="shared" si="131"/>
        <v>736.1201266972937</v>
      </c>
      <c r="AK375" s="53">
        <f t="shared" si="132"/>
        <v>871.2418866434183</v>
      </c>
      <c r="AL375" s="53">
        <f t="shared" si="133"/>
        <v>478.63069328929078</v>
      </c>
      <c r="AM375" s="53">
        <f t="shared" si="134"/>
        <v>210.41318245787335</v>
      </c>
      <c r="AN375" s="55">
        <f t="shared" si="135"/>
        <v>0.4670839034917858</v>
      </c>
      <c r="AO375" s="55">
        <f t="shared" si="136"/>
        <v>0.51694241392849327</v>
      </c>
      <c r="AP375" s="55">
        <f t="shared" si="137"/>
        <v>0.73780016300024653</v>
      </c>
      <c r="AQ375" s="55">
        <f t="shared" si="138"/>
        <v>0.58571980061375772</v>
      </c>
      <c r="AR375" s="55">
        <f t="shared" si="139"/>
        <v>0.57868430339968913</v>
      </c>
      <c r="AS375" s="55">
        <f t="shared" si="140"/>
        <v>0.58655735781882401</v>
      </c>
      <c r="AT375" s="55">
        <f t="shared" si="141"/>
        <v>0.51837960110048309</v>
      </c>
      <c r="AU375" s="55">
        <f t="shared" si="142"/>
        <v>0.52646207019405566</v>
      </c>
      <c r="AV375" s="55">
        <f t="shared" si="143"/>
        <v>0.51227997643587364</v>
      </c>
      <c r="AW375" s="55">
        <f t="shared" si="144"/>
        <v>0.66895952560184102</v>
      </c>
      <c r="AX375" s="55">
        <f t="shared" si="145"/>
        <v>0.53018848946418529</v>
      </c>
      <c r="AY375" s="55">
        <f t="shared" si="146"/>
        <v>0.39040677785269251</v>
      </c>
    </row>
    <row r="376" spans="1:51" ht="14.4" thickBot="1" x14ac:dyDescent="0.3">
      <c r="A376" s="41" t="s">
        <v>1398</v>
      </c>
      <c r="B376" s="41" t="s">
        <v>1403</v>
      </c>
      <c r="C376" s="26" t="s">
        <v>435</v>
      </c>
      <c r="D376" s="50">
        <v>8.5</v>
      </c>
      <c r="E376" s="50">
        <v>10.3</v>
      </c>
      <c r="F376" s="50">
        <v>12</v>
      </c>
      <c r="G376" s="50">
        <v>14.2</v>
      </c>
      <c r="H376" s="50">
        <v>18.39</v>
      </c>
      <c r="I376" s="50">
        <v>21.1</v>
      </c>
      <c r="J376" s="50">
        <v>23.5</v>
      </c>
      <c r="K376" s="50">
        <v>22.5</v>
      </c>
      <c r="L376" s="50">
        <v>21</v>
      </c>
      <c r="M376" s="50">
        <v>16.8</v>
      </c>
      <c r="N376" s="50">
        <v>10.5</v>
      </c>
      <c r="O376" s="50">
        <v>7.5</v>
      </c>
      <c r="P376" s="51">
        <v>5.2777777777777777</v>
      </c>
      <c r="Q376" s="51">
        <v>5.0999999999999996</v>
      </c>
      <c r="R376" s="51">
        <v>5.8888888888888893</v>
      </c>
      <c r="S376" s="51">
        <v>8.4999999999999982</v>
      </c>
      <c r="T376" s="51">
        <v>8.7777777777777768</v>
      </c>
      <c r="U376" s="51">
        <v>10.6</v>
      </c>
      <c r="V376" s="51">
        <v>11.9</v>
      </c>
      <c r="W376" s="51">
        <v>12.7</v>
      </c>
      <c r="X376" s="51">
        <v>10.611111111111112</v>
      </c>
      <c r="Y376" s="51">
        <v>7.9999999999999991</v>
      </c>
      <c r="Z376" s="51">
        <v>6.2777777777777759</v>
      </c>
      <c r="AA376" s="51">
        <v>3.8888888888888888</v>
      </c>
      <c r="AB376" s="53">
        <f t="shared" si="123"/>
        <v>712.69319213577876</v>
      </c>
      <c r="AC376" s="53">
        <f t="shared" si="124"/>
        <v>616.05602405172158</v>
      </c>
      <c r="AD376" s="53">
        <f t="shared" si="125"/>
        <v>614.03302570041296</v>
      </c>
      <c r="AE376" s="53">
        <f t="shared" si="126"/>
        <v>760.26158106214234</v>
      </c>
      <c r="AF376" s="53">
        <f t="shared" si="127"/>
        <v>604.46623146233651</v>
      </c>
      <c r="AG376" s="53">
        <f t="shared" si="128"/>
        <v>652.39943907107795</v>
      </c>
      <c r="AH376" s="53">
        <f t="shared" si="129"/>
        <v>669.72698259687752</v>
      </c>
      <c r="AI376" s="53">
        <f t="shared" si="130"/>
        <v>790.37972619720585</v>
      </c>
      <c r="AJ376" s="53">
        <f t="shared" si="131"/>
        <v>657.39068993090905</v>
      </c>
      <c r="AK376" s="53">
        <f t="shared" si="132"/>
        <v>601.36602988921902</v>
      </c>
      <c r="AL376" s="53">
        <f t="shared" si="133"/>
        <v>715.58373614661423</v>
      </c>
      <c r="AM376" s="53">
        <f t="shared" si="134"/>
        <v>628.26808149542671</v>
      </c>
      <c r="AN376" s="55">
        <f t="shared" si="135"/>
        <v>0.80173494549120727</v>
      </c>
      <c r="AO376" s="55">
        <f t="shared" si="136"/>
        <v>0.70164238075105945</v>
      </c>
      <c r="AP376" s="55">
        <f t="shared" si="137"/>
        <v>0.66210667050299554</v>
      </c>
      <c r="AQ376" s="55">
        <f t="shared" si="138"/>
        <v>0.68568091505610085</v>
      </c>
      <c r="AR376" s="55">
        <f t="shared" si="139"/>
        <v>0.53502348296398805</v>
      </c>
      <c r="AS376" s="55">
        <f t="shared" si="140"/>
        <v>0.51102197377696956</v>
      </c>
      <c r="AT376" s="55">
        <f t="shared" si="141"/>
        <v>0.48130810060683871</v>
      </c>
      <c r="AU376" s="55">
        <f t="shared" si="142"/>
        <v>0.53893252244049716</v>
      </c>
      <c r="AV376" s="55">
        <f t="shared" si="143"/>
        <v>0.51455079979127549</v>
      </c>
      <c r="AW376" s="55">
        <f t="shared" si="144"/>
        <v>0.56108440295852269</v>
      </c>
      <c r="AX376" s="55">
        <f t="shared" si="145"/>
        <v>0.75117246008444172</v>
      </c>
      <c r="AY376" s="55">
        <f t="shared" si="146"/>
        <v>0.77877444341175051</v>
      </c>
    </row>
    <row r="377" spans="1:51" ht="14.4" thickBot="1" x14ac:dyDescent="0.3">
      <c r="A377" s="41" t="s">
        <v>1398</v>
      </c>
      <c r="B377" s="41" t="s">
        <v>1403</v>
      </c>
      <c r="C377" s="26" t="s">
        <v>436</v>
      </c>
      <c r="D377" s="50">
        <v>7.72</v>
      </c>
      <c r="E377" s="50">
        <v>8.5</v>
      </c>
      <c r="F377" s="50">
        <v>13.78</v>
      </c>
      <c r="G377" s="50">
        <v>16.3</v>
      </c>
      <c r="H377" s="50">
        <v>18.22</v>
      </c>
      <c r="I377" s="50">
        <v>23</v>
      </c>
      <c r="J377" s="50">
        <v>23.8</v>
      </c>
      <c r="K377" s="50">
        <v>23.1</v>
      </c>
      <c r="L377" s="50">
        <v>21.11</v>
      </c>
      <c r="M377" s="50">
        <v>15.8</v>
      </c>
      <c r="N377" s="50">
        <v>11.39</v>
      </c>
      <c r="O377" s="50">
        <v>7.72</v>
      </c>
      <c r="P377" s="51">
        <v>5</v>
      </c>
      <c r="Q377" s="51">
        <v>5.5999999999999988</v>
      </c>
      <c r="R377" s="51">
        <v>7.8888888888888902</v>
      </c>
      <c r="S377" s="51">
        <v>7.1000000000000005</v>
      </c>
      <c r="T377" s="51">
        <v>8.2222222222222197</v>
      </c>
      <c r="U377" s="51">
        <v>11.9</v>
      </c>
      <c r="V377" s="51">
        <v>12.799999999999999</v>
      </c>
      <c r="W377" s="51">
        <v>12.799999999999999</v>
      </c>
      <c r="X377" s="51">
        <v>10.888888888888889</v>
      </c>
      <c r="Y377" s="51">
        <v>8.4999999999999982</v>
      </c>
      <c r="Z377" s="51">
        <v>5.7777777777777768</v>
      </c>
      <c r="AA377" s="51">
        <v>5</v>
      </c>
      <c r="AB377" s="53">
        <f t="shared" si="123"/>
        <v>722.98223406211514</v>
      </c>
      <c r="AC377" s="53">
        <f t="shared" si="124"/>
        <v>745.28145358697623</v>
      </c>
      <c r="AD377" s="53">
        <f t="shared" si="125"/>
        <v>719.0625855982554</v>
      </c>
      <c r="AE377" s="53">
        <f t="shared" si="126"/>
        <v>549.05575646116222</v>
      </c>
      <c r="AF377" s="53">
        <f t="shared" si="127"/>
        <v>566.67418387597854</v>
      </c>
      <c r="AG377" s="53">
        <f t="shared" si="128"/>
        <v>690.26415367608945</v>
      </c>
      <c r="AH377" s="53">
        <f t="shared" si="129"/>
        <v>740.27152561059233</v>
      </c>
      <c r="AI377" s="53">
        <f t="shared" si="130"/>
        <v>772.19687351886932</v>
      </c>
      <c r="AJ377" s="53">
        <f t="shared" si="131"/>
        <v>677.54108867528475</v>
      </c>
      <c r="AK377" s="53">
        <f t="shared" si="132"/>
        <v>685.89805206524295</v>
      </c>
      <c r="AL377" s="53">
        <f t="shared" si="133"/>
        <v>629.51394106383441</v>
      </c>
      <c r="AM377" s="53">
        <f t="shared" si="134"/>
        <v>722.98223406211514</v>
      </c>
      <c r="AN377" s="55">
        <f t="shared" si="135"/>
        <v>0.82917418911740159</v>
      </c>
      <c r="AO377" s="55">
        <f t="shared" si="136"/>
        <v>0.81985993833029869</v>
      </c>
      <c r="AP377" s="55">
        <f t="shared" si="137"/>
        <v>0.67598547709706236</v>
      </c>
      <c r="AQ377" s="55">
        <f t="shared" si="138"/>
        <v>0.54471416469739076</v>
      </c>
      <c r="AR377" s="55">
        <f t="shared" si="139"/>
        <v>0.52079727148293475</v>
      </c>
      <c r="AS377" s="55">
        <f t="shared" si="140"/>
        <v>0.496067408594767</v>
      </c>
      <c r="AT377" s="55">
        <f t="shared" si="141"/>
        <v>0.50147159254584406</v>
      </c>
      <c r="AU377" s="55">
        <f t="shared" si="142"/>
        <v>0.52309832612166096</v>
      </c>
      <c r="AV377" s="55">
        <f t="shared" si="143"/>
        <v>0.52061573520462578</v>
      </c>
      <c r="AW377" s="55">
        <f t="shared" si="144"/>
        <v>0.6186123509203747</v>
      </c>
      <c r="AX377" s="55">
        <f t="shared" si="145"/>
        <v>0.68403584483839341</v>
      </c>
      <c r="AY377" s="55">
        <f t="shared" si="146"/>
        <v>0.82917418911740159</v>
      </c>
    </row>
    <row r="378" spans="1:51" ht="14.4" thickBot="1" x14ac:dyDescent="0.3">
      <c r="A378" s="41" t="s">
        <v>1398</v>
      </c>
      <c r="B378" s="41" t="s">
        <v>1403</v>
      </c>
      <c r="C378" s="26" t="s">
        <v>437</v>
      </c>
      <c r="D378" s="50">
        <v>10.28</v>
      </c>
      <c r="E378" s="50">
        <v>12</v>
      </c>
      <c r="F378" s="50">
        <v>10.5</v>
      </c>
      <c r="G378" s="50">
        <v>12.3</v>
      </c>
      <c r="H378" s="50">
        <v>14.11</v>
      </c>
      <c r="I378" s="50">
        <v>15.9</v>
      </c>
      <c r="J378" s="50">
        <v>15.7</v>
      </c>
      <c r="K378" s="50">
        <v>16.600000000000001</v>
      </c>
      <c r="L378" s="50">
        <v>17.28</v>
      </c>
      <c r="M378" s="50">
        <v>14.3</v>
      </c>
      <c r="N378" s="50">
        <v>11.5</v>
      </c>
      <c r="O378" s="50">
        <v>10.5</v>
      </c>
      <c r="P378" s="51">
        <v>4.5000000000000009</v>
      </c>
      <c r="Q378" s="51">
        <v>8.1</v>
      </c>
      <c r="R378" s="51">
        <v>6.3888888888888884</v>
      </c>
      <c r="S378" s="51">
        <v>6.7000000000000011</v>
      </c>
      <c r="T378" s="51">
        <v>9.3888888888888875</v>
      </c>
      <c r="U378" s="51">
        <v>11.400000000000002</v>
      </c>
      <c r="V378" s="51">
        <v>11.400000000000002</v>
      </c>
      <c r="W378" s="51">
        <v>12.999999999999998</v>
      </c>
      <c r="X378" s="51">
        <v>12.388888888888888</v>
      </c>
      <c r="Y378" s="51">
        <v>9.0000000000000018</v>
      </c>
      <c r="Z378" s="51">
        <v>5.9999999999999982</v>
      </c>
      <c r="AA378" s="51">
        <v>5.2222222222222214</v>
      </c>
      <c r="AB378" s="53">
        <f t="shared" si="123"/>
        <v>567.35668077403966</v>
      </c>
      <c r="AC378" s="53">
        <f t="shared" si="124"/>
        <v>831.35609849886066</v>
      </c>
      <c r="AD378" s="53">
        <f t="shared" si="125"/>
        <v>726.62154771948985</v>
      </c>
      <c r="AE378" s="53">
        <f t="shared" si="126"/>
        <v>673.23382754436284</v>
      </c>
      <c r="AF378" s="53">
        <f t="shared" si="127"/>
        <v>862.14502496964201</v>
      </c>
      <c r="AG378" s="53">
        <f t="shared" si="128"/>
        <v>1004.7823052796856</v>
      </c>
      <c r="AH378" s="53">
        <f t="shared" si="129"/>
        <v>1017.7131171856126</v>
      </c>
      <c r="AI378" s="53">
        <f t="shared" si="130"/>
        <v>1185.9921217637707</v>
      </c>
      <c r="AJ378" s="53">
        <f t="shared" si="131"/>
        <v>1048.5732080379614</v>
      </c>
      <c r="AK378" s="53">
        <f t="shared" si="132"/>
        <v>808.15837437335313</v>
      </c>
      <c r="AL378" s="53">
        <f t="shared" si="133"/>
        <v>644.44921125451526</v>
      </c>
      <c r="AM378" s="53">
        <f t="shared" si="134"/>
        <v>618.31455783548756</v>
      </c>
      <c r="AN378" s="55">
        <f t="shared" si="135"/>
        <v>0.67378862603986323</v>
      </c>
      <c r="AO378" s="55">
        <f t="shared" si="136"/>
        <v>0.7704166173051481</v>
      </c>
      <c r="AP378" s="55">
        <f t="shared" si="137"/>
        <v>0.75694367228859372</v>
      </c>
      <c r="AQ378" s="55">
        <f t="shared" si="138"/>
        <v>0.68648336660027831</v>
      </c>
      <c r="AR378" s="55">
        <f t="shared" si="139"/>
        <v>0.73231216874016225</v>
      </c>
      <c r="AS378" s="55">
        <f t="shared" si="140"/>
        <v>0.74634044820626799</v>
      </c>
      <c r="AT378" s="55">
        <f t="shared" si="141"/>
        <v>0.75594530281291261</v>
      </c>
      <c r="AU378" s="55">
        <f t="shared" si="142"/>
        <v>0.79297069922283991</v>
      </c>
      <c r="AV378" s="55">
        <f t="shared" si="143"/>
        <v>0.72972200979619017</v>
      </c>
      <c r="AW378" s="55">
        <f t="shared" si="144"/>
        <v>0.70466654262020501</v>
      </c>
      <c r="AX378" s="55">
        <f t="shared" si="145"/>
        <v>0.6895894880196527</v>
      </c>
      <c r="AY378" s="55">
        <f t="shared" si="146"/>
        <v>0.69825517396792991</v>
      </c>
    </row>
    <row r="379" spans="1:51" ht="14.4" thickBot="1" x14ac:dyDescent="0.3">
      <c r="A379" s="41" t="s">
        <v>1398</v>
      </c>
      <c r="B379" s="41" t="s">
        <v>1403</v>
      </c>
      <c r="C379" s="26" t="s">
        <v>438</v>
      </c>
      <c r="D379" s="50">
        <v>14</v>
      </c>
      <c r="E379" s="50">
        <v>15</v>
      </c>
      <c r="F379" s="50">
        <v>15.39</v>
      </c>
      <c r="G379" s="50">
        <v>17.2</v>
      </c>
      <c r="H379" s="50">
        <v>17.22</v>
      </c>
      <c r="I379" s="50">
        <v>19.5</v>
      </c>
      <c r="J379" s="50">
        <v>20.5</v>
      </c>
      <c r="K379" s="50">
        <v>22.1</v>
      </c>
      <c r="L379" s="50">
        <v>21.61</v>
      </c>
      <c r="M379" s="50">
        <v>18.600000000000001</v>
      </c>
      <c r="N379" s="50">
        <v>17</v>
      </c>
      <c r="O379" s="50">
        <v>14.22</v>
      </c>
      <c r="P379" s="51">
        <v>7.9999999999999991</v>
      </c>
      <c r="Q379" s="51">
        <v>10</v>
      </c>
      <c r="R379" s="51">
        <v>9.7222222222222214</v>
      </c>
      <c r="S379" s="51">
        <v>10.399999999999999</v>
      </c>
      <c r="T379" s="51">
        <v>12.222222222222221</v>
      </c>
      <c r="U379" s="51">
        <v>14.4</v>
      </c>
      <c r="V379" s="51">
        <v>16.5</v>
      </c>
      <c r="W379" s="51">
        <v>17.3</v>
      </c>
      <c r="X379" s="51">
        <v>16.777777777777779</v>
      </c>
      <c r="Y379" s="51">
        <v>12.899999999999999</v>
      </c>
      <c r="Z379" s="51">
        <v>7.7222222222222214</v>
      </c>
      <c r="AA379" s="51">
        <v>4.2222222222222232</v>
      </c>
      <c r="AB379" s="53">
        <f t="shared" si="123"/>
        <v>719.66359772035185</v>
      </c>
      <c r="AC379" s="53">
        <f t="shared" si="124"/>
        <v>883.53788044064754</v>
      </c>
      <c r="AD379" s="53">
        <f t="shared" si="125"/>
        <v>830.20652809460785</v>
      </c>
      <c r="AE379" s="53">
        <f t="shared" si="126"/>
        <v>809.99995420992593</v>
      </c>
      <c r="AF379" s="53">
        <f t="shared" si="127"/>
        <v>1029.7588785195389</v>
      </c>
      <c r="AG379" s="53">
        <f t="shared" si="128"/>
        <v>1185.6655833040711</v>
      </c>
      <c r="AH379" s="53">
        <f t="shared" si="129"/>
        <v>1458.8612927568638</v>
      </c>
      <c r="AI379" s="53">
        <f t="shared" si="130"/>
        <v>1463.7537458974059</v>
      </c>
      <c r="AJ379" s="53">
        <f t="shared" si="131"/>
        <v>1411.6710237634097</v>
      </c>
      <c r="AK379" s="53">
        <f t="shared" si="132"/>
        <v>1031.8907670543954</v>
      </c>
      <c r="AL379" s="53">
        <f t="shared" si="133"/>
        <v>571.76115874373784</v>
      </c>
      <c r="AM379" s="53">
        <f t="shared" si="134"/>
        <v>421.20962457765376</v>
      </c>
      <c r="AN379" s="55">
        <f t="shared" si="135"/>
        <v>0.67145798064498396</v>
      </c>
      <c r="AO379" s="55">
        <f t="shared" si="136"/>
        <v>0.72034842210105543</v>
      </c>
      <c r="AP379" s="55">
        <f t="shared" si="137"/>
        <v>0.68957757920631413</v>
      </c>
      <c r="AQ379" s="55">
        <f t="shared" si="138"/>
        <v>0.64298225470973203</v>
      </c>
      <c r="AR379" s="55">
        <f t="shared" si="139"/>
        <v>0.7245186906560237</v>
      </c>
      <c r="AS379" s="55">
        <f t="shared" si="140"/>
        <v>0.72381065185866211</v>
      </c>
      <c r="AT379" s="55">
        <f t="shared" si="141"/>
        <v>0.77840775277265584</v>
      </c>
      <c r="AU379" s="55">
        <f t="shared" si="142"/>
        <v>0.74239519654256825</v>
      </c>
      <c r="AV379" s="55">
        <f t="shared" si="143"/>
        <v>0.74005390895854184</v>
      </c>
      <c r="AW379" s="55">
        <f t="shared" si="144"/>
        <v>0.69446111081713024</v>
      </c>
      <c r="AX379" s="55">
        <f t="shared" si="145"/>
        <v>0.54364178394327978</v>
      </c>
      <c r="AY379" s="55">
        <f t="shared" si="146"/>
        <v>0.51004508848803753</v>
      </c>
    </row>
    <row r="380" spans="1:51" ht="14.4" thickBot="1" x14ac:dyDescent="0.3">
      <c r="A380" s="41" t="s">
        <v>1398</v>
      </c>
      <c r="B380" s="41" t="s">
        <v>1403</v>
      </c>
      <c r="C380" s="27" t="s">
        <v>439</v>
      </c>
      <c r="D380" s="50">
        <v>12.28</v>
      </c>
      <c r="E380" s="50">
        <v>12.1</v>
      </c>
      <c r="F380" s="50">
        <v>12.5</v>
      </c>
      <c r="G380" s="50">
        <v>13.7</v>
      </c>
      <c r="H380" s="50">
        <v>15.89</v>
      </c>
      <c r="I380" s="50">
        <v>18.2</v>
      </c>
      <c r="J380" s="50">
        <v>20.6</v>
      </c>
      <c r="K380" s="50">
        <v>22.7</v>
      </c>
      <c r="L380" s="50">
        <v>20.11</v>
      </c>
      <c r="M380" s="50">
        <v>18.7</v>
      </c>
      <c r="N380" s="50">
        <v>14.28</v>
      </c>
      <c r="O380" s="50">
        <v>12.28</v>
      </c>
      <c r="P380" s="51">
        <v>6.8888888888888875</v>
      </c>
      <c r="Q380" s="51">
        <v>6.1999999999999975</v>
      </c>
      <c r="R380" s="51">
        <v>7.3888888888888875</v>
      </c>
      <c r="S380" s="51">
        <v>9.0000000000000018</v>
      </c>
      <c r="T380" s="51">
        <v>12</v>
      </c>
      <c r="U380" s="51">
        <v>14.8</v>
      </c>
      <c r="V380" s="51">
        <v>16.900000000000002</v>
      </c>
      <c r="W380" s="51">
        <v>16.600000000000001</v>
      </c>
      <c r="X380" s="51">
        <v>15.777777777777777</v>
      </c>
      <c r="Y380" s="51">
        <v>8.9000000000000021</v>
      </c>
      <c r="Z380" s="51">
        <v>8.2222222222222197</v>
      </c>
      <c r="AA380" s="51">
        <v>2.8888888888888906</v>
      </c>
      <c r="AB380" s="53">
        <f t="shared" si="123"/>
        <v>691.82498780674803</v>
      </c>
      <c r="AC380" s="53">
        <f t="shared" si="124"/>
        <v>636.78067444479188</v>
      </c>
      <c r="AD380" s="53">
        <f t="shared" si="125"/>
        <v>730.20728035953721</v>
      </c>
      <c r="AE380" s="53">
        <f t="shared" si="126"/>
        <v>840.21577739387408</v>
      </c>
      <c r="AF380" s="53">
        <f t="shared" si="127"/>
        <v>1088.3060740303608</v>
      </c>
      <c r="AG380" s="53">
        <f t="shared" si="128"/>
        <v>1354.0808447460959</v>
      </c>
      <c r="AH380" s="53">
        <f t="shared" si="129"/>
        <v>1525.4444218587646</v>
      </c>
      <c r="AI380" s="53">
        <f t="shared" si="130"/>
        <v>1291.5027208209262</v>
      </c>
      <c r="AJ380" s="53">
        <f t="shared" si="131"/>
        <v>1362.927298491963</v>
      </c>
      <c r="AK380" s="53">
        <f t="shared" si="132"/>
        <v>602.71475215221346</v>
      </c>
      <c r="AL380" s="53">
        <f t="shared" si="133"/>
        <v>728.38695128508527</v>
      </c>
      <c r="AM380" s="53">
        <f t="shared" si="134"/>
        <v>396.15266314336645</v>
      </c>
      <c r="AN380" s="55">
        <f t="shared" si="135"/>
        <v>0.69635473401957104</v>
      </c>
      <c r="AO380" s="55">
        <f t="shared" si="136"/>
        <v>0.67204378285511357</v>
      </c>
      <c r="AP380" s="55">
        <f t="shared" si="137"/>
        <v>0.71026273080950775</v>
      </c>
      <c r="AQ380" s="55">
        <f t="shared" si="138"/>
        <v>0.73261871148731494</v>
      </c>
      <c r="AR380" s="55">
        <f t="shared" si="139"/>
        <v>0.77698967789806439</v>
      </c>
      <c r="AS380" s="55">
        <f t="shared" si="140"/>
        <v>0.80555807218985809</v>
      </c>
      <c r="AT380" s="55">
        <f t="shared" si="141"/>
        <v>0.79352311966955313</v>
      </c>
      <c r="AU380" s="55">
        <f t="shared" si="142"/>
        <v>0.68474331593499815</v>
      </c>
      <c r="AV380" s="55">
        <f t="shared" si="143"/>
        <v>0.76149558679849294</v>
      </c>
      <c r="AW380" s="55">
        <f t="shared" si="144"/>
        <v>0.52908896710672026</v>
      </c>
      <c r="AX380" s="55">
        <f t="shared" si="145"/>
        <v>0.66941806704232698</v>
      </c>
      <c r="AY380" s="55">
        <f t="shared" si="146"/>
        <v>0.52694307354428127</v>
      </c>
    </row>
    <row r="381" spans="1:51" ht="14.4" thickBot="1" x14ac:dyDescent="0.3">
      <c r="A381" s="41" t="s">
        <v>1398</v>
      </c>
      <c r="B381" s="41" t="s">
        <v>1403</v>
      </c>
      <c r="C381" s="26" t="s">
        <v>440</v>
      </c>
      <c r="D381" s="50">
        <v>13</v>
      </c>
      <c r="E381" s="50">
        <v>14.2</v>
      </c>
      <c r="F381" s="50">
        <v>14.22</v>
      </c>
      <c r="G381" s="50">
        <v>15.3</v>
      </c>
      <c r="H381" s="50">
        <v>16.22</v>
      </c>
      <c r="I381" s="50">
        <v>17.8</v>
      </c>
      <c r="J381" s="50">
        <v>20</v>
      </c>
      <c r="K381" s="50">
        <v>20.100000000000001</v>
      </c>
      <c r="L381" s="50">
        <v>19.5</v>
      </c>
      <c r="M381" s="50">
        <v>18.8</v>
      </c>
      <c r="N381" s="50">
        <v>15.22</v>
      </c>
      <c r="O381" s="50">
        <v>13.61</v>
      </c>
      <c r="P381" s="51">
        <v>8.3888888888888893</v>
      </c>
      <c r="Q381" s="51">
        <v>10</v>
      </c>
      <c r="R381" s="51">
        <v>8.7777777777777768</v>
      </c>
      <c r="S381" s="51">
        <v>10.6</v>
      </c>
      <c r="T381" s="51">
        <v>12.5</v>
      </c>
      <c r="U381" s="51">
        <v>14.7</v>
      </c>
      <c r="V381" s="51">
        <v>17.5</v>
      </c>
      <c r="W381" s="51">
        <v>17.899999999999999</v>
      </c>
      <c r="X381" s="51">
        <v>17.222222222222221</v>
      </c>
      <c r="Y381" s="51">
        <v>14.3</v>
      </c>
      <c r="Z381" s="51">
        <v>10.888888888888889</v>
      </c>
      <c r="AA381" s="51">
        <v>10.777777777777777</v>
      </c>
      <c r="AB381" s="53">
        <f t="shared" si="123"/>
        <v>809.69346353641356</v>
      </c>
      <c r="AC381" s="53">
        <f t="shared" si="124"/>
        <v>930.34967118909935</v>
      </c>
      <c r="AD381" s="53">
        <f t="shared" si="125"/>
        <v>788.34669811628498</v>
      </c>
      <c r="AE381" s="53">
        <f t="shared" si="126"/>
        <v>938.93594360124541</v>
      </c>
      <c r="AF381" s="53">
        <f t="shared" si="127"/>
        <v>1138.0217995960822</v>
      </c>
      <c r="AG381" s="53">
        <f t="shared" si="128"/>
        <v>1370.7752025676334</v>
      </c>
      <c r="AH381" s="53">
        <f t="shared" si="129"/>
        <v>1707.8704803082653</v>
      </c>
      <c r="AI381" s="53">
        <f t="shared" si="130"/>
        <v>1785.0823138468675</v>
      </c>
      <c r="AJ381" s="53">
        <f t="shared" si="131"/>
        <v>1700.9145922573466</v>
      </c>
      <c r="AK381" s="53">
        <f t="shared" si="132"/>
        <v>1222.6142885300453</v>
      </c>
      <c r="AL381" s="53">
        <f t="shared" si="133"/>
        <v>980.74320221798973</v>
      </c>
      <c r="AM381" s="53">
        <f t="shared" si="134"/>
        <v>1072.3303845422363</v>
      </c>
      <c r="AN381" s="55">
        <f t="shared" si="135"/>
        <v>0.73578001021761408</v>
      </c>
      <c r="AO381" s="55">
        <f t="shared" si="136"/>
        <v>0.75851407447190167</v>
      </c>
      <c r="AP381" s="55">
        <f t="shared" si="137"/>
        <v>0.69777925425039267</v>
      </c>
      <c r="AQ381" s="55">
        <f t="shared" si="138"/>
        <v>0.73546491675780623</v>
      </c>
      <c r="AR381" s="55">
        <f t="shared" si="139"/>
        <v>0.7862170835387482</v>
      </c>
      <c r="AS381" s="55">
        <f t="shared" si="140"/>
        <v>0.8207631714611342</v>
      </c>
      <c r="AT381" s="55">
        <f t="shared" si="141"/>
        <v>0.8553358918125572</v>
      </c>
      <c r="AU381" s="55">
        <f t="shared" si="142"/>
        <v>0.87175510354265096</v>
      </c>
      <c r="AV381" s="55">
        <f t="shared" si="143"/>
        <v>0.8669321654935912</v>
      </c>
      <c r="AW381" s="55">
        <f t="shared" si="144"/>
        <v>0.7512081534970918</v>
      </c>
      <c r="AX381" s="55">
        <f t="shared" si="145"/>
        <v>0.75359317951912574</v>
      </c>
      <c r="AY381" s="55">
        <f t="shared" si="146"/>
        <v>0.8300750868030099</v>
      </c>
    </row>
    <row r="382" spans="1:51" ht="14.4" thickBot="1" x14ac:dyDescent="0.3">
      <c r="A382" s="41" t="s">
        <v>1398</v>
      </c>
      <c r="B382" s="41" t="s">
        <v>1403</v>
      </c>
      <c r="C382" s="26" t="s">
        <v>441</v>
      </c>
      <c r="D382" s="50">
        <v>13.39</v>
      </c>
      <c r="E382" s="50">
        <v>13.7</v>
      </c>
      <c r="F382" s="50">
        <v>14.61</v>
      </c>
      <c r="G382" s="50">
        <v>14.5</v>
      </c>
      <c r="H382" s="50">
        <v>16.11</v>
      </c>
      <c r="I382" s="50">
        <v>18</v>
      </c>
      <c r="J382" s="50">
        <v>20.2</v>
      </c>
      <c r="K382" s="50">
        <v>20.9</v>
      </c>
      <c r="L382" s="50">
        <v>22.28</v>
      </c>
      <c r="M382" s="50">
        <v>17.3</v>
      </c>
      <c r="N382" s="50">
        <v>14.11</v>
      </c>
      <c r="O382" s="50">
        <v>13</v>
      </c>
      <c r="P382" s="51">
        <v>6.2222222222222232</v>
      </c>
      <c r="Q382" s="51">
        <v>7.3</v>
      </c>
      <c r="R382" s="51">
        <v>8.8888888888888893</v>
      </c>
      <c r="S382" s="51">
        <v>8.3999999999999986</v>
      </c>
      <c r="T382" s="51">
        <v>11.500000000000002</v>
      </c>
      <c r="U382" s="51">
        <v>13.699999999999998</v>
      </c>
      <c r="V382" s="51">
        <v>15.499999999999998</v>
      </c>
      <c r="W382" s="51">
        <v>15.399999999999999</v>
      </c>
      <c r="X382" s="51">
        <v>13.277777777777777</v>
      </c>
      <c r="Y382" s="51">
        <v>12.999999999999998</v>
      </c>
      <c r="Z382" s="51">
        <v>6.7777777777777795</v>
      </c>
      <c r="AA382" s="51">
        <v>4.7777777777777786</v>
      </c>
      <c r="AB382" s="53">
        <f t="shared" si="123"/>
        <v>587.00308929225821</v>
      </c>
      <c r="AC382" s="53">
        <f t="shared" si="124"/>
        <v>667.02799509851479</v>
      </c>
      <c r="AD382" s="53">
        <f t="shared" si="125"/>
        <v>780.34706920636711</v>
      </c>
      <c r="AE382" s="53">
        <f t="shared" si="126"/>
        <v>735.6243417832718</v>
      </c>
      <c r="AF382" s="53">
        <f t="shared" si="127"/>
        <v>1004.6042341236675</v>
      </c>
      <c r="AG382" s="53">
        <f t="shared" si="128"/>
        <v>1189.2543615930508</v>
      </c>
      <c r="AH382" s="53">
        <f t="shared" si="129"/>
        <v>1308.0078871827075</v>
      </c>
      <c r="AI382" s="53">
        <f t="shared" si="130"/>
        <v>1236.7992728631764</v>
      </c>
      <c r="AJ382" s="53">
        <f t="shared" si="131"/>
        <v>863.85277571537699</v>
      </c>
      <c r="AK382" s="53">
        <f t="shared" si="132"/>
        <v>1134.5312472290354</v>
      </c>
      <c r="AL382" s="53">
        <f t="shared" si="133"/>
        <v>604.67549035077809</v>
      </c>
      <c r="AM382" s="53">
        <f t="shared" si="134"/>
        <v>492.81967715663296</v>
      </c>
      <c r="AN382" s="55">
        <f t="shared" si="135"/>
        <v>0.61856116001854955</v>
      </c>
      <c r="AO382" s="55">
        <f t="shared" si="136"/>
        <v>0.65276163448701063</v>
      </c>
      <c r="AP382" s="55">
        <f t="shared" si="137"/>
        <v>0.68553613946322034</v>
      </c>
      <c r="AQ382" s="55">
        <f t="shared" si="138"/>
        <v>0.66796926441292492</v>
      </c>
      <c r="AR382" s="55">
        <f t="shared" si="139"/>
        <v>0.74128902938793639</v>
      </c>
      <c r="AS382" s="55">
        <f t="shared" si="140"/>
        <v>0.75969616434428611</v>
      </c>
      <c r="AT382" s="55">
        <f t="shared" si="141"/>
        <v>0.74392254767449406</v>
      </c>
      <c r="AU382" s="55">
        <f t="shared" si="142"/>
        <v>0.70794709103926146</v>
      </c>
      <c r="AV382" s="55">
        <f t="shared" si="143"/>
        <v>0.56720617074413104</v>
      </c>
      <c r="AW382" s="55">
        <f t="shared" si="144"/>
        <v>0.75856324835230549</v>
      </c>
      <c r="AX382" s="55">
        <f t="shared" si="145"/>
        <v>0.61329195861737207</v>
      </c>
      <c r="AY382" s="55">
        <f t="shared" si="146"/>
        <v>0.57402616405992557</v>
      </c>
    </row>
    <row r="383" spans="1:51" ht="14.4" thickBot="1" x14ac:dyDescent="0.3">
      <c r="A383" s="41" t="s">
        <v>1398</v>
      </c>
      <c r="B383" s="41" t="s">
        <v>1403</v>
      </c>
      <c r="C383" s="26" t="s">
        <v>442</v>
      </c>
      <c r="D383" s="50">
        <v>9.61</v>
      </c>
      <c r="E383" s="50">
        <v>11.3</v>
      </c>
      <c r="F383" s="50">
        <v>12.72</v>
      </c>
      <c r="G383" s="50">
        <v>13.7</v>
      </c>
      <c r="H383" s="50">
        <v>15</v>
      </c>
      <c r="I383" s="50">
        <v>15.3</v>
      </c>
      <c r="J383" s="50">
        <v>15.9</v>
      </c>
      <c r="K383" s="50">
        <v>16.600000000000001</v>
      </c>
      <c r="L383" s="50">
        <v>16.72</v>
      </c>
      <c r="M383" s="50">
        <v>15.1</v>
      </c>
      <c r="N383" s="50">
        <v>12.78</v>
      </c>
      <c r="O383" s="50">
        <v>10.72</v>
      </c>
      <c r="P383" s="51">
        <v>6.3888888888888884</v>
      </c>
      <c r="Q383" s="51">
        <v>6.6000000000000014</v>
      </c>
      <c r="R383" s="51">
        <v>8.1111111111111125</v>
      </c>
      <c r="S383" s="51">
        <v>8.1999999999999993</v>
      </c>
      <c r="T383" s="51">
        <v>9.3888888888888875</v>
      </c>
      <c r="U383" s="51">
        <v>10</v>
      </c>
      <c r="V383" s="51">
        <v>10.7</v>
      </c>
      <c r="W383" s="51">
        <v>11.500000000000002</v>
      </c>
      <c r="X383" s="51">
        <v>12.5</v>
      </c>
      <c r="Y383" s="51">
        <v>9.4</v>
      </c>
      <c r="Z383" s="51">
        <v>8.2777777777777768</v>
      </c>
      <c r="AA383" s="51">
        <v>6.1111111111111107</v>
      </c>
      <c r="AB383" s="53">
        <f t="shared" si="123"/>
        <v>771.17969497056504</v>
      </c>
      <c r="AC383" s="53">
        <f t="shared" si="124"/>
        <v>709.32235805715914</v>
      </c>
      <c r="AD383" s="53">
        <f t="shared" si="125"/>
        <v>794.16013662003115</v>
      </c>
      <c r="AE383" s="53">
        <f t="shared" si="126"/>
        <v>754.02348555312494</v>
      </c>
      <c r="AF383" s="53">
        <f t="shared" si="127"/>
        <v>814.00710505291329</v>
      </c>
      <c r="AG383" s="53">
        <f t="shared" si="128"/>
        <v>866.6686487400749</v>
      </c>
      <c r="AH383" s="53">
        <f t="shared" si="129"/>
        <v>915.65346066346092</v>
      </c>
      <c r="AI383" s="53">
        <f t="shared" si="130"/>
        <v>973.74970457302311</v>
      </c>
      <c r="AJ383" s="53">
        <f t="shared" si="131"/>
        <v>1102.3986734935238</v>
      </c>
      <c r="AK383" s="53">
        <f t="shared" si="132"/>
        <v>809.99827453328612</v>
      </c>
      <c r="AL383" s="53">
        <f t="shared" si="133"/>
        <v>809.14550250539253</v>
      </c>
      <c r="AM383" s="53">
        <f t="shared" si="134"/>
        <v>689.15411109432171</v>
      </c>
      <c r="AN383" s="55">
        <f t="shared" si="135"/>
        <v>0.80336124374165685</v>
      </c>
      <c r="AO383" s="55">
        <f t="shared" si="136"/>
        <v>0.72826874252888585</v>
      </c>
      <c r="AP383" s="55">
        <f t="shared" si="137"/>
        <v>0.73539203583453472</v>
      </c>
      <c r="AQ383" s="55">
        <f t="shared" si="138"/>
        <v>0.69402485959688809</v>
      </c>
      <c r="AR383" s="55">
        <f t="shared" si="139"/>
        <v>0.69142347424923112</v>
      </c>
      <c r="AS383" s="55">
        <f t="shared" si="140"/>
        <v>0.70659493772129778</v>
      </c>
      <c r="AT383" s="55">
        <f t="shared" si="141"/>
        <v>0.71246996425695297</v>
      </c>
      <c r="AU383" s="55">
        <f t="shared" si="142"/>
        <v>0.7185217310968135</v>
      </c>
      <c r="AV383" s="55">
        <f t="shared" si="143"/>
        <v>0.76160638599250852</v>
      </c>
      <c r="AW383" s="55">
        <f t="shared" si="144"/>
        <v>0.68750465026733365</v>
      </c>
      <c r="AX383" s="55">
        <f t="shared" si="145"/>
        <v>0.74084132526836421</v>
      </c>
      <c r="AY383" s="55">
        <f t="shared" si="146"/>
        <v>0.73179083201306594</v>
      </c>
    </row>
    <row r="384" spans="1:51" ht="14.4" thickBot="1" x14ac:dyDescent="0.3">
      <c r="A384" s="41" t="s">
        <v>1398</v>
      </c>
      <c r="B384" s="41" t="s">
        <v>1403</v>
      </c>
      <c r="C384" s="26" t="s">
        <v>443</v>
      </c>
      <c r="D384" s="50">
        <v>9.2799999999999994</v>
      </c>
      <c r="E384" s="50">
        <v>9.9</v>
      </c>
      <c r="F384" s="50">
        <v>14.22</v>
      </c>
      <c r="G384" s="50">
        <v>13.5</v>
      </c>
      <c r="H384" s="50">
        <v>16.5</v>
      </c>
      <c r="I384" s="50">
        <v>18.3</v>
      </c>
      <c r="J384" s="50">
        <v>18.5</v>
      </c>
      <c r="K384" s="50">
        <v>19.8</v>
      </c>
      <c r="L384" s="50">
        <v>18.22</v>
      </c>
      <c r="M384" s="50">
        <v>17.3</v>
      </c>
      <c r="N384" s="50">
        <v>12.22</v>
      </c>
      <c r="O384" s="50">
        <v>10.39</v>
      </c>
      <c r="P384" s="51">
        <v>5.2222222222222214</v>
      </c>
      <c r="Q384" s="51">
        <v>5.4999999999999991</v>
      </c>
      <c r="R384" s="51">
        <v>7.8888888888888902</v>
      </c>
      <c r="S384" s="51">
        <v>7.1000000000000005</v>
      </c>
      <c r="T384" s="51">
        <v>9.0000000000000018</v>
      </c>
      <c r="U384" s="51">
        <v>10.6</v>
      </c>
      <c r="V384" s="51">
        <v>12.5</v>
      </c>
      <c r="W384" s="51">
        <v>12.899999999999999</v>
      </c>
      <c r="X384" s="51">
        <v>11.611111111111111</v>
      </c>
      <c r="Y384" s="51">
        <v>9.6</v>
      </c>
      <c r="Z384" s="51">
        <v>5.2777777777777777</v>
      </c>
      <c r="AA384" s="51">
        <v>5</v>
      </c>
      <c r="AB384" s="53">
        <f t="shared" si="123"/>
        <v>670.94506031736739</v>
      </c>
      <c r="AC384" s="53">
        <f t="shared" si="124"/>
        <v>668.90513658141322</v>
      </c>
      <c r="AD384" s="53">
        <f t="shared" si="125"/>
        <v>698.83959979422957</v>
      </c>
      <c r="AE384" s="53">
        <f t="shared" si="126"/>
        <v>657.52119154157606</v>
      </c>
      <c r="AF384" s="53">
        <f t="shared" si="127"/>
        <v>701.8087890915649</v>
      </c>
      <c r="AG384" s="53">
        <f t="shared" si="128"/>
        <v>776.19752238825561</v>
      </c>
      <c r="AH384" s="53">
        <f t="shared" si="129"/>
        <v>985.36462658496657</v>
      </c>
      <c r="AI384" s="53">
        <f t="shared" si="130"/>
        <v>957.57237680659023</v>
      </c>
      <c r="AJ384" s="53">
        <f t="shared" si="131"/>
        <v>892.06546371662421</v>
      </c>
      <c r="AK384" s="53">
        <f t="shared" si="132"/>
        <v>723.18913500741905</v>
      </c>
      <c r="AL384" s="53">
        <f t="shared" si="133"/>
        <v>556.05927399965265</v>
      </c>
      <c r="AM384" s="53">
        <f t="shared" si="134"/>
        <v>603.90320434859723</v>
      </c>
      <c r="AN384" s="55">
        <f t="shared" si="135"/>
        <v>0.75769016575455772</v>
      </c>
      <c r="AO384" s="55">
        <f t="shared" si="136"/>
        <v>0.74095917568867942</v>
      </c>
      <c r="AP384" s="55">
        <f t="shared" si="137"/>
        <v>0.6569739960648685</v>
      </c>
      <c r="AQ384" s="55">
        <f t="shared" si="138"/>
        <v>0.65232192251268639</v>
      </c>
      <c r="AR384" s="55">
        <f t="shared" si="139"/>
        <v>0.61193596288981533</v>
      </c>
      <c r="AS384" s="55">
        <f t="shared" si="140"/>
        <v>0.60799253674469367</v>
      </c>
      <c r="AT384" s="55">
        <f t="shared" si="141"/>
        <v>0.68075190054430224</v>
      </c>
      <c r="AU384" s="55">
        <f t="shared" si="142"/>
        <v>0.64444493323957552</v>
      </c>
      <c r="AV384" s="55">
        <f t="shared" si="143"/>
        <v>0.65343192525163818</v>
      </c>
      <c r="AW384" s="55">
        <f t="shared" si="144"/>
        <v>0.60563297504931912</v>
      </c>
      <c r="AX384" s="55">
        <f t="shared" si="145"/>
        <v>0.62553165464369676</v>
      </c>
      <c r="AY384" s="55">
        <f t="shared" si="146"/>
        <v>0.69260477807000631</v>
      </c>
    </row>
    <row r="385" spans="1:51" ht="14.4" thickBot="1" x14ac:dyDescent="0.3">
      <c r="A385" s="41" t="s">
        <v>1398</v>
      </c>
      <c r="B385" s="41" t="s">
        <v>1403</v>
      </c>
      <c r="C385" s="26" t="s">
        <v>444</v>
      </c>
      <c r="D385" s="50">
        <v>10.5</v>
      </c>
      <c r="E385" s="50">
        <v>10.7</v>
      </c>
      <c r="F385" s="50">
        <v>13.72</v>
      </c>
      <c r="G385" s="50">
        <v>13.8</v>
      </c>
      <c r="H385" s="50">
        <v>14.72</v>
      </c>
      <c r="I385" s="50">
        <v>16.399999999999999</v>
      </c>
      <c r="J385" s="50">
        <v>16.8</v>
      </c>
      <c r="K385" s="50">
        <v>16.7</v>
      </c>
      <c r="L385" s="50">
        <v>18.22</v>
      </c>
      <c r="M385" s="50">
        <v>15.4</v>
      </c>
      <c r="N385" s="50">
        <v>12.28</v>
      </c>
      <c r="O385" s="50">
        <v>11.5</v>
      </c>
      <c r="P385" s="51">
        <v>4.6111111111111098</v>
      </c>
      <c r="Q385" s="51">
        <v>5.3999999999999995</v>
      </c>
      <c r="R385" s="51">
        <v>9.2777777777777786</v>
      </c>
      <c r="S385" s="51">
        <v>7.8999999999999995</v>
      </c>
      <c r="T385" s="51">
        <v>8.7777777777777768</v>
      </c>
      <c r="U385" s="51">
        <v>10.299999999999999</v>
      </c>
      <c r="V385" s="51">
        <v>11.600000000000001</v>
      </c>
      <c r="W385" s="51">
        <v>12.2</v>
      </c>
      <c r="X385" s="51">
        <v>9.8888888888888875</v>
      </c>
      <c r="Y385" s="51">
        <v>10.1</v>
      </c>
      <c r="Z385" s="51">
        <v>6.1111111111111107</v>
      </c>
      <c r="AA385" s="51">
        <v>4.2222222222222232</v>
      </c>
      <c r="AB385" s="53">
        <f t="shared" si="123"/>
        <v>567.84194173914375</v>
      </c>
      <c r="AC385" s="53">
        <f t="shared" si="124"/>
        <v>625.3890566785891</v>
      </c>
      <c r="AD385" s="53">
        <f t="shared" si="125"/>
        <v>871.12045425117742</v>
      </c>
      <c r="AE385" s="53">
        <f t="shared" si="126"/>
        <v>719.2157041869566</v>
      </c>
      <c r="AF385" s="53">
        <f t="shared" si="127"/>
        <v>763.29070681143548</v>
      </c>
      <c r="AG385" s="53">
        <f t="shared" si="128"/>
        <v>840.87824716533885</v>
      </c>
      <c r="AH385" s="53">
        <f t="shared" si="129"/>
        <v>974.2551618956287</v>
      </c>
      <c r="AI385" s="53">
        <f t="shared" si="130"/>
        <v>1061.150041663491</v>
      </c>
      <c r="AJ385" s="53">
        <f t="shared" si="131"/>
        <v>709.43027625216655</v>
      </c>
      <c r="AK385" s="53">
        <f t="shared" si="132"/>
        <v>872.72075966863144</v>
      </c>
      <c r="AL385" s="53">
        <f t="shared" si="133"/>
        <v>621.61801849567178</v>
      </c>
      <c r="AM385" s="53">
        <f t="shared" si="134"/>
        <v>503.23634718601801</v>
      </c>
      <c r="AN385" s="55">
        <f t="shared" si="135"/>
        <v>0.66914950352785441</v>
      </c>
      <c r="AO385" s="55">
        <f t="shared" si="136"/>
        <v>0.69757811709595929</v>
      </c>
      <c r="AP385" s="55">
        <f t="shared" si="137"/>
        <v>0.74548599221149014</v>
      </c>
      <c r="AQ385" s="55">
        <f t="shared" si="138"/>
        <v>0.67561855378907831</v>
      </c>
      <c r="AR385" s="55">
        <f t="shared" si="139"/>
        <v>0.67560176436050245</v>
      </c>
      <c r="AS385" s="55">
        <f t="shared" si="140"/>
        <v>0.67196172473340621</v>
      </c>
      <c r="AT385" s="55">
        <f t="shared" si="141"/>
        <v>0.71415931980184288</v>
      </c>
      <c r="AU385" s="55">
        <f t="shared" si="142"/>
        <v>0.74769652314474411</v>
      </c>
      <c r="AV385" s="55">
        <f t="shared" si="143"/>
        <v>0.58271586959590549</v>
      </c>
      <c r="AW385" s="55">
        <f t="shared" si="144"/>
        <v>0.70678682206892873</v>
      </c>
      <c r="AX385" s="55">
        <f t="shared" si="145"/>
        <v>0.66007640326911077</v>
      </c>
      <c r="AY385" s="55">
        <f t="shared" si="146"/>
        <v>0.60937170533141349</v>
      </c>
    </row>
    <row r="386" spans="1:51" ht="14.4" thickBot="1" x14ac:dyDescent="0.3">
      <c r="A386" s="41" t="s">
        <v>1398</v>
      </c>
      <c r="B386" s="41" t="s">
        <v>1403</v>
      </c>
      <c r="C386" s="26" t="s">
        <v>445</v>
      </c>
      <c r="D386" s="50">
        <v>7.22</v>
      </c>
      <c r="E386" s="50">
        <v>8.3000000000000007</v>
      </c>
      <c r="F386" s="50">
        <v>8.61</v>
      </c>
      <c r="G386" s="50">
        <v>11.8</v>
      </c>
      <c r="H386" s="50">
        <v>14.28</v>
      </c>
      <c r="I386" s="50">
        <v>19.899999999999999</v>
      </c>
      <c r="J386" s="50">
        <v>23.2</v>
      </c>
      <c r="K386" s="50">
        <v>24.8</v>
      </c>
      <c r="L386" s="50">
        <v>20.61</v>
      </c>
      <c r="M386" s="50">
        <v>13.8</v>
      </c>
      <c r="N386" s="50">
        <v>10.5</v>
      </c>
      <c r="O386" s="50">
        <v>6.5</v>
      </c>
      <c r="P386" s="51">
        <v>-5.3888888888888884</v>
      </c>
      <c r="Q386" s="51">
        <v>-7.7999999999999989</v>
      </c>
      <c r="R386" s="51">
        <v>2.2777777777777786</v>
      </c>
      <c r="S386" s="51">
        <v>0</v>
      </c>
      <c r="T386" s="51">
        <v>1.2777777777777761</v>
      </c>
      <c r="U386" s="51">
        <v>3.1999999999999988</v>
      </c>
      <c r="V386" s="51">
        <v>3.9000000000000017</v>
      </c>
      <c r="W386" s="51">
        <v>4.6000000000000005</v>
      </c>
      <c r="X386" s="51">
        <v>2.3888888888888871</v>
      </c>
      <c r="Y386" s="51">
        <v>1.4000000000000017</v>
      </c>
      <c r="Z386" s="51">
        <v>-4.8888888888888893</v>
      </c>
      <c r="AA386" s="51">
        <v>-2.1111111111111116</v>
      </c>
      <c r="AB386" s="53">
        <f t="shared" si="123"/>
        <v>165.27769636759513</v>
      </c>
      <c r="AC386" s="53">
        <f t="shared" si="124"/>
        <v>106.12181102007762</v>
      </c>
      <c r="AD386" s="53">
        <f t="shared" si="125"/>
        <v>463.91241368532638</v>
      </c>
      <c r="AE386" s="53">
        <f t="shared" si="126"/>
        <v>270.243644634303</v>
      </c>
      <c r="AF386" s="53">
        <f t="shared" si="127"/>
        <v>276.3532489684232</v>
      </c>
      <c r="AG386" s="53">
        <f t="shared" si="128"/>
        <v>254.5779132292067</v>
      </c>
      <c r="AH386" s="53">
        <f t="shared" si="129"/>
        <v>229.5925205020273</v>
      </c>
      <c r="AI386" s="53">
        <f t="shared" si="130"/>
        <v>230.04177602293899</v>
      </c>
      <c r="AJ386" s="53">
        <f t="shared" si="131"/>
        <v>217.18570799784868</v>
      </c>
      <c r="AK386" s="53">
        <f t="shared" si="132"/>
        <v>290.12849992629873</v>
      </c>
      <c r="AL386" s="53">
        <f t="shared" si="133"/>
        <v>142.86207263970329</v>
      </c>
      <c r="AM386" s="53">
        <f t="shared" si="134"/>
        <v>283.56901021681955</v>
      </c>
      <c r="AN386" s="55">
        <f t="shared" si="135"/>
        <v>0.40327394852807641</v>
      </c>
      <c r="AO386" s="55">
        <f t="shared" si="136"/>
        <v>0.31147584739118339</v>
      </c>
      <c r="AP386" s="55">
        <f t="shared" si="137"/>
        <v>0.64443794130582022</v>
      </c>
      <c r="AQ386" s="55">
        <f t="shared" si="138"/>
        <v>0.44215255993832298</v>
      </c>
      <c r="AR386" s="55">
        <f t="shared" si="139"/>
        <v>0.41233351695282999</v>
      </c>
      <c r="AS386" s="55">
        <f t="shared" si="140"/>
        <v>0.33125654590070253</v>
      </c>
      <c r="AT386" s="55">
        <f t="shared" si="141"/>
        <v>0.28437108939784778</v>
      </c>
      <c r="AU386" s="55">
        <f t="shared" si="142"/>
        <v>0.27129353820603175</v>
      </c>
      <c r="AV386" s="55">
        <f t="shared" si="143"/>
        <v>0.29932513785649678</v>
      </c>
      <c r="AW386" s="55">
        <f t="shared" si="144"/>
        <v>0.42910856491445726</v>
      </c>
      <c r="AX386" s="55">
        <f t="shared" si="145"/>
        <v>0.33563550782270019</v>
      </c>
      <c r="AY386" s="55">
        <f t="shared" si="146"/>
        <v>0.54143528615513348</v>
      </c>
    </row>
    <row r="387" spans="1:51" ht="14.4" thickBot="1" x14ac:dyDescent="0.3">
      <c r="A387" s="41" t="s">
        <v>1398</v>
      </c>
      <c r="B387" s="41" t="s">
        <v>1403</v>
      </c>
      <c r="C387" s="26" t="s">
        <v>446</v>
      </c>
      <c r="D387" s="50">
        <v>13.28</v>
      </c>
      <c r="E387" s="50">
        <v>14</v>
      </c>
      <c r="F387" s="50">
        <v>16.22</v>
      </c>
      <c r="G387" s="50">
        <v>16</v>
      </c>
      <c r="H387" s="50">
        <v>18</v>
      </c>
      <c r="I387" s="50">
        <v>19.100000000000001</v>
      </c>
      <c r="J387" s="50">
        <v>20.6</v>
      </c>
      <c r="K387" s="50">
        <v>20.9</v>
      </c>
      <c r="L387" s="50">
        <v>20.61</v>
      </c>
      <c r="M387" s="50">
        <v>18</v>
      </c>
      <c r="N387" s="50">
        <v>15.5</v>
      </c>
      <c r="O387" s="50">
        <v>14.11</v>
      </c>
      <c r="P387" s="51">
        <v>7.9999999999999991</v>
      </c>
      <c r="Q387" s="51">
        <v>9.6</v>
      </c>
      <c r="R387" s="51">
        <v>10.888888888888889</v>
      </c>
      <c r="S387" s="51">
        <v>10</v>
      </c>
      <c r="T387" s="51">
        <v>13.611111111111111</v>
      </c>
      <c r="U387" s="51">
        <v>13.699999999999998</v>
      </c>
      <c r="V387" s="51">
        <v>15.899999999999999</v>
      </c>
      <c r="W387" s="51">
        <v>16.7</v>
      </c>
      <c r="X387" s="51">
        <v>15.999999999999998</v>
      </c>
      <c r="Y387" s="51">
        <v>14.100000000000001</v>
      </c>
      <c r="Z387" s="51">
        <v>10.388888888888891</v>
      </c>
      <c r="AA387" s="51">
        <v>6.2222222222222232</v>
      </c>
      <c r="AB387" s="53">
        <f t="shared" si="123"/>
        <v>754.15337842873339</v>
      </c>
      <c r="AC387" s="53">
        <f t="shared" si="124"/>
        <v>893.29088693162259</v>
      </c>
      <c r="AD387" s="53">
        <f t="shared" si="125"/>
        <v>919.9644939669015</v>
      </c>
      <c r="AE387" s="53">
        <f t="shared" si="126"/>
        <v>828.6929194975545</v>
      </c>
      <c r="AF387" s="53">
        <f t="shared" si="127"/>
        <v>1175.5891848190279</v>
      </c>
      <c r="AG387" s="53">
        <f t="shared" si="128"/>
        <v>1110.1196048752083</v>
      </c>
      <c r="AH387" s="53">
        <f t="shared" si="129"/>
        <v>1343.1323849448877</v>
      </c>
      <c r="AI387" s="53">
        <f t="shared" si="130"/>
        <v>1460.0056224494544</v>
      </c>
      <c r="AJ387" s="53">
        <f t="shared" si="131"/>
        <v>1359.5592604185622</v>
      </c>
      <c r="AK387" s="53">
        <f t="shared" si="132"/>
        <v>1252.6163598535236</v>
      </c>
      <c r="AL387" s="53">
        <f t="shared" si="133"/>
        <v>901.25093218072755</v>
      </c>
      <c r="AM387" s="53">
        <f t="shared" si="134"/>
        <v>560.18007234954825</v>
      </c>
      <c r="AN387" s="55">
        <f t="shared" si="135"/>
        <v>0.70363751366665717</v>
      </c>
      <c r="AO387" s="55">
        <f t="shared" si="136"/>
        <v>0.74808427180158543</v>
      </c>
      <c r="AP387" s="55">
        <f t="shared" si="137"/>
        <v>0.70689143344082617</v>
      </c>
      <c r="AQ387" s="55">
        <f t="shared" si="138"/>
        <v>0.67563332617800631</v>
      </c>
      <c r="AR387" s="55">
        <f t="shared" si="139"/>
        <v>0.7553188935018621</v>
      </c>
      <c r="AS387" s="55">
        <f t="shared" si="140"/>
        <v>0.70914484993553983</v>
      </c>
      <c r="AT387" s="55">
        <f t="shared" si="141"/>
        <v>0.74459617418146384</v>
      </c>
      <c r="AU387" s="55">
        <f t="shared" si="142"/>
        <v>0.76918083554569816</v>
      </c>
      <c r="AV387" s="55">
        <f t="shared" si="143"/>
        <v>0.74890484615366271</v>
      </c>
      <c r="AW387" s="55">
        <f t="shared" si="144"/>
        <v>0.77967138804800884</v>
      </c>
      <c r="AX387" s="55">
        <f t="shared" si="145"/>
        <v>0.71594810364117956</v>
      </c>
      <c r="AY387" s="55">
        <f t="shared" si="146"/>
        <v>0.59029610183072256</v>
      </c>
    </row>
    <row r="388" spans="1:51" ht="14.4" thickBot="1" x14ac:dyDescent="0.3">
      <c r="A388" s="41" t="s">
        <v>1398</v>
      </c>
      <c r="B388" s="41" t="s">
        <v>1403</v>
      </c>
      <c r="C388" s="26" t="s">
        <v>447</v>
      </c>
      <c r="D388" s="50">
        <v>11.39</v>
      </c>
      <c r="E388" s="50">
        <v>11.6</v>
      </c>
      <c r="F388" s="50">
        <v>14.22</v>
      </c>
      <c r="G388" s="50">
        <v>14.8</v>
      </c>
      <c r="H388" s="50">
        <v>14.39</v>
      </c>
      <c r="I388" s="50">
        <v>16.600000000000001</v>
      </c>
      <c r="J388" s="50">
        <v>17.7</v>
      </c>
      <c r="K388" s="50">
        <v>18.5</v>
      </c>
      <c r="L388" s="50">
        <v>18.61</v>
      </c>
      <c r="M388" s="50">
        <v>15.4</v>
      </c>
      <c r="N388" s="50">
        <v>12.89</v>
      </c>
      <c r="O388" s="50">
        <v>10.72</v>
      </c>
      <c r="P388" s="51">
        <v>7.7777777777777777</v>
      </c>
      <c r="Q388" s="51">
        <v>6.0999999999999979</v>
      </c>
      <c r="R388" s="51">
        <v>9.6111111111111089</v>
      </c>
      <c r="S388" s="51">
        <v>8.1999999999999993</v>
      </c>
      <c r="T388" s="51">
        <v>10.111111111111112</v>
      </c>
      <c r="U388" s="51">
        <v>13.299999999999999</v>
      </c>
      <c r="V388" s="51">
        <v>14.8</v>
      </c>
      <c r="W388" s="51">
        <v>15.1</v>
      </c>
      <c r="X388" s="51">
        <v>14.388888888888888</v>
      </c>
      <c r="Y388" s="51">
        <v>10.799999999999999</v>
      </c>
      <c r="Z388" s="51">
        <v>6.8888888888888875</v>
      </c>
      <c r="AA388" s="51">
        <v>4.6111111111111098</v>
      </c>
      <c r="AB388" s="53">
        <f t="shared" si="123"/>
        <v>828.40453558888646</v>
      </c>
      <c r="AC388" s="53">
        <f t="shared" si="124"/>
        <v>649.10532120673565</v>
      </c>
      <c r="AD388" s="53">
        <f t="shared" si="125"/>
        <v>881.96486601839695</v>
      </c>
      <c r="AE388" s="53">
        <f t="shared" si="126"/>
        <v>702.21799045518594</v>
      </c>
      <c r="AF388" s="53">
        <f t="shared" si="127"/>
        <v>932.74366486687643</v>
      </c>
      <c r="AG388" s="53">
        <f t="shared" si="128"/>
        <v>1233.3559503920178</v>
      </c>
      <c r="AH388" s="53">
        <f t="shared" si="129"/>
        <v>1397.3342081219205</v>
      </c>
      <c r="AI388" s="53">
        <f t="shared" si="130"/>
        <v>1381.1676085104511</v>
      </c>
      <c r="AJ388" s="53">
        <f t="shared" si="131"/>
        <v>1251.5294512050859</v>
      </c>
      <c r="AK388" s="53">
        <f t="shared" si="132"/>
        <v>958.0922791964008</v>
      </c>
      <c r="AL388" s="53">
        <f t="shared" si="133"/>
        <v>664.70605716759553</v>
      </c>
      <c r="AM388" s="53">
        <f t="shared" si="134"/>
        <v>559.58516345352905</v>
      </c>
      <c r="AN388" s="55">
        <f t="shared" si="135"/>
        <v>0.78468873525666705</v>
      </c>
      <c r="AO388" s="55">
        <f t="shared" si="136"/>
        <v>0.68979299708194852</v>
      </c>
      <c r="AP388" s="55">
        <f t="shared" si="137"/>
        <v>0.73804878430322995</v>
      </c>
      <c r="AQ388" s="55">
        <f t="shared" si="138"/>
        <v>0.64634159488356202</v>
      </c>
      <c r="AR388" s="55">
        <f t="shared" si="139"/>
        <v>0.75483649021271459</v>
      </c>
      <c r="AS388" s="55">
        <f t="shared" si="140"/>
        <v>0.80864974662116296</v>
      </c>
      <c r="AT388" s="55">
        <f t="shared" si="141"/>
        <v>0.83128998926995679</v>
      </c>
      <c r="AU388" s="55">
        <f t="shared" si="142"/>
        <v>0.80596015369801877</v>
      </c>
      <c r="AV388" s="55">
        <f t="shared" si="143"/>
        <v>0.76456731892906482</v>
      </c>
      <c r="AW388" s="55">
        <f t="shared" si="144"/>
        <v>0.74055012634650341</v>
      </c>
      <c r="AX388" s="55">
        <f t="shared" si="145"/>
        <v>0.66905824131555591</v>
      </c>
      <c r="AY388" s="55">
        <f t="shared" si="146"/>
        <v>0.65941964969980316</v>
      </c>
    </row>
    <row r="389" spans="1:51" ht="14.4" thickBot="1" x14ac:dyDescent="0.3">
      <c r="A389" s="41" t="s">
        <v>1398</v>
      </c>
      <c r="B389" s="41" t="s">
        <v>1403</v>
      </c>
      <c r="C389" s="26" t="s">
        <v>448</v>
      </c>
      <c r="D389" s="50">
        <v>10.28</v>
      </c>
      <c r="E389" s="50">
        <v>10.5</v>
      </c>
      <c r="F389" s="50">
        <v>11</v>
      </c>
      <c r="G389" s="50">
        <v>13</v>
      </c>
      <c r="H389" s="50">
        <v>13.89</v>
      </c>
      <c r="I389" s="50">
        <v>14.9</v>
      </c>
      <c r="J389" s="50">
        <v>16.600000000000001</v>
      </c>
      <c r="K389" s="50">
        <v>16.2</v>
      </c>
      <c r="L389" s="50">
        <v>16</v>
      </c>
      <c r="M389" s="50">
        <v>14.6</v>
      </c>
      <c r="N389" s="50">
        <v>12.11</v>
      </c>
      <c r="O389" s="50">
        <v>11.11</v>
      </c>
      <c r="P389" s="51">
        <v>4.7777777777777786</v>
      </c>
      <c r="Q389" s="51">
        <v>5.3999999999999995</v>
      </c>
      <c r="R389" s="51">
        <v>8.2777777777777768</v>
      </c>
      <c r="S389" s="51">
        <v>7.8999999999999995</v>
      </c>
      <c r="T389" s="51">
        <v>9.2222222222222232</v>
      </c>
      <c r="U389" s="51">
        <v>10.999999999999998</v>
      </c>
      <c r="V389" s="51">
        <v>12</v>
      </c>
      <c r="W389" s="51">
        <v>12.3</v>
      </c>
      <c r="X389" s="51">
        <v>12.388888888888888</v>
      </c>
      <c r="Y389" s="51">
        <v>9.8000000000000007</v>
      </c>
      <c r="Z389" s="51">
        <v>7.7222222222222214</v>
      </c>
      <c r="AA389" s="51">
        <v>2.9999999999999991</v>
      </c>
      <c r="AB389" s="53">
        <f t="shared" si="123"/>
        <v>589.79879620130328</v>
      </c>
      <c r="AC389" s="53">
        <f t="shared" si="124"/>
        <v>633.77296768596523</v>
      </c>
      <c r="AD389" s="53">
        <f t="shared" si="125"/>
        <v>909.8717730119032</v>
      </c>
      <c r="AE389" s="53">
        <f t="shared" si="126"/>
        <v>757.68820080978367</v>
      </c>
      <c r="AF389" s="53">
        <f t="shared" si="127"/>
        <v>855.13900557705995</v>
      </c>
      <c r="AG389" s="53">
        <f t="shared" si="128"/>
        <v>1016.0156134022234</v>
      </c>
      <c r="AH389" s="53">
        <f t="shared" si="129"/>
        <v>1040.1694243109453</v>
      </c>
      <c r="AI389" s="53">
        <f t="shared" si="130"/>
        <v>1109.9406044601265</v>
      </c>
      <c r="AJ389" s="53">
        <f t="shared" si="131"/>
        <v>1137.394493101034</v>
      </c>
      <c r="AK389" s="53">
        <f t="shared" si="132"/>
        <v>882.64752666023287</v>
      </c>
      <c r="AL389" s="53">
        <f t="shared" si="133"/>
        <v>784.01276046164037</v>
      </c>
      <c r="AM389" s="53">
        <f t="shared" si="134"/>
        <v>434.74824773536989</v>
      </c>
      <c r="AN389" s="55">
        <f t="shared" si="135"/>
        <v>0.68698543553282543</v>
      </c>
      <c r="AO389" s="55">
        <f t="shared" si="136"/>
        <v>0.7069297883347978</v>
      </c>
      <c r="AP389" s="55">
        <f t="shared" si="137"/>
        <v>0.83306476777694538</v>
      </c>
      <c r="AQ389" s="55">
        <f t="shared" si="138"/>
        <v>0.71175893890254482</v>
      </c>
      <c r="AR389" s="55">
        <f t="shared" si="139"/>
        <v>0.73455063842253854</v>
      </c>
      <c r="AS389" s="55">
        <f t="shared" si="140"/>
        <v>0.77495721308838483</v>
      </c>
      <c r="AT389" s="55">
        <f t="shared" si="141"/>
        <v>0.74262280183895191</v>
      </c>
      <c r="AU389" s="55">
        <f t="shared" si="142"/>
        <v>0.77695138880291192</v>
      </c>
      <c r="AV389" s="55">
        <f t="shared" si="143"/>
        <v>0.79153442895019854</v>
      </c>
      <c r="AW389" s="55">
        <f t="shared" si="144"/>
        <v>0.72932354226585727</v>
      </c>
      <c r="AX389" s="55">
        <f t="shared" si="145"/>
        <v>0.74545479211660359</v>
      </c>
      <c r="AY389" s="55">
        <f t="shared" si="146"/>
        <v>0.57375018465177596</v>
      </c>
    </row>
    <row r="390" spans="1:51" ht="14.4" thickBot="1" x14ac:dyDescent="0.3">
      <c r="A390" s="41" t="s">
        <v>1398</v>
      </c>
      <c r="B390" s="41" t="s">
        <v>1403</v>
      </c>
      <c r="C390" s="26" t="s">
        <v>449</v>
      </c>
      <c r="D390" s="50">
        <v>13.22</v>
      </c>
      <c r="E390" s="50">
        <v>14.1</v>
      </c>
      <c r="F390" s="50">
        <v>14</v>
      </c>
      <c r="G390" s="50">
        <v>14.3</v>
      </c>
      <c r="H390" s="50">
        <v>16.5</v>
      </c>
      <c r="I390" s="50">
        <v>18.100000000000001</v>
      </c>
      <c r="J390" s="50">
        <v>20.5</v>
      </c>
      <c r="K390" s="50">
        <v>20.100000000000001</v>
      </c>
      <c r="L390" s="50">
        <v>20.22</v>
      </c>
      <c r="M390" s="50">
        <v>16.899999999999999</v>
      </c>
      <c r="N390" s="50">
        <v>17</v>
      </c>
      <c r="O390" s="50">
        <v>14.5</v>
      </c>
      <c r="P390" s="51">
        <v>7.0000000000000009</v>
      </c>
      <c r="Q390" s="51">
        <v>6.6000000000000014</v>
      </c>
      <c r="R390" s="51">
        <v>10.499999999999998</v>
      </c>
      <c r="S390" s="51">
        <v>8.9000000000000021</v>
      </c>
      <c r="T390" s="51">
        <v>12</v>
      </c>
      <c r="U390" s="51">
        <v>13.099999999999998</v>
      </c>
      <c r="V390" s="51">
        <v>16.3</v>
      </c>
      <c r="W390" s="51">
        <v>15.399999999999999</v>
      </c>
      <c r="X390" s="51">
        <v>16.611111111111111</v>
      </c>
      <c r="Y390" s="51">
        <v>13.399999999999999</v>
      </c>
      <c r="Z390" s="51">
        <v>6.7222222222222232</v>
      </c>
      <c r="AA390" s="51">
        <v>6.1111111111111107</v>
      </c>
      <c r="AB390" s="53">
        <f t="shared" si="123"/>
        <v>660.5176045472673</v>
      </c>
      <c r="AC390" s="53">
        <f t="shared" si="124"/>
        <v>590.46950758937783</v>
      </c>
      <c r="AD390" s="53">
        <f t="shared" si="125"/>
        <v>1007.5588877023469</v>
      </c>
      <c r="AE390" s="53">
        <f t="shared" si="126"/>
        <v>797.32807794333985</v>
      </c>
      <c r="AF390" s="53">
        <f t="shared" si="127"/>
        <v>1046.8025180336699</v>
      </c>
      <c r="AG390" s="53">
        <f t="shared" si="128"/>
        <v>1092.9459876378489</v>
      </c>
      <c r="AH390" s="53">
        <f t="shared" si="129"/>
        <v>1422.1929689955612</v>
      </c>
      <c r="AI390" s="53">
        <f t="shared" si="130"/>
        <v>1299.3543039968192</v>
      </c>
      <c r="AJ390" s="53">
        <f t="shared" si="131"/>
        <v>1505.4157688139003</v>
      </c>
      <c r="AK390" s="53">
        <f t="shared" si="132"/>
        <v>1225.9681476805056</v>
      </c>
      <c r="AL390" s="53">
        <f t="shared" si="133"/>
        <v>498.6644096296904</v>
      </c>
      <c r="AM390" s="53">
        <f t="shared" si="134"/>
        <v>537.91746043919932</v>
      </c>
      <c r="AN390" s="55">
        <f t="shared" si="135"/>
        <v>0.65979802500743401</v>
      </c>
      <c r="AO390" s="55">
        <f t="shared" si="136"/>
        <v>0.60624126803446166</v>
      </c>
      <c r="AP390" s="55">
        <f t="shared" si="137"/>
        <v>0.79449156616590555</v>
      </c>
      <c r="AQ390" s="55">
        <f t="shared" si="138"/>
        <v>0.69992892607627699</v>
      </c>
      <c r="AR390" s="55">
        <f t="shared" si="139"/>
        <v>0.74735845982898874</v>
      </c>
      <c r="AS390" s="55">
        <f t="shared" si="140"/>
        <v>0.72600127710333862</v>
      </c>
      <c r="AT390" s="55">
        <f t="shared" si="141"/>
        <v>0.76856289861639748</v>
      </c>
      <c r="AU390" s="55">
        <f t="shared" si="142"/>
        <v>0.74375375206551853</v>
      </c>
      <c r="AV390" s="55">
        <f t="shared" si="143"/>
        <v>0.79759482334900089</v>
      </c>
      <c r="AW390" s="55">
        <f t="shared" si="144"/>
        <v>0.79858507841976512</v>
      </c>
      <c r="AX390" s="55">
        <f t="shared" si="145"/>
        <v>0.50770295466815374</v>
      </c>
      <c r="AY390" s="55">
        <f t="shared" si="146"/>
        <v>0.57119744276658724</v>
      </c>
    </row>
    <row r="391" spans="1:51" ht="14.4" thickBot="1" x14ac:dyDescent="0.3">
      <c r="A391" s="41" t="s">
        <v>1398</v>
      </c>
      <c r="B391" s="41" t="s">
        <v>1403</v>
      </c>
      <c r="C391" s="26" t="s">
        <v>450</v>
      </c>
      <c r="D391" s="50">
        <v>8.39</v>
      </c>
      <c r="E391" s="50">
        <v>10.7</v>
      </c>
      <c r="F391" s="50">
        <v>10.89</v>
      </c>
      <c r="G391" s="50">
        <v>13.2</v>
      </c>
      <c r="H391" s="50">
        <v>16.11</v>
      </c>
      <c r="I391" s="50">
        <v>18.3</v>
      </c>
      <c r="J391" s="50">
        <v>17.100000000000001</v>
      </c>
      <c r="K391" s="50">
        <v>18.600000000000001</v>
      </c>
      <c r="L391" s="50">
        <v>18.39</v>
      </c>
      <c r="M391" s="50">
        <v>13.7</v>
      </c>
      <c r="N391" s="50">
        <v>10.28</v>
      </c>
      <c r="O391" s="50">
        <v>8.89</v>
      </c>
      <c r="P391" s="51">
        <v>5.7777777777777768</v>
      </c>
      <c r="Q391" s="51">
        <v>7.3</v>
      </c>
      <c r="R391" s="51">
        <v>7.0000000000000009</v>
      </c>
      <c r="S391" s="51">
        <v>7.6</v>
      </c>
      <c r="T391" s="51">
        <v>9.2777777777777786</v>
      </c>
      <c r="U391" s="51">
        <v>11.300000000000002</v>
      </c>
      <c r="V391" s="51">
        <v>11.300000000000002</v>
      </c>
      <c r="W391" s="51">
        <v>12.4</v>
      </c>
      <c r="X391" s="51">
        <v>10.888888888888889</v>
      </c>
      <c r="Y391" s="51">
        <v>8.3999999999999986</v>
      </c>
      <c r="Z391" s="51">
        <v>5.8888888888888893</v>
      </c>
      <c r="AA391" s="51">
        <v>6.6111111111111098</v>
      </c>
      <c r="AB391" s="53">
        <f t="shared" si="123"/>
        <v>769.5691292445</v>
      </c>
      <c r="AC391" s="53">
        <f t="shared" si="124"/>
        <v>812.48303234221419</v>
      </c>
      <c r="AD391" s="53">
        <f t="shared" si="125"/>
        <v>770.01000394582218</v>
      </c>
      <c r="AE391" s="53">
        <f t="shared" si="126"/>
        <v>717.91420912532385</v>
      </c>
      <c r="AF391" s="53">
        <f t="shared" si="127"/>
        <v>746.89162424051449</v>
      </c>
      <c r="AG391" s="53">
        <f t="shared" si="128"/>
        <v>851.81417196747884</v>
      </c>
      <c r="AH391" s="53">
        <f t="shared" si="129"/>
        <v>918.71658110825615</v>
      </c>
      <c r="AI391" s="53">
        <f t="shared" si="130"/>
        <v>966.44771612205977</v>
      </c>
      <c r="AJ391" s="53">
        <f t="shared" si="131"/>
        <v>802.06642964778541</v>
      </c>
      <c r="AK391" s="53">
        <f t="shared" si="132"/>
        <v>774.75503071958633</v>
      </c>
      <c r="AL391" s="53">
        <f t="shared" si="133"/>
        <v>688.20640769838189</v>
      </c>
      <c r="AM391" s="53">
        <f t="shared" si="134"/>
        <v>834.5978711806689</v>
      </c>
      <c r="AN391" s="55">
        <f t="shared" si="135"/>
        <v>0.8362211464208521</v>
      </c>
      <c r="AO391" s="55">
        <f t="shared" si="136"/>
        <v>0.79510568684053029</v>
      </c>
      <c r="AP391" s="55">
        <f t="shared" si="137"/>
        <v>0.76917114145299559</v>
      </c>
      <c r="AQ391" s="55">
        <f t="shared" si="138"/>
        <v>0.68831684516767289</v>
      </c>
      <c r="AR391" s="55">
        <f t="shared" si="139"/>
        <v>0.63917365371706147</v>
      </c>
      <c r="AS391" s="55">
        <f t="shared" si="140"/>
        <v>0.63691951074704578</v>
      </c>
      <c r="AT391" s="55">
        <f t="shared" si="141"/>
        <v>0.68694386007117214</v>
      </c>
      <c r="AU391" s="55">
        <f t="shared" si="142"/>
        <v>0.67207888225751222</v>
      </c>
      <c r="AV391" s="55">
        <f t="shared" si="143"/>
        <v>0.61629975057372943</v>
      </c>
      <c r="AW391" s="55">
        <f t="shared" si="144"/>
        <v>0.7035011194918338</v>
      </c>
      <c r="AX391" s="55">
        <f t="shared" si="145"/>
        <v>0.74208720728048028</v>
      </c>
      <c r="AY391" s="55">
        <f t="shared" si="146"/>
        <v>0.85623628425381137</v>
      </c>
    </row>
    <row r="392" spans="1:51" ht="27" thickBot="1" x14ac:dyDescent="0.3">
      <c r="A392" s="41" t="s">
        <v>1398</v>
      </c>
      <c r="B392" s="41" t="s">
        <v>1403</v>
      </c>
      <c r="C392" s="26" t="s">
        <v>451</v>
      </c>
      <c r="D392" s="50">
        <v>-3.11</v>
      </c>
      <c r="E392" s="50">
        <v>-1.6</v>
      </c>
      <c r="F392" s="50">
        <v>0.78</v>
      </c>
      <c r="G392" s="50">
        <v>5.8</v>
      </c>
      <c r="H392" s="50">
        <v>9.11</v>
      </c>
      <c r="I392" s="50">
        <v>14.2</v>
      </c>
      <c r="J392" s="50">
        <v>16.8</v>
      </c>
      <c r="K392" s="50">
        <v>16.7</v>
      </c>
      <c r="L392" s="50">
        <v>13.28</v>
      </c>
      <c r="M392" s="50">
        <v>6.1</v>
      </c>
      <c r="N392" s="50">
        <v>2</v>
      </c>
      <c r="O392" s="50">
        <v>-1.61</v>
      </c>
      <c r="P392" s="51">
        <v>-5.3888888888888884</v>
      </c>
      <c r="Q392" s="51">
        <v>-7.6999999999999993</v>
      </c>
      <c r="R392" s="51">
        <v>-3.7222222222222219</v>
      </c>
      <c r="S392" s="51">
        <v>-3.5000000000000004</v>
      </c>
      <c r="T392" s="51">
        <v>-1.1111111111111112</v>
      </c>
      <c r="U392" s="51">
        <v>-0.70000000000000084</v>
      </c>
      <c r="V392" s="51">
        <v>2.6999999999999997</v>
      </c>
      <c r="W392" s="51">
        <v>2.6999999999999997</v>
      </c>
      <c r="X392" s="51">
        <v>-0.22222222222222143</v>
      </c>
      <c r="Y392" s="51">
        <v>-3.5000000000000004</v>
      </c>
      <c r="Z392" s="51">
        <v>-6.2777777777777777</v>
      </c>
      <c r="AA392" s="51">
        <v>-6.4999999999999991</v>
      </c>
      <c r="AB392" s="53">
        <f t="shared" ref="AB392:AB455" si="147">6.112*EXP(17.625*P392/(243.04+P392))*100*AN392</f>
        <v>345.35245542060892</v>
      </c>
      <c r="AC392" s="53">
        <f t="shared" ref="AC392:AC455" si="148">6.112*EXP(17.625*Q392/(243.04+Q392))*100*AO392</f>
        <v>216.78196790512595</v>
      </c>
      <c r="AD392" s="53">
        <f t="shared" ref="AD392:AD455" si="149">6.112*EXP(17.625*R392/(243.04+R392))*100*AP392</f>
        <v>333.87963767807628</v>
      </c>
      <c r="AE392" s="53">
        <f t="shared" ref="AE392:AE455" si="150">6.112*EXP(17.625*S392/(243.04+S392))*100*AQ392</f>
        <v>242.15267576275122</v>
      </c>
      <c r="AF392" s="53">
        <f t="shared" ref="AF392:AF455" si="151">6.112*EXP(17.625*T392/(243.04+T392))*100*AR392</f>
        <v>274.99481218836445</v>
      </c>
      <c r="AG392" s="53">
        <f t="shared" ref="AG392:AG455" si="152">6.112*EXP(17.625*U392/(243.04+U392))*100*AS392</f>
        <v>208.65462287838525</v>
      </c>
      <c r="AH392" s="53">
        <f t="shared" ref="AH392:AH455" si="153">6.112*EXP(17.625*V392/(243.04+V392))*100*AT392</f>
        <v>288.06219422344287</v>
      </c>
      <c r="AI392" s="53">
        <f t="shared" ref="AI392:AI455" si="154">6.112*EXP(17.625*W392/(243.04+W392))*100*AU392</f>
        <v>289.89631210448437</v>
      </c>
      <c r="AJ392" s="53">
        <f t="shared" ref="AJ392:AJ455" si="155">6.112*EXP(17.625*X392/(243.04+X392))*100*AV392</f>
        <v>237.46225299534285</v>
      </c>
      <c r="AK392" s="53">
        <f t="shared" ref="AK392:AK455" si="156">6.112*EXP(17.625*Y392/(243.04+Y392))*100*AW392</f>
        <v>237.18491777874337</v>
      </c>
      <c r="AL392" s="53">
        <f t="shared" ref="AL392:AL455" si="157">6.112*EXP(17.625*Z392/(243.04+Z392))*100*AX392</f>
        <v>207.86988592551583</v>
      </c>
      <c r="AM392" s="53">
        <f t="shared" ref="AM392:AM455" si="158">6.112*EXP(17.625*AA392/(243.04+AA392))*100*AY392</f>
        <v>260.94406376827152</v>
      </c>
      <c r="AN392" s="55">
        <f t="shared" ref="AN392:AN455" si="159">(EXP((17.625*P392)/(243.04+P392))/EXP((17.625*D392)/(243.04+D392)))</f>
        <v>0.84265240496564353</v>
      </c>
      <c r="AO392" s="55">
        <f t="shared" ref="AO392:AO455" si="160">(EXP((17.625*Q392)/(243.04+Q392))/EXP((17.625*E392)/(243.04+E392)))</f>
        <v>0.63136794617392156</v>
      </c>
      <c r="AP392" s="55">
        <f t="shared" ref="AP392:AP455" si="161">(EXP((17.625*R392)/(243.04+R392))/EXP((17.625*F392)/(243.04+F392)))</f>
        <v>0.71855448704989866</v>
      </c>
      <c r="AQ392" s="55">
        <f t="shared" ref="AQ392:AQ455" si="162">(EXP((17.625*S392)/(243.04+S392))/EXP((17.625*G392)/(243.04+G392)))</f>
        <v>0.51256334286787197</v>
      </c>
      <c r="AR392" s="55">
        <f t="shared" ref="AR392:AR455" si="163">(EXP((17.625*T392)/(243.04+T392))/EXP((17.625*H392)/(243.04+H392)))</f>
        <v>0.48786070514909002</v>
      </c>
      <c r="AS392" s="55">
        <f t="shared" ref="AS392:AS455" si="164">(EXP((17.625*U392)/(243.04+U392))/EXP((17.625*I392)/(243.04+I392)))</f>
        <v>0.35921506743259457</v>
      </c>
      <c r="AT392" s="55">
        <f t="shared" ref="AT392:AT455" si="165">(EXP((17.625*V392)/(243.04+V392))/EXP((17.625*J392)/(243.04+J392)))</f>
        <v>0.38833084036595988</v>
      </c>
      <c r="AU392" s="55">
        <f t="shared" ref="AU392:AU455" si="166">(EXP((17.625*W392)/(243.04+W392))/EXP((17.625*K392)/(243.04+K392)))</f>
        <v>0.39080337772892465</v>
      </c>
      <c r="AV392" s="55">
        <f t="shared" ref="AV392:AV455" si="167">(EXP((17.625*X392)/(243.04+X392))/EXP((17.625*L392)/(243.04+L392)))</f>
        <v>0.39483572121865507</v>
      </c>
      <c r="AW392" s="55">
        <f t="shared" ref="AW392:AW455" si="168">(EXP((17.625*Y392)/(243.04+Y392))/EXP((17.625*M392)/(243.04+M392)))</f>
        <v>0.50204811469283273</v>
      </c>
      <c r="AX392" s="55">
        <f t="shared" ref="AX392:AX455" si="169">(EXP((17.625*Z392)/(243.04+Z392))/EXP((17.625*N392)/(243.04+N392)))</f>
        <v>0.54270847401731404</v>
      </c>
      <c r="AY392" s="55">
        <f t="shared" ref="AY392:AY455" si="170">(EXP((17.625*AA392)/(243.04+AA392))/EXP((17.625*O392)/(243.04+O392)))</f>
        <v>0.69295372954244627</v>
      </c>
    </row>
    <row r="393" spans="1:51" ht="14.4" thickBot="1" x14ac:dyDescent="0.3">
      <c r="A393" s="41" t="s">
        <v>1398</v>
      </c>
      <c r="B393" s="41" t="s">
        <v>1403</v>
      </c>
      <c r="C393" s="26" t="s">
        <v>452</v>
      </c>
      <c r="D393" s="50">
        <v>7.72</v>
      </c>
      <c r="E393" s="50">
        <v>9.1</v>
      </c>
      <c r="F393" s="50">
        <v>14.61</v>
      </c>
      <c r="G393" s="50">
        <v>15.9</v>
      </c>
      <c r="H393" s="50">
        <v>18.39</v>
      </c>
      <c r="I393" s="50">
        <v>23.5</v>
      </c>
      <c r="J393" s="50">
        <v>23.5</v>
      </c>
      <c r="K393" s="50">
        <v>23.7</v>
      </c>
      <c r="L393" s="50">
        <v>21.78</v>
      </c>
      <c r="M393" s="50">
        <v>16.5</v>
      </c>
      <c r="N393" s="50">
        <v>11.39</v>
      </c>
      <c r="O393" s="50">
        <v>7.28</v>
      </c>
      <c r="P393" s="51">
        <v>5.3888888888888902</v>
      </c>
      <c r="Q393" s="51">
        <v>5.8999999999999986</v>
      </c>
      <c r="R393" s="51">
        <v>9.0000000000000018</v>
      </c>
      <c r="S393" s="51">
        <v>8.4999999999999982</v>
      </c>
      <c r="T393" s="51">
        <v>7.5</v>
      </c>
      <c r="U393" s="51">
        <v>11.600000000000001</v>
      </c>
      <c r="V393" s="51">
        <v>11.199999999999998</v>
      </c>
      <c r="W393" s="51">
        <v>11.500000000000002</v>
      </c>
      <c r="X393" s="51">
        <v>12.277777777777779</v>
      </c>
      <c r="Y393" s="51">
        <v>8.5999999999999979</v>
      </c>
      <c r="Z393" s="51">
        <v>6.5000000000000018</v>
      </c>
      <c r="AA393" s="51">
        <v>5.1111111111111125</v>
      </c>
      <c r="AB393" s="53">
        <f t="shared" si="147"/>
        <v>763.14834536314777</v>
      </c>
      <c r="AC393" s="53">
        <f t="shared" si="148"/>
        <v>746.02683499526029</v>
      </c>
      <c r="AD393" s="53">
        <f t="shared" si="149"/>
        <v>792.13382195421184</v>
      </c>
      <c r="AE393" s="53">
        <f t="shared" si="150"/>
        <v>681.5283800140902</v>
      </c>
      <c r="AF393" s="53">
        <f t="shared" si="151"/>
        <v>508.17918566005056</v>
      </c>
      <c r="AG393" s="53">
        <f t="shared" si="152"/>
        <v>643.73001654316522</v>
      </c>
      <c r="AH393" s="53">
        <f t="shared" si="153"/>
        <v>610.54159681655835</v>
      </c>
      <c r="AI393" s="53">
        <f t="shared" si="154"/>
        <v>627.66826093943155</v>
      </c>
      <c r="AJ393" s="53">
        <f t="shared" si="155"/>
        <v>781.31153060234431</v>
      </c>
      <c r="AK393" s="53">
        <f t="shared" si="156"/>
        <v>664.89517719856588</v>
      </c>
      <c r="AL393" s="53">
        <f t="shared" si="157"/>
        <v>695.47845199025994</v>
      </c>
      <c r="AM393" s="53">
        <f t="shared" si="158"/>
        <v>756.63158119415914</v>
      </c>
      <c r="AN393" s="55">
        <f t="shared" si="159"/>
        <v>0.85189573796221041</v>
      </c>
      <c r="AO393" s="55">
        <f t="shared" si="160"/>
        <v>0.80381687426331005</v>
      </c>
      <c r="AP393" s="55">
        <f t="shared" si="161"/>
        <v>0.69069407594993348</v>
      </c>
      <c r="AQ393" s="55">
        <f t="shared" si="162"/>
        <v>0.61467133797803508</v>
      </c>
      <c r="AR393" s="55">
        <f t="shared" si="163"/>
        <v>0.49056353051878709</v>
      </c>
      <c r="AS393" s="55">
        <f t="shared" si="164"/>
        <v>0.47187411340577129</v>
      </c>
      <c r="AT393" s="55">
        <f t="shared" si="165"/>
        <v>0.4595490809686214</v>
      </c>
      <c r="AU393" s="55">
        <f t="shared" si="166"/>
        <v>0.46315113964782317</v>
      </c>
      <c r="AV393" s="55">
        <f t="shared" si="167"/>
        <v>0.54771227275509116</v>
      </c>
      <c r="AW393" s="55">
        <f t="shared" si="168"/>
        <v>0.59562534156203883</v>
      </c>
      <c r="AX393" s="55">
        <f t="shared" si="169"/>
        <v>0.71898200936384771</v>
      </c>
      <c r="AY393" s="55">
        <f t="shared" si="170"/>
        <v>0.86108174330491283</v>
      </c>
    </row>
    <row r="394" spans="1:51" ht="14.4" thickBot="1" x14ac:dyDescent="0.3">
      <c r="A394" s="41" t="s">
        <v>1398</v>
      </c>
      <c r="B394" s="41" t="s">
        <v>1403</v>
      </c>
      <c r="C394" s="26" t="s">
        <v>453</v>
      </c>
      <c r="D394" s="50">
        <v>7.28</v>
      </c>
      <c r="E394" s="50">
        <v>10</v>
      </c>
      <c r="F394" s="50">
        <v>11.61</v>
      </c>
      <c r="G394" s="50">
        <v>16</v>
      </c>
      <c r="H394" s="50">
        <v>20.89</v>
      </c>
      <c r="I394" s="50">
        <v>20.5</v>
      </c>
      <c r="J394" s="50">
        <v>23</v>
      </c>
      <c r="K394" s="50">
        <v>21.4</v>
      </c>
      <c r="L394" s="50">
        <v>22.22</v>
      </c>
      <c r="M394" s="50">
        <v>17.8</v>
      </c>
      <c r="N394" s="50">
        <v>9.11</v>
      </c>
      <c r="O394" s="50">
        <v>7.78</v>
      </c>
      <c r="P394" s="51">
        <v>2.1111111111111094</v>
      </c>
      <c r="Q394" s="51">
        <v>4.2000000000000011</v>
      </c>
      <c r="R394" s="51">
        <v>5.4999999999999991</v>
      </c>
      <c r="S394" s="51">
        <v>5.9999999999999982</v>
      </c>
      <c r="T394" s="51">
        <v>7.7222222222222214</v>
      </c>
      <c r="U394" s="51">
        <v>10.399999999999999</v>
      </c>
      <c r="V394" s="51">
        <v>11.600000000000001</v>
      </c>
      <c r="W394" s="51">
        <v>10.799999999999999</v>
      </c>
      <c r="X394" s="51">
        <v>10</v>
      </c>
      <c r="Y394" s="51">
        <v>7.5</v>
      </c>
      <c r="Z394" s="51">
        <v>2.6111111111111125</v>
      </c>
      <c r="AA394" s="51">
        <v>3.1111111111111116</v>
      </c>
      <c r="AB394" s="53">
        <f t="shared" si="147"/>
        <v>495.91007784258164</v>
      </c>
      <c r="AC394" s="53">
        <f t="shared" si="148"/>
        <v>554.299368430301</v>
      </c>
      <c r="AD394" s="53">
        <f t="shared" si="149"/>
        <v>597.0022939869383</v>
      </c>
      <c r="AE394" s="53">
        <f t="shared" si="150"/>
        <v>481.08811320528753</v>
      </c>
      <c r="AF394" s="53">
        <f t="shared" si="151"/>
        <v>448.51097578937248</v>
      </c>
      <c r="AG394" s="53">
        <f t="shared" si="152"/>
        <v>659.13188096794329</v>
      </c>
      <c r="AH394" s="53">
        <f t="shared" si="153"/>
        <v>663.46999092393253</v>
      </c>
      <c r="AI394" s="53">
        <f t="shared" si="154"/>
        <v>657.78088870562851</v>
      </c>
      <c r="AJ394" s="53">
        <f t="shared" si="155"/>
        <v>562.33262574697767</v>
      </c>
      <c r="AK394" s="53">
        <f t="shared" si="156"/>
        <v>527.36670926272529</v>
      </c>
      <c r="AL394" s="53">
        <f t="shared" si="157"/>
        <v>470.28083926680011</v>
      </c>
      <c r="AM394" s="53">
        <f t="shared" si="158"/>
        <v>552.38937499408519</v>
      </c>
      <c r="AN394" s="55">
        <f t="shared" si="159"/>
        <v>0.69711369749661667</v>
      </c>
      <c r="AO394" s="55">
        <f t="shared" si="160"/>
        <v>0.67225015259530096</v>
      </c>
      <c r="AP394" s="55">
        <f t="shared" si="161"/>
        <v>0.66131100427418077</v>
      </c>
      <c r="AQ394" s="55">
        <f t="shared" si="162"/>
        <v>0.51478580450392408</v>
      </c>
      <c r="AR394" s="55">
        <f t="shared" si="163"/>
        <v>0.42645307969504698</v>
      </c>
      <c r="AS394" s="55">
        <f t="shared" si="164"/>
        <v>0.52322237893114365</v>
      </c>
      <c r="AT394" s="55">
        <f t="shared" si="165"/>
        <v>0.48634412827255913</v>
      </c>
      <c r="AU394" s="55">
        <f t="shared" si="166"/>
        <v>0.50842672550063739</v>
      </c>
      <c r="AV394" s="55">
        <f t="shared" si="167"/>
        <v>0.45846978224720275</v>
      </c>
      <c r="AW394" s="55">
        <f t="shared" si="168"/>
        <v>0.50908593282500303</v>
      </c>
      <c r="AX394" s="55">
        <f t="shared" si="169"/>
        <v>0.63798759002488015</v>
      </c>
      <c r="AY394" s="55">
        <f t="shared" si="170"/>
        <v>0.72329802000772025</v>
      </c>
    </row>
    <row r="395" spans="1:51" ht="14.4" thickBot="1" x14ac:dyDescent="0.3">
      <c r="A395" s="41" t="s">
        <v>1398</v>
      </c>
      <c r="B395" s="41" t="s">
        <v>1403</v>
      </c>
      <c r="C395" s="26" t="s">
        <v>454</v>
      </c>
      <c r="D395" s="50">
        <v>-1.61</v>
      </c>
      <c r="E395" s="50">
        <v>0</v>
      </c>
      <c r="F395" s="50">
        <v>0.39</v>
      </c>
      <c r="G395" s="50">
        <v>2.8</v>
      </c>
      <c r="H395" s="50">
        <v>9.2200000000000006</v>
      </c>
      <c r="I395" s="50">
        <v>11.6</v>
      </c>
      <c r="J395" s="50">
        <v>18.5</v>
      </c>
      <c r="K395" s="50">
        <v>15.7</v>
      </c>
      <c r="L395" s="50">
        <v>13.39</v>
      </c>
      <c r="M395" s="50">
        <v>5.8</v>
      </c>
      <c r="N395" s="50">
        <v>1.61</v>
      </c>
      <c r="O395" s="50">
        <v>-2</v>
      </c>
      <c r="P395" s="51">
        <v>-3.7777777777777781</v>
      </c>
      <c r="Q395" s="51">
        <v>-3.6</v>
      </c>
      <c r="R395" s="51">
        <v>-3.5000000000000004</v>
      </c>
      <c r="S395" s="51">
        <v>-4.1999999999999993</v>
      </c>
      <c r="T395" s="51">
        <v>0</v>
      </c>
      <c r="U395" s="51">
        <v>2.5</v>
      </c>
      <c r="V395" s="51">
        <v>5</v>
      </c>
      <c r="W395" s="51">
        <v>0.19999999999999968</v>
      </c>
      <c r="X395" s="51">
        <v>0.11111111111111269</v>
      </c>
      <c r="Y395" s="51">
        <v>-1.2</v>
      </c>
      <c r="Z395" s="51">
        <v>-5.3888888888888884</v>
      </c>
      <c r="AA395" s="51">
        <v>-5.3888888888888884</v>
      </c>
      <c r="AB395" s="53">
        <f t="shared" si="147"/>
        <v>394.01392482262963</v>
      </c>
      <c r="AC395" s="53">
        <f t="shared" si="148"/>
        <v>359.76016545620394</v>
      </c>
      <c r="AD395" s="53">
        <f t="shared" si="149"/>
        <v>355.00699343446388</v>
      </c>
      <c r="AE395" s="53">
        <f t="shared" si="150"/>
        <v>269.0273038008595</v>
      </c>
      <c r="AF395" s="53">
        <f t="shared" si="151"/>
        <v>320.9347027766479</v>
      </c>
      <c r="AG395" s="53">
        <f t="shared" si="152"/>
        <v>392.06547544502615</v>
      </c>
      <c r="AH395" s="53">
        <f t="shared" si="153"/>
        <v>357.55632001744073</v>
      </c>
      <c r="AI395" s="53">
        <f t="shared" si="154"/>
        <v>215.92828440913226</v>
      </c>
      <c r="AJ395" s="53">
        <f t="shared" si="155"/>
        <v>247.44984890956644</v>
      </c>
      <c r="AK395" s="53">
        <f t="shared" si="156"/>
        <v>340.25967176572766</v>
      </c>
      <c r="AL395" s="53">
        <f t="shared" si="157"/>
        <v>244.72157178892178</v>
      </c>
      <c r="AM395" s="53">
        <f t="shared" si="158"/>
        <v>318.09482649193359</v>
      </c>
      <c r="AN395" s="55">
        <f t="shared" si="159"/>
        <v>0.85150325214657163</v>
      </c>
      <c r="AO395" s="55">
        <f t="shared" si="160"/>
        <v>0.76721107666154442</v>
      </c>
      <c r="AP395" s="55">
        <f t="shared" si="161"/>
        <v>0.75144150574871238</v>
      </c>
      <c r="AQ395" s="55">
        <f t="shared" si="162"/>
        <v>0.60008987663357083</v>
      </c>
      <c r="AR395" s="55">
        <f t="shared" si="163"/>
        <v>0.52508950061624327</v>
      </c>
      <c r="AS395" s="55">
        <f t="shared" si="164"/>
        <v>0.53609344467563325</v>
      </c>
      <c r="AT395" s="55">
        <f t="shared" si="165"/>
        <v>0.41007435279355947</v>
      </c>
      <c r="AU395" s="55">
        <f t="shared" si="166"/>
        <v>0.34820295617286146</v>
      </c>
      <c r="AV395" s="55">
        <f t="shared" si="167"/>
        <v>0.4016114164721552</v>
      </c>
      <c r="AW395" s="55">
        <f t="shared" si="168"/>
        <v>0.60758654325909545</v>
      </c>
      <c r="AX395" s="55">
        <f t="shared" si="169"/>
        <v>0.59711525943475718</v>
      </c>
      <c r="AY395" s="55">
        <f t="shared" si="170"/>
        <v>0.77614438914037454</v>
      </c>
    </row>
    <row r="396" spans="1:51" ht="14.4" thickBot="1" x14ac:dyDescent="0.3">
      <c r="A396" s="41" t="s">
        <v>1398</v>
      </c>
      <c r="B396" s="41" t="s">
        <v>1403</v>
      </c>
      <c r="C396" s="26" t="s">
        <v>455</v>
      </c>
      <c r="D396" s="50">
        <v>9.7799999999999994</v>
      </c>
      <c r="E396" s="50">
        <v>10.8</v>
      </c>
      <c r="F396" s="50">
        <v>16.28</v>
      </c>
      <c r="G396" s="50">
        <v>19.3</v>
      </c>
      <c r="H396" s="50">
        <v>23.89</v>
      </c>
      <c r="I396" s="50">
        <v>29.7</v>
      </c>
      <c r="J396" s="50">
        <v>32</v>
      </c>
      <c r="K396" s="50">
        <v>32.9</v>
      </c>
      <c r="L396" s="50">
        <v>27.72</v>
      </c>
      <c r="M396" s="50">
        <v>19.8</v>
      </c>
      <c r="N396" s="50">
        <v>12.28</v>
      </c>
      <c r="O396" s="50">
        <v>10.220000000000001</v>
      </c>
      <c r="P396" s="51">
        <v>-1.3888888888888888</v>
      </c>
      <c r="Q396" s="51">
        <v>-4.9000000000000004</v>
      </c>
      <c r="R396" s="51">
        <v>0.11111111111111269</v>
      </c>
      <c r="S396" s="51">
        <v>2.0000000000000009</v>
      </c>
      <c r="T396" s="51">
        <v>3.3888888888888897</v>
      </c>
      <c r="U396" s="51">
        <v>8.9000000000000021</v>
      </c>
      <c r="V396" s="51">
        <v>9.8000000000000007</v>
      </c>
      <c r="W396" s="51">
        <v>8.9000000000000021</v>
      </c>
      <c r="X396" s="51">
        <v>9.0000000000000018</v>
      </c>
      <c r="Y396" s="51">
        <v>1.3000000000000018</v>
      </c>
      <c r="Z396" s="51">
        <v>-1.1111111111111112</v>
      </c>
      <c r="AA396" s="51">
        <v>-6.3888888888888884</v>
      </c>
      <c r="AB396" s="53">
        <f t="shared" si="147"/>
        <v>252.40266423867658</v>
      </c>
      <c r="AC396" s="53">
        <f t="shared" si="148"/>
        <v>139.80292894700764</v>
      </c>
      <c r="AD396" s="53">
        <f t="shared" si="149"/>
        <v>205.41701654265279</v>
      </c>
      <c r="AE396" s="53">
        <f t="shared" si="150"/>
        <v>222.84687730856984</v>
      </c>
      <c r="AF396" s="53">
        <f t="shared" si="151"/>
        <v>204.94877793393351</v>
      </c>
      <c r="AG396" s="53">
        <f t="shared" si="152"/>
        <v>311.4965507410605</v>
      </c>
      <c r="AH396" s="53">
        <f t="shared" si="153"/>
        <v>308.30590476715281</v>
      </c>
      <c r="AI396" s="53">
        <f t="shared" si="154"/>
        <v>259.62889494246781</v>
      </c>
      <c r="AJ396" s="53">
        <f t="shared" si="155"/>
        <v>354.15409736736166</v>
      </c>
      <c r="AK396" s="53">
        <f t="shared" si="156"/>
        <v>195.44155980993287</v>
      </c>
      <c r="AL396" s="53">
        <f t="shared" si="157"/>
        <v>222.70098818408246</v>
      </c>
      <c r="AM396" s="53">
        <f t="shared" si="158"/>
        <v>115.87843784575516</v>
      </c>
      <c r="AN396" s="55">
        <f t="shared" si="159"/>
        <v>0.45698764304772421</v>
      </c>
      <c r="AO396" s="55">
        <f t="shared" si="160"/>
        <v>0.32872421359368958</v>
      </c>
      <c r="AP396" s="55">
        <f t="shared" si="161"/>
        <v>0.33339207659540238</v>
      </c>
      <c r="AQ396" s="55">
        <f t="shared" si="162"/>
        <v>0.31575350548387077</v>
      </c>
      <c r="AR396" s="55">
        <f t="shared" si="163"/>
        <v>0.2631468418770192</v>
      </c>
      <c r="AS396" s="55">
        <f t="shared" si="164"/>
        <v>0.2734450877473657</v>
      </c>
      <c r="AT396" s="55">
        <f t="shared" si="165"/>
        <v>0.25475033665711017</v>
      </c>
      <c r="AU396" s="55">
        <f t="shared" si="166"/>
        <v>0.22791342565558773</v>
      </c>
      <c r="AV396" s="55">
        <f t="shared" si="167"/>
        <v>0.30880153106146763</v>
      </c>
      <c r="AW396" s="55">
        <f t="shared" si="168"/>
        <v>0.29114441858607004</v>
      </c>
      <c r="AX396" s="55">
        <f t="shared" si="169"/>
        <v>0.39508767553936674</v>
      </c>
      <c r="AY396" s="55">
        <f t="shared" si="170"/>
        <v>0.30511729042512736</v>
      </c>
    </row>
    <row r="397" spans="1:51" ht="14.4" thickBot="1" x14ac:dyDescent="0.3">
      <c r="A397" s="41" t="s">
        <v>1398</v>
      </c>
      <c r="B397" s="41" t="s">
        <v>1403</v>
      </c>
      <c r="C397" s="26" t="s">
        <v>456</v>
      </c>
      <c r="D397" s="50">
        <v>7.22</v>
      </c>
      <c r="E397" s="50">
        <v>9.6999999999999993</v>
      </c>
      <c r="F397" s="50">
        <v>9.89</v>
      </c>
      <c r="G397" s="50">
        <v>13.6</v>
      </c>
      <c r="H397" s="50">
        <v>15.72</v>
      </c>
      <c r="I397" s="50">
        <v>19.5</v>
      </c>
      <c r="J397" s="50">
        <v>22.4</v>
      </c>
      <c r="K397" s="50">
        <v>22.1</v>
      </c>
      <c r="L397" s="50">
        <v>19.78</v>
      </c>
      <c r="M397" s="50">
        <v>14.4</v>
      </c>
      <c r="N397" s="50">
        <v>10.5</v>
      </c>
      <c r="O397" s="50">
        <v>7.39</v>
      </c>
      <c r="P397" s="51">
        <v>4.7777777777777786</v>
      </c>
      <c r="Q397" s="51">
        <v>5.7999999999999989</v>
      </c>
      <c r="R397" s="51">
        <v>3.7777777777777759</v>
      </c>
      <c r="S397" s="51">
        <v>5.4999999999999991</v>
      </c>
      <c r="T397" s="51">
        <v>6.2777777777777759</v>
      </c>
      <c r="U397" s="51">
        <v>7.9999999999999991</v>
      </c>
      <c r="V397" s="51">
        <v>11.300000000000002</v>
      </c>
      <c r="W397" s="51">
        <v>11.300000000000002</v>
      </c>
      <c r="X397" s="51">
        <v>8.6111111111111107</v>
      </c>
      <c r="Y397" s="51">
        <v>5.8999999999999986</v>
      </c>
      <c r="Z397" s="51">
        <v>4.6111111111111098</v>
      </c>
      <c r="AA397" s="51">
        <v>4.6111111111111098</v>
      </c>
      <c r="AB397" s="53">
        <f t="shared" si="147"/>
        <v>725.26845381372686</v>
      </c>
      <c r="AC397" s="53">
        <f t="shared" si="148"/>
        <v>706.69576867015178</v>
      </c>
      <c r="AD397" s="53">
        <f t="shared" si="149"/>
        <v>526.2574941544874</v>
      </c>
      <c r="AE397" s="53">
        <f t="shared" si="150"/>
        <v>523.99734628643853</v>
      </c>
      <c r="AF397" s="53">
        <f t="shared" si="151"/>
        <v>508.91031792000399</v>
      </c>
      <c r="AG397" s="53">
        <f t="shared" si="152"/>
        <v>507.58539522848116</v>
      </c>
      <c r="AH397" s="53">
        <f t="shared" si="153"/>
        <v>661.29151005653966</v>
      </c>
      <c r="AI397" s="53">
        <f t="shared" si="154"/>
        <v>673.47720985896774</v>
      </c>
      <c r="AJ397" s="53">
        <f t="shared" si="155"/>
        <v>541.94034743870395</v>
      </c>
      <c r="AK397" s="53">
        <f t="shared" si="156"/>
        <v>525.84459904249002</v>
      </c>
      <c r="AL397" s="53">
        <f t="shared" si="157"/>
        <v>567.84194173914375</v>
      </c>
      <c r="AM397" s="53">
        <f t="shared" si="158"/>
        <v>700.403847070138</v>
      </c>
      <c r="AN397" s="55">
        <f t="shared" si="159"/>
        <v>0.84477769000292358</v>
      </c>
      <c r="AO397" s="55">
        <f t="shared" si="160"/>
        <v>0.76672267188689047</v>
      </c>
      <c r="AP397" s="55">
        <f t="shared" si="161"/>
        <v>0.65744065211617841</v>
      </c>
      <c r="AQ397" s="55">
        <f t="shared" si="162"/>
        <v>0.58044200968727255</v>
      </c>
      <c r="AR397" s="55">
        <f t="shared" si="163"/>
        <v>0.53422038003949324</v>
      </c>
      <c r="AS397" s="55">
        <f t="shared" si="164"/>
        <v>0.47358552741115489</v>
      </c>
      <c r="AT397" s="55">
        <f t="shared" si="165"/>
        <v>0.49446167827138099</v>
      </c>
      <c r="AU397" s="55">
        <f t="shared" si="166"/>
        <v>0.50357318429193265</v>
      </c>
      <c r="AV397" s="55">
        <f t="shared" si="167"/>
        <v>0.48511539225458955</v>
      </c>
      <c r="AW397" s="55">
        <f t="shared" si="168"/>
        <v>0.56657849573636754</v>
      </c>
      <c r="AX397" s="55">
        <f t="shared" si="169"/>
        <v>0.66914950352785441</v>
      </c>
      <c r="AY397" s="55">
        <f t="shared" si="170"/>
        <v>0.82536151715133921</v>
      </c>
    </row>
    <row r="398" spans="1:51" ht="14.4" thickBot="1" x14ac:dyDescent="0.3">
      <c r="A398" s="41" t="s">
        <v>1398</v>
      </c>
      <c r="B398" s="41" t="s">
        <v>1403</v>
      </c>
      <c r="C398" s="26" t="s">
        <v>457</v>
      </c>
      <c r="D398" s="50">
        <v>13.28</v>
      </c>
      <c r="E398" s="50">
        <v>13.3</v>
      </c>
      <c r="F398" s="50">
        <v>14.39</v>
      </c>
      <c r="G398" s="50">
        <v>17.8</v>
      </c>
      <c r="H398" s="50">
        <v>19.28</v>
      </c>
      <c r="I398" s="50">
        <v>20.6</v>
      </c>
      <c r="J398" s="50">
        <v>23.2</v>
      </c>
      <c r="K398" s="50">
        <v>23.9</v>
      </c>
      <c r="L398" s="50">
        <v>24.11</v>
      </c>
      <c r="M398" s="50">
        <v>17.2</v>
      </c>
      <c r="N398" s="50">
        <v>15.5</v>
      </c>
      <c r="O398" s="50">
        <v>14.11</v>
      </c>
      <c r="P398" s="51">
        <v>0.11111111111111269</v>
      </c>
      <c r="Q398" s="51">
        <v>7.4</v>
      </c>
      <c r="R398" s="51">
        <v>10.388888888888891</v>
      </c>
      <c r="S398" s="51">
        <v>8.9000000000000021</v>
      </c>
      <c r="T398" s="51">
        <v>11.222222222222223</v>
      </c>
      <c r="U398" s="51">
        <v>12.799999999999999</v>
      </c>
      <c r="V398" s="51">
        <v>14.200000000000001</v>
      </c>
      <c r="W398" s="51">
        <v>14.5</v>
      </c>
      <c r="X398" s="51">
        <v>12</v>
      </c>
      <c r="Y398" s="51">
        <v>10.299999999999999</v>
      </c>
      <c r="Z398" s="51">
        <v>5.7222222222222205</v>
      </c>
      <c r="AA398" s="51">
        <v>2.1111111111111094</v>
      </c>
      <c r="AB398" s="53">
        <f t="shared" si="147"/>
        <v>249.23014834871952</v>
      </c>
      <c r="AC398" s="53">
        <f t="shared" si="148"/>
        <v>694.04150789018411</v>
      </c>
      <c r="AD398" s="53">
        <f t="shared" si="149"/>
        <v>967.99214440009621</v>
      </c>
      <c r="AE398" s="53">
        <f t="shared" si="150"/>
        <v>637.72833630635171</v>
      </c>
      <c r="AF398" s="53">
        <f t="shared" si="151"/>
        <v>793.00553602468881</v>
      </c>
      <c r="AG398" s="53">
        <f t="shared" si="152"/>
        <v>899.52284464383411</v>
      </c>
      <c r="AH398" s="53">
        <f t="shared" si="153"/>
        <v>920.98167686646912</v>
      </c>
      <c r="AI398" s="53">
        <f t="shared" si="154"/>
        <v>917.85942658170177</v>
      </c>
      <c r="AJ398" s="53">
        <f t="shared" si="155"/>
        <v>654.15891944813438</v>
      </c>
      <c r="AK398" s="53">
        <f t="shared" si="156"/>
        <v>799.26379996439596</v>
      </c>
      <c r="AL398" s="53">
        <f t="shared" si="157"/>
        <v>478.0032315961015</v>
      </c>
      <c r="AM398" s="53">
        <f t="shared" si="158"/>
        <v>314.78266721256881</v>
      </c>
      <c r="AN398" s="55">
        <f t="shared" si="159"/>
        <v>0.40450084470439529</v>
      </c>
      <c r="AO398" s="55">
        <f t="shared" si="160"/>
        <v>0.67457265610317307</v>
      </c>
      <c r="AP398" s="55">
        <f t="shared" si="161"/>
        <v>0.76896690519465027</v>
      </c>
      <c r="AQ398" s="55">
        <f t="shared" si="162"/>
        <v>0.55982539923927688</v>
      </c>
      <c r="AR398" s="55">
        <f t="shared" si="163"/>
        <v>0.59600972291062559</v>
      </c>
      <c r="AS398" s="55">
        <f t="shared" si="164"/>
        <v>0.60935094465891604</v>
      </c>
      <c r="AT398" s="55">
        <f t="shared" si="165"/>
        <v>0.56955027877260167</v>
      </c>
      <c r="AU398" s="55">
        <f t="shared" si="166"/>
        <v>0.55671515003749361</v>
      </c>
      <c r="AV398" s="55">
        <f t="shared" si="167"/>
        <v>0.46703288738786569</v>
      </c>
      <c r="AW398" s="55">
        <f t="shared" si="168"/>
        <v>0.63870683223352387</v>
      </c>
      <c r="AX398" s="55">
        <f t="shared" si="169"/>
        <v>0.52140368474266718</v>
      </c>
      <c r="AY398" s="55">
        <f t="shared" si="170"/>
        <v>0.44249818435441879</v>
      </c>
    </row>
    <row r="399" spans="1:51" ht="14.4" thickBot="1" x14ac:dyDescent="0.3">
      <c r="A399" s="41" t="s">
        <v>1398</v>
      </c>
      <c r="B399" s="41" t="s">
        <v>1403</v>
      </c>
      <c r="C399" s="26" t="s">
        <v>458</v>
      </c>
      <c r="D399" s="50">
        <v>6.39</v>
      </c>
      <c r="E399" s="50">
        <v>9</v>
      </c>
      <c r="F399" s="50">
        <v>12.89</v>
      </c>
      <c r="G399" s="50">
        <v>16.899999999999999</v>
      </c>
      <c r="H399" s="50">
        <v>20.5</v>
      </c>
      <c r="I399" s="50">
        <v>23.1</v>
      </c>
      <c r="J399" s="50">
        <v>27.7</v>
      </c>
      <c r="K399" s="50">
        <v>25.1</v>
      </c>
      <c r="L399" s="50">
        <v>21.72</v>
      </c>
      <c r="M399" s="50">
        <v>16</v>
      </c>
      <c r="N399" s="50">
        <v>7.78</v>
      </c>
      <c r="O399" s="50">
        <v>4.72</v>
      </c>
      <c r="P399" s="51">
        <v>3.6111111111111112</v>
      </c>
      <c r="Q399" s="51">
        <v>-0.70000000000000084</v>
      </c>
      <c r="R399" s="51">
        <v>6.1111111111111107</v>
      </c>
      <c r="S399" s="51">
        <v>5.3</v>
      </c>
      <c r="T399" s="51">
        <v>7.0000000000000009</v>
      </c>
      <c r="U399" s="51">
        <v>9.2000000000000011</v>
      </c>
      <c r="V399" s="51">
        <v>14.5</v>
      </c>
      <c r="W399" s="51">
        <v>12.5</v>
      </c>
      <c r="X399" s="51">
        <v>11.222222222222223</v>
      </c>
      <c r="Y399" s="51">
        <v>7.4</v>
      </c>
      <c r="Z399" s="51">
        <v>3.1111111111111116</v>
      </c>
      <c r="AA399" s="51">
        <v>1.6111111111111103</v>
      </c>
      <c r="AB399" s="53">
        <f t="shared" si="147"/>
        <v>651.95764940745437</v>
      </c>
      <c r="AC399" s="53">
        <f t="shared" si="148"/>
        <v>294.19420011422579</v>
      </c>
      <c r="AD399" s="53">
        <f t="shared" si="149"/>
        <v>597.25113926357824</v>
      </c>
      <c r="AE399" s="53">
        <f t="shared" si="150"/>
        <v>412.33249155588476</v>
      </c>
      <c r="AF399" s="53">
        <f t="shared" si="151"/>
        <v>416.24312743321855</v>
      </c>
      <c r="AG399" s="53">
        <f t="shared" si="152"/>
        <v>478.81657366434416</v>
      </c>
      <c r="AH399" s="53">
        <f t="shared" si="153"/>
        <v>732.75778390398216</v>
      </c>
      <c r="AI399" s="53">
        <f t="shared" si="154"/>
        <v>658.44184696325067</v>
      </c>
      <c r="AJ399" s="53">
        <f t="shared" si="155"/>
        <v>682.21057389165981</v>
      </c>
      <c r="AK399" s="53">
        <f t="shared" si="156"/>
        <v>583.09849684587687</v>
      </c>
      <c r="AL399" s="53">
        <f t="shared" si="157"/>
        <v>552.38937499408519</v>
      </c>
      <c r="AM399" s="53">
        <f t="shared" si="158"/>
        <v>551.02988174949905</v>
      </c>
      <c r="AN399" s="55">
        <f t="shared" si="159"/>
        <v>0.82408256457255491</v>
      </c>
      <c r="AO399" s="55">
        <f t="shared" si="160"/>
        <v>0.50647806396269035</v>
      </c>
      <c r="AP399" s="55">
        <f t="shared" si="161"/>
        <v>0.63420198920155091</v>
      </c>
      <c r="AQ399" s="55">
        <f t="shared" si="162"/>
        <v>0.46313262639135272</v>
      </c>
      <c r="AR399" s="55">
        <f t="shared" si="163"/>
        <v>0.4157896648214196</v>
      </c>
      <c r="AS399" s="55">
        <f t="shared" si="164"/>
        <v>0.411911482095559</v>
      </c>
      <c r="AT399" s="55">
        <f t="shared" si="165"/>
        <v>0.44444426651092944</v>
      </c>
      <c r="AU399" s="55">
        <f t="shared" si="166"/>
        <v>0.454893068641614</v>
      </c>
      <c r="AV399" s="55">
        <f t="shared" si="167"/>
        <v>0.51273807891702805</v>
      </c>
      <c r="AW399" s="55">
        <f t="shared" si="168"/>
        <v>0.56674175436972296</v>
      </c>
      <c r="AX399" s="55">
        <f t="shared" si="169"/>
        <v>0.72329802000772025</v>
      </c>
      <c r="AY399" s="55">
        <f t="shared" si="170"/>
        <v>0.80275811105673989</v>
      </c>
    </row>
    <row r="400" spans="1:51" ht="14.4" thickBot="1" x14ac:dyDescent="0.3">
      <c r="A400" s="41" t="s">
        <v>1398</v>
      </c>
      <c r="B400" s="41" t="s">
        <v>1403</v>
      </c>
      <c r="C400" s="26" t="s">
        <v>459</v>
      </c>
      <c r="D400" s="50">
        <v>6.89</v>
      </c>
      <c r="E400" s="50">
        <v>10.9</v>
      </c>
      <c r="F400" s="50">
        <v>13</v>
      </c>
      <c r="G400" s="50">
        <v>16.600000000000001</v>
      </c>
      <c r="H400" s="50">
        <v>19.5</v>
      </c>
      <c r="I400" s="50">
        <v>23.5</v>
      </c>
      <c r="J400" s="50">
        <v>25.2</v>
      </c>
      <c r="K400" s="50">
        <v>24.1</v>
      </c>
      <c r="L400" s="50">
        <v>22.78</v>
      </c>
      <c r="M400" s="50">
        <v>16.899999999999999</v>
      </c>
      <c r="N400" s="50">
        <v>9.89</v>
      </c>
      <c r="O400" s="50">
        <v>7.89</v>
      </c>
      <c r="P400" s="51">
        <v>5.9999999999999982</v>
      </c>
      <c r="Q400" s="51">
        <v>3.9000000000000017</v>
      </c>
      <c r="R400" s="51">
        <v>7.7777777777777777</v>
      </c>
      <c r="S400" s="51">
        <v>6.4000000000000012</v>
      </c>
      <c r="T400" s="51">
        <v>8.2222222222222197</v>
      </c>
      <c r="U400" s="51">
        <v>10.899999999999999</v>
      </c>
      <c r="V400" s="51">
        <v>12.899999999999999</v>
      </c>
      <c r="W400" s="51">
        <v>12.3</v>
      </c>
      <c r="X400" s="51">
        <v>10.388888888888891</v>
      </c>
      <c r="Y400" s="51">
        <v>7.6999999999999993</v>
      </c>
      <c r="Z400" s="51">
        <v>6.2222222222222232</v>
      </c>
      <c r="AA400" s="51">
        <v>5.4999999999999991</v>
      </c>
      <c r="AB400" s="53">
        <f t="shared" si="147"/>
        <v>879.01710228876118</v>
      </c>
      <c r="AC400" s="53">
        <f t="shared" si="148"/>
        <v>500.50184599061117</v>
      </c>
      <c r="AD400" s="53">
        <f t="shared" si="149"/>
        <v>745.18728493588094</v>
      </c>
      <c r="AE400" s="53">
        <f t="shared" si="150"/>
        <v>489.31254581344746</v>
      </c>
      <c r="AF400" s="53">
        <f t="shared" si="151"/>
        <v>523.1391008716289</v>
      </c>
      <c r="AG400" s="53">
        <f t="shared" si="152"/>
        <v>586.71386952610465</v>
      </c>
      <c r="AH400" s="53">
        <f t="shared" si="153"/>
        <v>689.74147981720193</v>
      </c>
      <c r="AI400" s="53">
        <f t="shared" si="154"/>
        <v>680.90122813170319</v>
      </c>
      <c r="AJ400" s="53">
        <f t="shared" si="155"/>
        <v>572.50829172121382</v>
      </c>
      <c r="AK400" s="53">
        <f t="shared" si="156"/>
        <v>573.65640195754463</v>
      </c>
      <c r="AL400" s="53">
        <f t="shared" si="157"/>
        <v>739.65687119523545</v>
      </c>
      <c r="AM400" s="53">
        <f t="shared" si="158"/>
        <v>766.08744753835606</v>
      </c>
      <c r="AN400" s="55">
        <f t="shared" si="159"/>
        <v>0.94058762574609101</v>
      </c>
      <c r="AO400" s="55">
        <f t="shared" si="160"/>
        <v>0.61991677637742193</v>
      </c>
      <c r="AP400" s="55">
        <f t="shared" si="161"/>
        <v>0.70586294862571319</v>
      </c>
      <c r="AQ400" s="55">
        <f t="shared" si="162"/>
        <v>0.5093419112634745</v>
      </c>
      <c r="AR400" s="55">
        <f t="shared" si="163"/>
        <v>0.48078670970408627</v>
      </c>
      <c r="AS400" s="55">
        <f t="shared" si="164"/>
        <v>0.45049238086373222</v>
      </c>
      <c r="AT400" s="55">
        <f t="shared" si="165"/>
        <v>0.46419509655836971</v>
      </c>
      <c r="AU400" s="55">
        <f t="shared" si="166"/>
        <v>0.47662654443735142</v>
      </c>
      <c r="AV400" s="55">
        <f t="shared" si="167"/>
        <v>0.4547970061843552</v>
      </c>
      <c r="AW400" s="55">
        <f t="shared" si="168"/>
        <v>0.5462702131241316</v>
      </c>
      <c r="AX400" s="55">
        <f t="shared" si="169"/>
        <v>0.77942181328865767</v>
      </c>
      <c r="AY400" s="55">
        <f t="shared" si="170"/>
        <v>0.84860990384153923</v>
      </c>
    </row>
    <row r="401" spans="1:51" ht="14.4" thickBot="1" x14ac:dyDescent="0.3">
      <c r="A401" s="41" t="s">
        <v>1398</v>
      </c>
      <c r="B401" s="41" t="s">
        <v>1404</v>
      </c>
      <c r="C401" s="26" t="s">
        <v>460</v>
      </c>
      <c r="D401" s="50">
        <v>-3.72</v>
      </c>
      <c r="E401" s="50">
        <v>-2.7</v>
      </c>
      <c r="F401" s="50">
        <v>6.89</v>
      </c>
      <c r="G401" s="50">
        <v>8.9</v>
      </c>
      <c r="H401" s="50">
        <v>13.89</v>
      </c>
      <c r="I401" s="50">
        <v>19.600000000000001</v>
      </c>
      <c r="J401" s="50">
        <v>24.6</v>
      </c>
      <c r="K401" s="50">
        <v>21.1</v>
      </c>
      <c r="L401" s="50">
        <v>16.11</v>
      </c>
      <c r="M401" s="50">
        <v>9.1999999999999993</v>
      </c>
      <c r="N401" s="50">
        <v>4.8899999999999997</v>
      </c>
      <c r="O401" s="50">
        <v>0.22</v>
      </c>
      <c r="P401" s="51">
        <v>-9.6111111111111107</v>
      </c>
      <c r="Q401" s="51">
        <v>-6.6</v>
      </c>
      <c r="R401" s="51">
        <v>-4.1111111111111098</v>
      </c>
      <c r="S401" s="51">
        <v>-0.39999999999999936</v>
      </c>
      <c r="T401" s="51">
        <v>4.5000000000000009</v>
      </c>
      <c r="U401" s="51">
        <v>12.4</v>
      </c>
      <c r="V401" s="51">
        <v>14.000000000000002</v>
      </c>
      <c r="W401" s="51">
        <v>10.999999999999998</v>
      </c>
      <c r="X401" s="51">
        <v>6.7222222222222232</v>
      </c>
      <c r="Y401" s="51">
        <v>-2.8999999999999995</v>
      </c>
      <c r="Z401" s="51">
        <v>-3.2777777777777768</v>
      </c>
      <c r="AA401" s="51">
        <v>-8.2777777777777768</v>
      </c>
      <c r="AB401" s="53">
        <f t="shared" si="147"/>
        <v>188.29653862242179</v>
      </c>
      <c r="AC401" s="53">
        <f t="shared" si="148"/>
        <v>278.51012757694343</v>
      </c>
      <c r="AD401" s="53">
        <f t="shared" si="149"/>
        <v>205.00140690842872</v>
      </c>
      <c r="AE401" s="53">
        <f t="shared" si="150"/>
        <v>309.41857622763598</v>
      </c>
      <c r="AF401" s="53">
        <f t="shared" si="151"/>
        <v>447.37504992251803</v>
      </c>
      <c r="AG401" s="53">
        <f t="shared" si="152"/>
        <v>908.04213247894688</v>
      </c>
      <c r="AH401" s="53">
        <f t="shared" si="153"/>
        <v>824.98532956183828</v>
      </c>
      <c r="AI401" s="53">
        <f t="shared" si="154"/>
        <v>688.03556086961191</v>
      </c>
      <c r="AJ401" s="53">
        <f t="shared" si="155"/>
        <v>527.68834981730208</v>
      </c>
      <c r="AK401" s="53">
        <f t="shared" si="156"/>
        <v>209.95535320018729</v>
      </c>
      <c r="AL401" s="53">
        <f t="shared" si="157"/>
        <v>266.64011535906496</v>
      </c>
      <c r="AM401" s="53">
        <f t="shared" si="158"/>
        <v>173.56639735443125</v>
      </c>
      <c r="AN401" s="55">
        <f t="shared" si="159"/>
        <v>0.63653159280328053</v>
      </c>
      <c r="AO401" s="55">
        <f t="shared" si="160"/>
        <v>0.745288018918281</v>
      </c>
      <c r="AP401" s="55">
        <f t="shared" si="161"/>
        <v>0.45423335225813921</v>
      </c>
      <c r="AQ401" s="55">
        <f t="shared" si="162"/>
        <v>0.52117267025953373</v>
      </c>
      <c r="AR401" s="55">
        <f t="shared" si="163"/>
        <v>0.5312993226775119</v>
      </c>
      <c r="AS401" s="55">
        <f t="shared" si="164"/>
        <v>0.63146296613742758</v>
      </c>
      <c r="AT401" s="55">
        <f t="shared" si="165"/>
        <v>0.51683792015818586</v>
      </c>
      <c r="AU401" s="55">
        <f t="shared" si="166"/>
        <v>0.52479323518637122</v>
      </c>
      <c r="AV401" s="55">
        <f t="shared" si="167"/>
        <v>0.5372529684746431</v>
      </c>
      <c r="AW401" s="55">
        <f t="shared" si="168"/>
        <v>0.42499208111945486</v>
      </c>
      <c r="AX401" s="55">
        <f t="shared" si="169"/>
        <v>0.55511840471781759</v>
      </c>
      <c r="AY401" s="55">
        <f t="shared" si="170"/>
        <v>0.5286641760339299</v>
      </c>
    </row>
    <row r="402" spans="1:51" ht="14.4" thickBot="1" x14ac:dyDescent="0.3">
      <c r="A402" s="41" t="s">
        <v>1398</v>
      </c>
      <c r="B402" s="41" t="s">
        <v>1404</v>
      </c>
      <c r="C402" s="26" t="s">
        <v>461</v>
      </c>
      <c r="D402" s="50">
        <v>-10.89</v>
      </c>
      <c r="E402" s="50">
        <v>-4.8</v>
      </c>
      <c r="F402" s="50">
        <v>1.39</v>
      </c>
      <c r="G402" s="50">
        <v>6.3</v>
      </c>
      <c r="H402" s="50">
        <v>10.61</v>
      </c>
      <c r="I402" s="50">
        <v>16.5</v>
      </c>
      <c r="J402" s="50">
        <v>17.8</v>
      </c>
      <c r="K402" s="50">
        <v>16.5</v>
      </c>
      <c r="L402" s="50">
        <v>13</v>
      </c>
      <c r="M402" s="50">
        <v>6.9</v>
      </c>
      <c r="N402" s="50">
        <v>-2.89</v>
      </c>
      <c r="O402" s="50">
        <v>-7.72</v>
      </c>
      <c r="P402" s="51">
        <v>-14.888888888888889</v>
      </c>
      <c r="Q402" s="51">
        <v>-11.9</v>
      </c>
      <c r="R402" s="51">
        <v>-8.7222222222222214</v>
      </c>
      <c r="S402" s="51">
        <v>-7.4</v>
      </c>
      <c r="T402" s="51">
        <v>-2.1111111111111116</v>
      </c>
      <c r="U402" s="51">
        <v>1.5000000000000016</v>
      </c>
      <c r="V402" s="51">
        <v>6.9</v>
      </c>
      <c r="W402" s="51">
        <v>6.5000000000000018</v>
      </c>
      <c r="X402" s="51">
        <v>2.8888888888888906</v>
      </c>
      <c r="Y402" s="51">
        <v>-5.5999999999999988</v>
      </c>
      <c r="Z402" s="51">
        <v>-8.6111111111111107</v>
      </c>
      <c r="AA402" s="51">
        <v>-11.722222222222223</v>
      </c>
      <c r="AB402" s="53">
        <f t="shared" si="147"/>
        <v>140.02558236759532</v>
      </c>
      <c r="AC402" s="53">
        <f t="shared" si="148"/>
        <v>141.98467482649866</v>
      </c>
      <c r="AD402" s="53">
        <f t="shared" si="149"/>
        <v>148.86704271206816</v>
      </c>
      <c r="AE402" s="53">
        <f t="shared" si="150"/>
        <v>129.42652510312922</v>
      </c>
      <c r="AF402" s="53">
        <f t="shared" si="151"/>
        <v>214.71444290447141</v>
      </c>
      <c r="AG402" s="53">
        <f t="shared" si="152"/>
        <v>247.43662990148275</v>
      </c>
      <c r="AH402" s="53">
        <f t="shared" si="153"/>
        <v>485.80581107950667</v>
      </c>
      <c r="AI402" s="53">
        <f t="shared" si="154"/>
        <v>499.25734393558145</v>
      </c>
      <c r="AJ402" s="53">
        <f t="shared" si="155"/>
        <v>377.89669627306688</v>
      </c>
      <c r="AK402" s="53">
        <f t="shared" si="156"/>
        <v>163.61065285473998</v>
      </c>
      <c r="AL402" s="53">
        <f t="shared" si="157"/>
        <v>206.99872819872397</v>
      </c>
      <c r="AM402" s="53">
        <f t="shared" si="158"/>
        <v>182.60285378113437</v>
      </c>
      <c r="AN402" s="55">
        <f t="shared" si="159"/>
        <v>0.72367627818486091</v>
      </c>
      <c r="AO402" s="55">
        <f t="shared" si="160"/>
        <v>0.57562405909048819</v>
      </c>
      <c r="AP402" s="55">
        <f t="shared" si="161"/>
        <v>0.46940029300158903</v>
      </c>
      <c r="AQ402" s="55">
        <f t="shared" si="162"/>
        <v>0.36831443025263844</v>
      </c>
      <c r="AR402" s="55">
        <f t="shared" si="163"/>
        <v>0.40996713902811049</v>
      </c>
      <c r="AS402" s="55">
        <f t="shared" si="164"/>
        <v>0.36335285050256128</v>
      </c>
      <c r="AT402" s="55">
        <f t="shared" si="165"/>
        <v>0.48861421096800273</v>
      </c>
      <c r="AU402" s="55">
        <f t="shared" si="166"/>
        <v>0.51612964759041746</v>
      </c>
      <c r="AV402" s="55">
        <f t="shared" si="167"/>
        <v>0.50265987116258526</v>
      </c>
      <c r="AW402" s="55">
        <f t="shared" si="168"/>
        <v>0.40565560687247121</v>
      </c>
      <c r="AX402" s="55">
        <f t="shared" si="169"/>
        <v>0.64706735353895284</v>
      </c>
      <c r="AY402" s="55">
        <f t="shared" si="170"/>
        <v>0.72982609641711904</v>
      </c>
    </row>
    <row r="403" spans="1:51" ht="14.4" thickBot="1" x14ac:dyDescent="0.3">
      <c r="A403" s="41" t="s">
        <v>1398</v>
      </c>
      <c r="B403" s="41" t="s">
        <v>1404</v>
      </c>
      <c r="C403" s="26" t="s">
        <v>462</v>
      </c>
      <c r="D403" s="50">
        <v>-4.72</v>
      </c>
      <c r="E403" s="50">
        <v>-5.0999999999999996</v>
      </c>
      <c r="F403" s="50">
        <v>0.22</v>
      </c>
      <c r="G403" s="50">
        <v>6.5</v>
      </c>
      <c r="H403" s="50">
        <v>10.5</v>
      </c>
      <c r="I403" s="50">
        <v>15.1</v>
      </c>
      <c r="J403" s="50">
        <v>17.8</v>
      </c>
      <c r="K403" s="50">
        <v>16.8</v>
      </c>
      <c r="L403" s="50">
        <v>10.220000000000001</v>
      </c>
      <c r="M403" s="50">
        <v>6</v>
      </c>
      <c r="N403" s="50">
        <v>-0.78</v>
      </c>
      <c r="O403" s="50">
        <v>-5.22</v>
      </c>
      <c r="P403" s="51">
        <v>-9.5</v>
      </c>
      <c r="Q403" s="51">
        <v>-10.399999999999999</v>
      </c>
      <c r="R403" s="51">
        <v>-5.6111111111111116</v>
      </c>
      <c r="S403" s="51">
        <v>-5.4999999999999991</v>
      </c>
      <c r="T403" s="51">
        <v>-5.2222222222222214</v>
      </c>
      <c r="U403" s="51">
        <v>0.69999999999999885</v>
      </c>
      <c r="V403" s="51">
        <v>6.4000000000000012</v>
      </c>
      <c r="W403" s="51">
        <v>1.7000000000000013</v>
      </c>
      <c r="X403" s="51">
        <v>0.38888888888889045</v>
      </c>
      <c r="Y403" s="51">
        <v>-6.4999999999999991</v>
      </c>
      <c r="Z403" s="51">
        <v>-7.7222222222222214</v>
      </c>
      <c r="AA403" s="51">
        <v>-10.777777777777777</v>
      </c>
      <c r="AB403" s="53">
        <f t="shared" si="147"/>
        <v>206.55860612905326</v>
      </c>
      <c r="AC403" s="53">
        <f t="shared" si="148"/>
        <v>184.44895100663894</v>
      </c>
      <c r="AD403" s="53">
        <f t="shared" si="149"/>
        <v>261.49837132400194</v>
      </c>
      <c r="AE403" s="53">
        <f t="shared" si="150"/>
        <v>170.74157834466411</v>
      </c>
      <c r="AF403" s="53">
        <f t="shared" si="151"/>
        <v>135.8372933784872</v>
      </c>
      <c r="AG403" s="53">
        <f t="shared" si="152"/>
        <v>241.21240884676874</v>
      </c>
      <c r="AH403" s="53">
        <f t="shared" si="153"/>
        <v>453.54810566477806</v>
      </c>
      <c r="AI403" s="53">
        <f t="shared" si="154"/>
        <v>249.81696342003468</v>
      </c>
      <c r="AJ403" s="53">
        <f t="shared" si="155"/>
        <v>317.50775749582112</v>
      </c>
      <c r="AK403" s="53">
        <f t="shared" si="156"/>
        <v>151.73588639975571</v>
      </c>
      <c r="AL403" s="53">
        <f t="shared" si="157"/>
        <v>203.4462870328752</v>
      </c>
      <c r="AM403" s="53">
        <f t="shared" si="158"/>
        <v>175.31053936716714</v>
      </c>
      <c r="AN403" s="55">
        <f t="shared" si="159"/>
        <v>0.69219623309967249</v>
      </c>
      <c r="AO403" s="55">
        <f t="shared" si="160"/>
        <v>0.66355811120283092</v>
      </c>
      <c r="AP403" s="55">
        <f t="shared" si="161"/>
        <v>0.64890564444035859</v>
      </c>
      <c r="AQ403" s="55">
        <f t="shared" si="162"/>
        <v>0.42013302223551657</v>
      </c>
      <c r="AR403" s="55">
        <f t="shared" si="163"/>
        <v>0.32727960043015736</v>
      </c>
      <c r="AS403" s="55">
        <f t="shared" si="164"/>
        <v>0.3751745895381508</v>
      </c>
      <c r="AT403" s="55">
        <f t="shared" si="165"/>
        <v>0.47211350079975328</v>
      </c>
      <c r="AU403" s="55">
        <f t="shared" si="166"/>
        <v>0.36163438123807023</v>
      </c>
      <c r="AV403" s="55">
        <f t="shared" si="167"/>
        <v>0.50505964993935271</v>
      </c>
      <c r="AW403" s="55">
        <f t="shared" si="168"/>
        <v>0.40294439684787525</v>
      </c>
      <c r="AX403" s="55">
        <f t="shared" si="169"/>
        <v>0.59354771925434557</v>
      </c>
      <c r="AY403" s="55">
        <f t="shared" si="170"/>
        <v>0.64985643535855986</v>
      </c>
    </row>
    <row r="404" spans="1:51" ht="14.4" thickBot="1" x14ac:dyDescent="0.3">
      <c r="A404" s="41" t="s">
        <v>1398</v>
      </c>
      <c r="B404" s="41" t="s">
        <v>1404</v>
      </c>
      <c r="C404" s="26" t="s">
        <v>463</v>
      </c>
      <c r="D404" s="50">
        <v>0.78</v>
      </c>
      <c r="E404" s="50">
        <v>-0.2</v>
      </c>
      <c r="F404" s="50">
        <v>4.78</v>
      </c>
      <c r="G404" s="50">
        <v>6.1</v>
      </c>
      <c r="H404" s="50">
        <v>13.72</v>
      </c>
      <c r="I404" s="50">
        <v>22.2</v>
      </c>
      <c r="J404" s="50">
        <v>22.7</v>
      </c>
      <c r="K404" s="50">
        <v>21.7</v>
      </c>
      <c r="L404" s="50">
        <v>18.5</v>
      </c>
      <c r="M404" s="50">
        <v>7.1</v>
      </c>
      <c r="N404" s="50">
        <v>3</v>
      </c>
      <c r="O404" s="50">
        <v>-1</v>
      </c>
      <c r="P404" s="51">
        <v>-4.5000000000000009</v>
      </c>
      <c r="Q404" s="51">
        <v>-6.1</v>
      </c>
      <c r="R404" s="51">
        <v>-5.4999999999999991</v>
      </c>
      <c r="S404" s="51">
        <v>-2.0000000000000009</v>
      </c>
      <c r="T404" s="51">
        <v>1.7777777777777792</v>
      </c>
      <c r="U404" s="51">
        <v>5.0999999999999996</v>
      </c>
      <c r="V404" s="51">
        <v>6.4000000000000012</v>
      </c>
      <c r="W404" s="51">
        <v>6.1999999999999975</v>
      </c>
      <c r="X404" s="51">
        <v>1.2777777777777761</v>
      </c>
      <c r="Y404" s="51">
        <v>-2.6999999999999997</v>
      </c>
      <c r="Z404" s="51">
        <v>-2.8888888888888884</v>
      </c>
      <c r="AA404" s="51">
        <v>-9.5</v>
      </c>
      <c r="AB404" s="53">
        <f t="shared" si="147"/>
        <v>297.09668306034757</v>
      </c>
      <c r="AC404" s="53">
        <f t="shared" si="148"/>
        <v>250.24282299485657</v>
      </c>
      <c r="AD404" s="53">
        <f t="shared" si="149"/>
        <v>192.34516792182092</v>
      </c>
      <c r="AE404" s="53">
        <f t="shared" si="150"/>
        <v>296.31029042886854</v>
      </c>
      <c r="AF404" s="53">
        <f t="shared" si="151"/>
        <v>307.84704145597948</v>
      </c>
      <c r="AG404" s="53">
        <f t="shared" si="152"/>
        <v>288.51325145735694</v>
      </c>
      <c r="AH404" s="53">
        <f t="shared" si="153"/>
        <v>335.05349514889571</v>
      </c>
      <c r="AI404" s="53">
        <f t="shared" si="154"/>
        <v>346.40817571090821</v>
      </c>
      <c r="AJ404" s="53">
        <f t="shared" si="155"/>
        <v>211.25774041804604</v>
      </c>
      <c r="AK404" s="53">
        <f t="shared" si="156"/>
        <v>249.42365866831716</v>
      </c>
      <c r="AL404" s="53">
        <f t="shared" si="157"/>
        <v>322.62207408436126</v>
      </c>
      <c r="AM404" s="53">
        <f t="shared" si="158"/>
        <v>156.7001712305869</v>
      </c>
      <c r="AN404" s="55">
        <f t="shared" si="159"/>
        <v>0.67781884718827234</v>
      </c>
      <c r="AO404" s="55">
        <f t="shared" si="160"/>
        <v>0.64452711607703927</v>
      </c>
      <c r="AP404" s="55">
        <f t="shared" si="161"/>
        <v>0.47329161118720553</v>
      </c>
      <c r="AQ404" s="55">
        <f t="shared" si="162"/>
        <v>0.56114509734387319</v>
      </c>
      <c r="AR404" s="55">
        <f t="shared" si="163"/>
        <v>0.44316746966778636</v>
      </c>
      <c r="AS404" s="55">
        <f t="shared" si="164"/>
        <v>0.32859531719110913</v>
      </c>
      <c r="AT404" s="55">
        <f t="shared" si="165"/>
        <v>0.34876846926322114</v>
      </c>
      <c r="AU404" s="55">
        <f t="shared" si="166"/>
        <v>0.36559127837803318</v>
      </c>
      <c r="AV404" s="55">
        <f t="shared" si="167"/>
        <v>0.31520760988062124</v>
      </c>
      <c r="AW404" s="55">
        <f t="shared" si="168"/>
        <v>0.49744484252639243</v>
      </c>
      <c r="AX404" s="55">
        <f t="shared" si="169"/>
        <v>0.65251355582411674</v>
      </c>
      <c r="AY404" s="55">
        <f t="shared" si="170"/>
        <v>0.52511618995007148</v>
      </c>
    </row>
    <row r="405" spans="1:51" ht="27" thickBot="1" x14ac:dyDescent="0.3">
      <c r="A405" s="41" t="s">
        <v>1398</v>
      </c>
      <c r="B405" s="41" t="s">
        <v>1404</v>
      </c>
      <c r="C405" s="26" t="s">
        <v>464</v>
      </c>
      <c r="D405" s="50">
        <v>-0.22</v>
      </c>
      <c r="E405" s="50">
        <v>0.6</v>
      </c>
      <c r="F405" s="50">
        <v>4.8899999999999997</v>
      </c>
      <c r="G405" s="50">
        <v>9.8000000000000007</v>
      </c>
      <c r="H405" s="50">
        <v>13.89</v>
      </c>
      <c r="I405" s="50">
        <v>19</v>
      </c>
      <c r="J405" s="50">
        <v>23</v>
      </c>
      <c r="K405" s="50">
        <v>21.7</v>
      </c>
      <c r="L405" s="50">
        <v>16.78</v>
      </c>
      <c r="M405" s="50">
        <v>10.5</v>
      </c>
      <c r="N405" s="50">
        <v>4.6100000000000003</v>
      </c>
      <c r="O405" s="50">
        <v>-1.61</v>
      </c>
      <c r="P405" s="51">
        <v>-9.2222222222222232</v>
      </c>
      <c r="Q405" s="51">
        <v>-7.6999999999999993</v>
      </c>
      <c r="R405" s="51">
        <v>-4.2777777777777777</v>
      </c>
      <c r="S405" s="51">
        <v>-1.1000000000000003</v>
      </c>
      <c r="T405" s="51">
        <v>2.5</v>
      </c>
      <c r="U405" s="51">
        <v>5.9999999999999982</v>
      </c>
      <c r="V405" s="51">
        <v>7.4</v>
      </c>
      <c r="W405" s="51">
        <v>9.4</v>
      </c>
      <c r="X405" s="51">
        <v>3.2777777777777768</v>
      </c>
      <c r="Y405" s="51">
        <v>-2.5999999999999996</v>
      </c>
      <c r="Z405" s="51">
        <v>-6.4999999999999991</v>
      </c>
      <c r="AA405" s="51">
        <v>-10.611111111111112</v>
      </c>
      <c r="AB405" s="53">
        <f t="shared" si="147"/>
        <v>154.63463734767475</v>
      </c>
      <c r="AC405" s="53">
        <f t="shared" si="148"/>
        <v>184.69183594878427</v>
      </c>
      <c r="AD405" s="53">
        <f t="shared" si="149"/>
        <v>229.57852206866977</v>
      </c>
      <c r="AE405" s="53">
        <f t="shared" si="150"/>
        <v>262.96414566635502</v>
      </c>
      <c r="AF405" s="53">
        <f t="shared" si="151"/>
        <v>337.47606211142181</v>
      </c>
      <c r="AG405" s="53">
        <f t="shared" si="152"/>
        <v>398.11131543353667</v>
      </c>
      <c r="AH405" s="53">
        <f t="shared" si="153"/>
        <v>377.38053241748912</v>
      </c>
      <c r="AI405" s="53">
        <f t="shared" si="154"/>
        <v>535.57516104303772</v>
      </c>
      <c r="AJ405" s="53">
        <f t="shared" si="155"/>
        <v>313.00571332945566</v>
      </c>
      <c r="AK405" s="53">
        <f t="shared" si="156"/>
        <v>201.20688330872909</v>
      </c>
      <c r="AL405" s="53">
        <f t="shared" si="157"/>
        <v>167.11512806318103</v>
      </c>
      <c r="AM405" s="53">
        <f t="shared" si="158"/>
        <v>137.50836347719294</v>
      </c>
      <c r="AN405" s="55">
        <f t="shared" si="159"/>
        <v>0.50702486583110751</v>
      </c>
      <c r="AO405" s="55">
        <f t="shared" si="160"/>
        <v>0.53790684836438141</v>
      </c>
      <c r="AP405" s="55">
        <f t="shared" si="161"/>
        <v>0.51509639455546452</v>
      </c>
      <c r="AQ405" s="55">
        <f t="shared" si="162"/>
        <v>0.46613823880215416</v>
      </c>
      <c r="AR405" s="55">
        <f t="shared" si="163"/>
        <v>0.46145023207545288</v>
      </c>
      <c r="AS405" s="55">
        <f t="shared" si="164"/>
        <v>0.42599691859382277</v>
      </c>
      <c r="AT405" s="55">
        <f t="shared" si="165"/>
        <v>0.36679447154157113</v>
      </c>
      <c r="AU405" s="55">
        <f t="shared" si="166"/>
        <v>0.45458172611160702</v>
      </c>
      <c r="AV405" s="55">
        <f t="shared" si="167"/>
        <v>0.4050516825522914</v>
      </c>
      <c r="AW405" s="55">
        <f t="shared" si="168"/>
        <v>0.39831883540033408</v>
      </c>
      <c r="AX405" s="55">
        <f t="shared" si="169"/>
        <v>0.4437849613516498</v>
      </c>
      <c r="AY405" s="55">
        <f t="shared" si="170"/>
        <v>0.50303138523751223</v>
      </c>
    </row>
    <row r="406" spans="1:51" ht="14.4" thickBot="1" x14ac:dyDescent="0.3">
      <c r="A406" s="41" t="s">
        <v>1398</v>
      </c>
      <c r="B406" s="41" t="s">
        <v>1404</v>
      </c>
      <c r="C406" s="26" t="s">
        <v>465</v>
      </c>
      <c r="D406" s="50">
        <v>-2.4</v>
      </c>
      <c r="E406" s="50">
        <v>-0.1</v>
      </c>
      <c r="F406" s="50">
        <v>4.7</v>
      </c>
      <c r="G406" s="50">
        <v>9</v>
      </c>
      <c r="H406" s="50">
        <v>14.2</v>
      </c>
      <c r="I406" s="50">
        <v>19.3</v>
      </c>
      <c r="J406" s="50">
        <v>21.8</v>
      </c>
      <c r="K406" s="50">
        <v>19.600000000000001</v>
      </c>
      <c r="L406" s="50">
        <v>15.8</v>
      </c>
      <c r="M406" s="50">
        <v>9.9</v>
      </c>
      <c r="N406" s="50">
        <v>3.4</v>
      </c>
      <c r="O406" s="50">
        <v>0.3</v>
      </c>
      <c r="P406" s="51">
        <v>-11.4</v>
      </c>
      <c r="Q406" s="51">
        <v>-10.1</v>
      </c>
      <c r="R406" s="51">
        <v>-7.5</v>
      </c>
      <c r="S406" s="51">
        <v>-3.3000000000000007</v>
      </c>
      <c r="T406" s="51">
        <v>1.8000000000000012</v>
      </c>
      <c r="U406" s="51">
        <v>6.6000000000000014</v>
      </c>
      <c r="V406" s="51">
        <v>8.6999999999999975</v>
      </c>
      <c r="W406" s="51">
        <v>8.4999999999999982</v>
      </c>
      <c r="X406" s="51">
        <v>4.8</v>
      </c>
      <c r="Y406" s="51">
        <v>-4.8</v>
      </c>
      <c r="Z406" s="51">
        <v>-6.7999999999999989</v>
      </c>
      <c r="AA406" s="51">
        <v>-12.2</v>
      </c>
      <c r="AB406" s="53">
        <f t="shared" si="147"/>
        <v>128.56074053428182</v>
      </c>
      <c r="AC406" s="53">
        <f t="shared" si="148"/>
        <v>133.52400106018356</v>
      </c>
      <c r="AD406" s="53">
        <f t="shared" si="149"/>
        <v>142.39867414214913</v>
      </c>
      <c r="AE406" s="53">
        <f t="shared" si="150"/>
        <v>200.50650771884054</v>
      </c>
      <c r="AF406" s="53">
        <f t="shared" si="151"/>
        <v>299.3606255616171</v>
      </c>
      <c r="AG406" s="53">
        <f t="shared" si="152"/>
        <v>424.41797254003825</v>
      </c>
      <c r="AH406" s="53">
        <f t="shared" si="153"/>
        <v>484.37713820091221</v>
      </c>
      <c r="AI406" s="53">
        <f t="shared" si="154"/>
        <v>539.84829762346294</v>
      </c>
      <c r="AJ406" s="53">
        <f t="shared" si="155"/>
        <v>412.51191092593803</v>
      </c>
      <c r="AK406" s="53">
        <f t="shared" si="156"/>
        <v>150.71317596491315</v>
      </c>
      <c r="AL406" s="53">
        <f t="shared" si="157"/>
        <v>173.74965161152858</v>
      </c>
      <c r="AM406" s="53">
        <f t="shared" si="158"/>
        <v>92.825064467856294</v>
      </c>
      <c r="AN406" s="55">
        <f t="shared" si="159"/>
        <v>0.50076379651752023</v>
      </c>
      <c r="AO406" s="55">
        <f t="shared" si="160"/>
        <v>0.46909777461700058</v>
      </c>
      <c r="AP406" s="55">
        <f t="shared" si="161"/>
        <v>0.4083693928312766</v>
      </c>
      <c r="AQ406" s="55">
        <f t="shared" si="162"/>
        <v>0.41812662555026148</v>
      </c>
      <c r="AR406" s="55">
        <f t="shared" si="163"/>
        <v>0.43026684129557352</v>
      </c>
      <c r="AS406" s="55">
        <f t="shared" si="164"/>
        <v>0.43575440652257785</v>
      </c>
      <c r="AT406" s="55">
        <f t="shared" si="165"/>
        <v>0.43098973162604221</v>
      </c>
      <c r="AU406" s="55">
        <f t="shared" si="166"/>
        <v>0.4868898862267747</v>
      </c>
      <c r="AV406" s="55">
        <f t="shared" si="167"/>
        <v>0.47974123456125956</v>
      </c>
      <c r="AW406" s="55">
        <f t="shared" si="168"/>
        <v>0.35171235611361074</v>
      </c>
      <c r="AX406" s="55">
        <f t="shared" si="169"/>
        <v>0.47213718132216331</v>
      </c>
      <c r="AY406" s="55">
        <f t="shared" si="170"/>
        <v>0.38549841404355539</v>
      </c>
    </row>
    <row r="407" spans="1:51" ht="14.4" thickBot="1" x14ac:dyDescent="0.3">
      <c r="A407" s="41" t="s">
        <v>1398</v>
      </c>
      <c r="B407" s="41" t="s">
        <v>1404</v>
      </c>
      <c r="C407" s="26" t="s">
        <v>466</v>
      </c>
      <c r="D407" s="50">
        <v>-1.1100000000000001</v>
      </c>
      <c r="E407" s="50">
        <v>0.6</v>
      </c>
      <c r="F407" s="50">
        <v>4.72</v>
      </c>
      <c r="G407" s="50">
        <v>10.4</v>
      </c>
      <c r="H407" s="50">
        <v>15.5</v>
      </c>
      <c r="I407" s="50">
        <v>20.399999999999999</v>
      </c>
      <c r="J407" s="50">
        <v>22.9</v>
      </c>
      <c r="K407" s="50">
        <v>20.399999999999999</v>
      </c>
      <c r="L407" s="50">
        <v>17.22</v>
      </c>
      <c r="M407" s="50">
        <v>9.4</v>
      </c>
      <c r="N407" s="50">
        <v>2</v>
      </c>
      <c r="O407" s="50">
        <v>-1.89</v>
      </c>
      <c r="P407" s="51">
        <v>-5.7222222222222223</v>
      </c>
      <c r="Q407" s="51">
        <v>-5.3999999999999995</v>
      </c>
      <c r="R407" s="51">
        <v>-4.1111111111111098</v>
      </c>
      <c r="S407" s="51">
        <v>-3.5000000000000004</v>
      </c>
      <c r="T407" s="51">
        <v>-0.49999999999999922</v>
      </c>
      <c r="U407" s="51">
        <v>0</v>
      </c>
      <c r="V407" s="51">
        <v>8.5999999999999979</v>
      </c>
      <c r="W407" s="51">
        <v>11.9</v>
      </c>
      <c r="X407" s="51">
        <v>7.1111111111111089</v>
      </c>
      <c r="Y407" s="51">
        <v>-0.29999999999999954</v>
      </c>
      <c r="Z407" s="51">
        <v>-5.3888888888888884</v>
      </c>
      <c r="AA407" s="51">
        <v>-7.7777777777777777</v>
      </c>
      <c r="AB407" s="53">
        <f t="shared" si="147"/>
        <v>283.25263412755254</v>
      </c>
      <c r="AC407" s="53">
        <f t="shared" si="148"/>
        <v>262.70152979639499</v>
      </c>
      <c r="AD407" s="53">
        <f t="shared" si="149"/>
        <v>238.20446539227351</v>
      </c>
      <c r="AE407" s="53">
        <f t="shared" si="150"/>
        <v>177.17296401312842</v>
      </c>
      <c r="AF407" s="53">
        <f t="shared" si="151"/>
        <v>197.57161688814898</v>
      </c>
      <c r="AG407" s="53">
        <f t="shared" si="152"/>
        <v>156.11568958359757</v>
      </c>
      <c r="AH407" s="53">
        <f t="shared" si="153"/>
        <v>446.94648376850438</v>
      </c>
      <c r="AI407" s="53">
        <f t="shared" si="154"/>
        <v>809.15013613933843</v>
      </c>
      <c r="AJ407" s="53">
        <f t="shared" si="155"/>
        <v>518.7043448753559</v>
      </c>
      <c r="AK407" s="53">
        <f t="shared" si="156"/>
        <v>303.55552460392778</v>
      </c>
      <c r="AL407" s="53">
        <f t="shared" si="157"/>
        <v>237.99607512126411</v>
      </c>
      <c r="AM407" s="53">
        <f t="shared" si="158"/>
        <v>218.80762319558718</v>
      </c>
      <c r="AN407" s="55">
        <f t="shared" si="159"/>
        <v>0.70885105457573871</v>
      </c>
      <c r="AO407" s="55">
        <f t="shared" si="160"/>
        <v>0.64152638836031739</v>
      </c>
      <c r="AP407" s="55">
        <f t="shared" si="161"/>
        <v>0.52780326959571511</v>
      </c>
      <c r="AQ407" s="55">
        <f t="shared" si="162"/>
        <v>0.37502111597293103</v>
      </c>
      <c r="AR407" s="55">
        <f t="shared" si="163"/>
        <v>0.33521308016207108</v>
      </c>
      <c r="AS407" s="55">
        <f t="shared" si="164"/>
        <v>0.25542488478991748</v>
      </c>
      <c r="AT407" s="55">
        <f t="shared" si="165"/>
        <v>0.40038288918896053</v>
      </c>
      <c r="AU407" s="55">
        <f t="shared" si="166"/>
        <v>0.58150638282616163</v>
      </c>
      <c r="AV407" s="55">
        <f t="shared" si="167"/>
        <v>0.51421147493954389</v>
      </c>
      <c r="AW407" s="55">
        <f t="shared" si="168"/>
        <v>0.50759208779010967</v>
      </c>
      <c r="AX407" s="55">
        <f t="shared" si="169"/>
        <v>0.58070519530277376</v>
      </c>
      <c r="AY407" s="55">
        <f t="shared" si="170"/>
        <v>0.64111388228166655</v>
      </c>
    </row>
    <row r="408" spans="1:51" ht="14.4" thickBot="1" x14ac:dyDescent="0.3">
      <c r="A408" s="41" t="s">
        <v>1398</v>
      </c>
      <c r="B408" s="41" t="s">
        <v>1404</v>
      </c>
      <c r="C408" s="26" t="s">
        <v>467</v>
      </c>
      <c r="D408" s="50">
        <v>-12.89</v>
      </c>
      <c r="E408" s="50">
        <v>-3.9</v>
      </c>
      <c r="F408" s="50">
        <v>-3.61</v>
      </c>
      <c r="G408" s="50">
        <v>7.1</v>
      </c>
      <c r="H408" s="50">
        <v>11.28</v>
      </c>
      <c r="I408" s="50">
        <v>15.8</v>
      </c>
      <c r="J408" s="50">
        <v>18.600000000000001</v>
      </c>
      <c r="K408" s="50">
        <v>17.899999999999999</v>
      </c>
      <c r="L408" s="50">
        <v>15.5</v>
      </c>
      <c r="M408" s="50">
        <v>4.2</v>
      </c>
      <c r="N408" s="50">
        <v>0.11</v>
      </c>
      <c r="O408" s="50">
        <v>-5.78</v>
      </c>
      <c r="P408" s="51">
        <v>-15.611111111111111</v>
      </c>
      <c r="Q408" s="51">
        <v>-9</v>
      </c>
      <c r="R408" s="51">
        <v>-9.1111111111111107</v>
      </c>
      <c r="S408" s="51">
        <v>-1.2999999999999998</v>
      </c>
      <c r="T408" s="51">
        <v>-2.8888888888888884</v>
      </c>
      <c r="U408" s="51">
        <v>2.9999999999999991</v>
      </c>
      <c r="V408" s="51">
        <v>4.9000000000000004</v>
      </c>
      <c r="W408" s="51">
        <v>8.9000000000000021</v>
      </c>
      <c r="X408" s="51">
        <v>4.7777777777777786</v>
      </c>
      <c r="Y408" s="51">
        <v>-3.9999999999999996</v>
      </c>
      <c r="Z408" s="51">
        <v>-7.6111111111111107</v>
      </c>
      <c r="AA408" s="51">
        <v>-9.7222222222222214</v>
      </c>
      <c r="AB408" s="53">
        <f t="shared" si="147"/>
        <v>145.90066035975673</v>
      </c>
      <c r="AC408" s="53">
        <f t="shared" si="148"/>
        <v>210.04524349381728</v>
      </c>
      <c r="AD408" s="53">
        <f t="shared" si="149"/>
        <v>201.99448621844766</v>
      </c>
      <c r="AE408" s="53">
        <f t="shared" si="150"/>
        <v>306.61448887587886</v>
      </c>
      <c r="AF408" s="53">
        <f t="shared" si="151"/>
        <v>183.03071731130018</v>
      </c>
      <c r="AG408" s="53">
        <f t="shared" si="152"/>
        <v>320.33737152280162</v>
      </c>
      <c r="AH408" s="53">
        <f t="shared" si="153"/>
        <v>350.40949936327968</v>
      </c>
      <c r="AI408" s="53">
        <f t="shared" si="154"/>
        <v>633.72739805878803</v>
      </c>
      <c r="AJ408" s="53">
        <f t="shared" si="155"/>
        <v>419.20848374952999</v>
      </c>
      <c r="AK408" s="53">
        <f t="shared" si="156"/>
        <v>251.17737530773468</v>
      </c>
      <c r="AL408" s="53">
        <f t="shared" si="157"/>
        <v>194.00111595258332</v>
      </c>
      <c r="AM408" s="53">
        <f t="shared" si="158"/>
        <v>216.14447442791598</v>
      </c>
      <c r="AN408" s="55">
        <f t="shared" si="159"/>
        <v>0.80036463315000805</v>
      </c>
      <c r="AO408" s="55">
        <f t="shared" si="160"/>
        <v>0.67683177179269649</v>
      </c>
      <c r="AP408" s="55">
        <f t="shared" si="161"/>
        <v>0.65657282381144522</v>
      </c>
      <c r="AQ408" s="55">
        <f t="shared" si="162"/>
        <v>0.55153419840856055</v>
      </c>
      <c r="AR408" s="55">
        <f t="shared" si="163"/>
        <v>0.37018553214869565</v>
      </c>
      <c r="AS408" s="55">
        <f t="shared" si="164"/>
        <v>0.42275875065503815</v>
      </c>
      <c r="AT408" s="55">
        <f t="shared" si="165"/>
        <v>0.40468676648388724</v>
      </c>
      <c r="AU408" s="55">
        <f t="shared" si="166"/>
        <v>0.55631320333349854</v>
      </c>
      <c r="AV408" s="55">
        <f t="shared" si="167"/>
        <v>0.48828536891321966</v>
      </c>
      <c r="AW408" s="55">
        <f t="shared" si="168"/>
        <v>0.55192939147069908</v>
      </c>
      <c r="AX408" s="55">
        <f t="shared" si="169"/>
        <v>0.56115007278183526</v>
      </c>
      <c r="AY408" s="55">
        <f t="shared" si="170"/>
        <v>0.73708413904584991</v>
      </c>
    </row>
    <row r="409" spans="1:51" ht="14.4" thickBot="1" x14ac:dyDescent="0.3">
      <c r="A409" s="41" t="s">
        <v>1398</v>
      </c>
      <c r="B409" s="41" t="s">
        <v>1404</v>
      </c>
      <c r="C409" s="26" t="s">
        <v>468</v>
      </c>
      <c r="D409" s="50">
        <v>0.78</v>
      </c>
      <c r="E409" s="50">
        <v>-0.1</v>
      </c>
      <c r="F409" s="50">
        <v>6.11</v>
      </c>
      <c r="G409" s="50">
        <v>5.8</v>
      </c>
      <c r="H409" s="50">
        <v>15.5</v>
      </c>
      <c r="I409" s="50">
        <v>23.1</v>
      </c>
      <c r="J409" s="50">
        <v>22.3</v>
      </c>
      <c r="K409" s="50">
        <v>22.6</v>
      </c>
      <c r="L409" s="50">
        <v>19.22</v>
      </c>
      <c r="M409" s="50">
        <v>10</v>
      </c>
      <c r="N409" s="50">
        <v>2.89</v>
      </c>
      <c r="O409" s="50">
        <v>1.39</v>
      </c>
      <c r="P409" s="51">
        <v>-10.388888888888888</v>
      </c>
      <c r="Q409" s="51">
        <v>-8.9</v>
      </c>
      <c r="R409" s="51">
        <v>-7.8888888888888884</v>
      </c>
      <c r="S409" s="51">
        <v>-2.5</v>
      </c>
      <c r="T409" s="51">
        <v>3.7777777777777759</v>
      </c>
      <c r="U409" s="51">
        <v>6.6000000000000014</v>
      </c>
      <c r="V409" s="51">
        <v>9.5</v>
      </c>
      <c r="W409" s="51">
        <v>8.2999999999999989</v>
      </c>
      <c r="X409" s="51">
        <v>2.9999999999999991</v>
      </c>
      <c r="Y409" s="51">
        <v>1.3000000000000018</v>
      </c>
      <c r="Z409" s="51">
        <v>-7.0000000000000009</v>
      </c>
      <c r="AA409" s="51">
        <v>-9.1111111111111107</v>
      </c>
      <c r="AB409" s="53">
        <f t="shared" si="147"/>
        <v>119.69823576165271</v>
      </c>
      <c r="AC409" s="53">
        <f t="shared" si="148"/>
        <v>161.22092656494999</v>
      </c>
      <c r="AD409" s="53">
        <f t="shared" si="149"/>
        <v>121.58660000535151</v>
      </c>
      <c r="AE409" s="53">
        <f t="shared" si="150"/>
        <v>280.97197029591973</v>
      </c>
      <c r="AF409" s="53">
        <f t="shared" si="151"/>
        <v>364.41885291523761</v>
      </c>
      <c r="AG409" s="53">
        <f t="shared" si="152"/>
        <v>336.15732518415388</v>
      </c>
      <c r="AH409" s="53">
        <f t="shared" si="153"/>
        <v>523.3193580084876</v>
      </c>
      <c r="AI409" s="53">
        <f t="shared" si="154"/>
        <v>437.02617024389474</v>
      </c>
      <c r="AJ409" s="53">
        <f t="shared" si="155"/>
        <v>258.15643347105498</v>
      </c>
      <c r="AK409" s="53">
        <f t="shared" si="156"/>
        <v>367.39592725261571</v>
      </c>
      <c r="AL409" s="53">
        <f t="shared" si="157"/>
        <v>174.67615380406679</v>
      </c>
      <c r="AM409" s="53">
        <f t="shared" si="158"/>
        <v>140.08814206936918</v>
      </c>
      <c r="AN409" s="55">
        <f t="shared" si="159"/>
        <v>0.43023784901314882</v>
      </c>
      <c r="AO409" s="55">
        <f t="shared" si="160"/>
        <v>0.51545933638457575</v>
      </c>
      <c r="AP409" s="55">
        <f t="shared" si="161"/>
        <v>0.35933110495790183</v>
      </c>
      <c r="AQ409" s="55">
        <f t="shared" si="162"/>
        <v>0.55212117773702496</v>
      </c>
      <c r="AR409" s="55">
        <f t="shared" si="163"/>
        <v>0.45525958483299361</v>
      </c>
      <c r="AS409" s="55">
        <f t="shared" si="164"/>
        <v>0.34513626945904025</v>
      </c>
      <c r="AT409" s="55">
        <f t="shared" si="165"/>
        <v>0.44120479967789422</v>
      </c>
      <c r="AU409" s="55">
        <f t="shared" si="166"/>
        <v>0.39953197640847382</v>
      </c>
      <c r="AV409" s="55">
        <f t="shared" si="167"/>
        <v>0.34069671849079042</v>
      </c>
      <c r="AW409" s="55">
        <f t="shared" si="168"/>
        <v>0.54730055232304087</v>
      </c>
      <c r="AX409" s="55">
        <f t="shared" si="169"/>
        <v>0.48200360039413009</v>
      </c>
      <c r="AY409" s="55">
        <f t="shared" si="170"/>
        <v>0.45534939464394403</v>
      </c>
    </row>
    <row r="410" spans="1:51" ht="27" thickBot="1" x14ac:dyDescent="0.3">
      <c r="A410" s="41" t="s">
        <v>1398</v>
      </c>
      <c r="B410" s="41" t="s">
        <v>1404</v>
      </c>
      <c r="C410" s="26" t="s">
        <v>469</v>
      </c>
      <c r="D410" s="50">
        <v>1.1100000000000001</v>
      </c>
      <c r="E410" s="50">
        <v>-1.3</v>
      </c>
      <c r="F410" s="50">
        <v>3.22</v>
      </c>
      <c r="G410" s="50">
        <v>8.4</v>
      </c>
      <c r="H410" s="50">
        <v>13.11</v>
      </c>
      <c r="I410" s="50">
        <v>18.8</v>
      </c>
      <c r="J410" s="50">
        <v>20.8</v>
      </c>
      <c r="K410" s="50">
        <v>21.5</v>
      </c>
      <c r="L410" s="50">
        <v>17</v>
      </c>
      <c r="M410" s="50">
        <v>9.4</v>
      </c>
      <c r="N410" s="50">
        <v>2.61</v>
      </c>
      <c r="O410" s="50">
        <v>1.78</v>
      </c>
      <c r="P410" s="51">
        <v>-8.8888888888888893</v>
      </c>
      <c r="Q410" s="51">
        <v>-7.7999999999999989</v>
      </c>
      <c r="R410" s="51">
        <v>-3.8888888888888888</v>
      </c>
      <c r="S410" s="51">
        <v>-1.4999999999999996</v>
      </c>
      <c r="T410" s="51">
        <v>0.27777777777777779</v>
      </c>
      <c r="U410" s="51">
        <v>7.9999999999999991</v>
      </c>
      <c r="V410" s="51">
        <v>8.8000000000000025</v>
      </c>
      <c r="W410" s="51">
        <v>7.9999999999999991</v>
      </c>
      <c r="X410" s="51">
        <v>4.1111111111111098</v>
      </c>
      <c r="Y410" s="51">
        <v>0</v>
      </c>
      <c r="Z410" s="51">
        <v>-5.1111111111111107</v>
      </c>
      <c r="AA410" s="51">
        <v>-10.111111111111111</v>
      </c>
      <c r="AB410" s="53">
        <f t="shared" si="147"/>
        <v>147.98738140655712</v>
      </c>
      <c r="AC410" s="53">
        <f t="shared" si="148"/>
        <v>208.80472726639789</v>
      </c>
      <c r="AD410" s="53">
        <f t="shared" si="149"/>
        <v>273.62500604436377</v>
      </c>
      <c r="AE410" s="53">
        <f t="shared" si="150"/>
        <v>272.51889012200445</v>
      </c>
      <c r="AF410" s="53">
        <f t="shared" si="151"/>
        <v>258.16587798792295</v>
      </c>
      <c r="AG410" s="53">
        <f t="shared" si="152"/>
        <v>530.2156108021112</v>
      </c>
      <c r="AH410" s="53">
        <f t="shared" si="153"/>
        <v>522.00658388668842</v>
      </c>
      <c r="AI410" s="53">
        <f t="shared" si="154"/>
        <v>448.68086607723876</v>
      </c>
      <c r="AJ410" s="53">
        <f t="shared" si="155"/>
        <v>347.07680313323954</v>
      </c>
      <c r="AK410" s="53">
        <f t="shared" si="156"/>
        <v>317.07225219355519</v>
      </c>
      <c r="AL410" s="53">
        <f t="shared" si="157"/>
        <v>237.68156230890955</v>
      </c>
      <c r="AM410" s="53">
        <f t="shared" si="158"/>
        <v>116.41097363281719</v>
      </c>
      <c r="AN410" s="55">
        <f t="shared" si="159"/>
        <v>0.47273815099858529</v>
      </c>
      <c r="AO410" s="55">
        <f t="shared" si="160"/>
        <v>0.61285826862002468</v>
      </c>
      <c r="AP410" s="55">
        <f t="shared" si="161"/>
        <v>0.59627002457260803</v>
      </c>
      <c r="AQ410" s="55">
        <f t="shared" si="162"/>
        <v>0.49744892850352118</v>
      </c>
      <c r="AR410" s="55">
        <f t="shared" si="163"/>
        <v>0.41397774158638362</v>
      </c>
      <c r="AS410" s="55">
        <f t="shared" si="164"/>
        <v>0.49469989098152806</v>
      </c>
      <c r="AT410" s="55">
        <f t="shared" si="165"/>
        <v>0.46134402575792754</v>
      </c>
      <c r="AU410" s="55">
        <f t="shared" si="166"/>
        <v>0.41862663228289809</v>
      </c>
      <c r="AV410" s="55">
        <f t="shared" si="167"/>
        <v>0.42356327595177268</v>
      </c>
      <c r="AW410" s="55">
        <f t="shared" si="168"/>
        <v>0.51877004612819888</v>
      </c>
      <c r="AX410" s="55">
        <f t="shared" si="169"/>
        <v>0.56786139767835631</v>
      </c>
      <c r="AY410" s="55">
        <f t="shared" si="170"/>
        <v>0.40933503579622516</v>
      </c>
    </row>
    <row r="411" spans="1:51" ht="14.4" thickBot="1" x14ac:dyDescent="0.3">
      <c r="A411" s="41" t="s">
        <v>1398</v>
      </c>
      <c r="B411" s="41" t="s">
        <v>1404</v>
      </c>
      <c r="C411" s="26" t="s">
        <v>470</v>
      </c>
      <c r="D411" s="50">
        <v>-4.6100000000000003</v>
      </c>
      <c r="E411" s="50">
        <v>-2.9</v>
      </c>
      <c r="F411" s="50">
        <v>2.89</v>
      </c>
      <c r="G411" s="50">
        <v>7.7</v>
      </c>
      <c r="H411" s="50">
        <v>10.89</v>
      </c>
      <c r="I411" s="50">
        <v>18.3</v>
      </c>
      <c r="J411" s="50">
        <v>21.1</v>
      </c>
      <c r="K411" s="50">
        <v>20.3</v>
      </c>
      <c r="L411" s="50">
        <v>16</v>
      </c>
      <c r="M411" s="50">
        <v>9.6</v>
      </c>
      <c r="N411" s="50">
        <v>1.28</v>
      </c>
      <c r="O411" s="50">
        <v>-4.1100000000000003</v>
      </c>
      <c r="P411" s="51">
        <v>-7.0000000000000009</v>
      </c>
      <c r="Q411" s="51">
        <v>-6.4999999999999991</v>
      </c>
      <c r="R411" s="51">
        <v>-9.1111111111111107</v>
      </c>
      <c r="S411" s="51">
        <v>-5.9</v>
      </c>
      <c r="T411" s="51">
        <v>-1.6111111111111103</v>
      </c>
      <c r="U411" s="51">
        <v>0.89999999999999858</v>
      </c>
      <c r="V411" s="51">
        <v>9.2000000000000011</v>
      </c>
      <c r="W411" s="51">
        <v>9.4</v>
      </c>
      <c r="X411" s="51">
        <v>8.2222222222222197</v>
      </c>
      <c r="Y411" s="51">
        <v>-2.6999999999999997</v>
      </c>
      <c r="Z411" s="51">
        <v>-5.7777777777777768</v>
      </c>
      <c r="AA411" s="51">
        <v>-11.777777777777777</v>
      </c>
      <c r="AB411" s="53">
        <f t="shared" si="147"/>
        <v>302.12072560357387</v>
      </c>
      <c r="AC411" s="53">
        <f t="shared" si="148"/>
        <v>287.0385686008533</v>
      </c>
      <c r="AD411" s="53">
        <f t="shared" si="149"/>
        <v>125.88679237275184</v>
      </c>
      <c r="AE411" s="53">
        <f t="shared" si="150"/>
        <v>147.99267113469267</v>
      </c>
      <c r="AF411" s="53">
        <f t="shared" si="151"/>
        <v>226.85928956502349</v>
      </c>
      <c r="AG411" s="53">
        <f t="shared" si="152"/>
        <v>202.61519242748162</v>
      </c>
      <c r="AH411" s="53">
        <f t="shared" si="153"/>
        <v>540.87402334992623</v>
      </c>
      <c r="AI411" s="53">
        <f t="shared" si="154"/>
        <v>583.68476745761211</v>
      </c>
      <c r="AJ411" s="53">
        <f t="shared" si="155"/>
        <v>652.16569989298</v>
      </c>
      <c r="AK411" s="53">
        <f t="shared" si="156"/>
        <v>210.54408565402821</v>
      </c>
      <c r="AL411" s="53">
        <f t="shared" si="157"/>
        <v>236.20098016290632</v>
      </c>
      <c r="AM411" s="53">
        <f t="shared" si="158"/>
        <v>137.46696128543368</v>
      </c>
      <c r="AN411" s="55">
        <f t="shared" si="159"/>
        <v>0.8336757726985129</v>
      </c>
      <c r="AO411" s="55">
        <f t="shared" si="160"/>
        <v>0.76224936395227405</v>
      </c>
      <c r="AP411" s="55">
        <f t="shared" si="161"/>
        <v>0.40918862834382758</v>
      </c>
      <c r="AQ411" s="55">
        <f t="shared" si="162"/>
        <v>0.37540317566980791</v>
      </c>
      <c r="AR411" s="55">
        <f t="shared" si="163"/>
        <v>0.41749673325074477</v>
      </c>
      <c r="AS411" s="55">
        <f t="shared" si="164"/>
        <v>0.31063338221221154</v>
      </c>
      <c r="AT411" s="55">
        <f t="shared" si="165"/>
        <v>0.46529763763197546</v>
      </c>
      <c r="AU411" s="55">
        <f t="shared" si="166"/>
        <v>0.49541586017394051</v>
      </c>
      <c r="AV411" s="55">
        <f t="shared" si="167"/>
        <v>0.59936754968417072</v>
      </c>
      <c r="AW411" s="55">
        <f t="shared" si="168"/>
        <v>0.41990431097118336</v>
      </c>
      <c r="AX411" s="55">
        <f t="shared" si="169"/>
        <v>0.59360595751553058</v>
      </c>
      <c r="AY411" s="55">
        <f t="shared" si="170"/>
        <v>0.55187681724043414</v>
      </c>
    </row>
    <row r="412" spans="1:51" ht="14.4" thickBot="1" x14ac:dyDescent="0.3">
      <c r="A412" s="41" t="s">
        <v>1398</v>
      </c>
      <c r="B412" s="41" t="s">
        <v>1404</v>
      </c>
      <c r="C412" s="26" t="s">
        <v>471</v>
      </c>
      <c r="D412" s="50">
        <v>-8.39</v>
      </c>
      <c r="E412" s="50">
        <v>-3.7</v>
      </c>
      <c r="F412" s="50">
        <v>1.28</v>
      </c>
      <c r="G412" s="50">
        <v>6.8</v>
      </c>
      <c r="H412" s="50">
        <v>11.22</v>
      </c>
      <c r="I412" s="50">
        <v>16.899999999999999</v>
      </c>
      <c r="J412" s="50">
        <v>19.399999999999999</v>
      </c>
      <c r="K412" s="50">
        <v>17.600000000000001</v>
      </c>
      <c r="L412" s="50">
        <v>12.72</v>
      </c>
      <c r="M412" s="50">
        <v>6.9</v>
      </c>
      <c r="N412" s="50">
        <v>0.39</v>
      </c>
      <c r="O412" s="50">
        <v>-6.78</v>
      </c>
      <c r="P412" s="51">
        <v>-12.277777777777779</v>
      </c>
      <c r="Q412" s="51">
        <v>-10.1</v>
      </c>
      <c r="R412" s="51">
        <v>-5.7777777777777768</v>
      </c>
      <c r="S412" s="51">
        <v>-4.0999999999999996</v>
      </c>
      <c r="T412" s="51">
        <v>-2.0000000000000009</v>
      </c>
      <c r="U412" s="51">
        <v>-9.9999999999999839E-2</v>
      </c>
      <c r="V412" s="51">
        <v>8.3999999999999986</v>
      </c>
      <c r="W412" s="51">
        <v>5.0999999999999996</v>
      </c>
      <c r="X412" s="51">
        <v>0.61111111111111194</v>
      </c>
      <c r="Y412" s="51">
        <v>-3.3000000000000007</v>
      </c>
      <c r="Z412" s="51">
        <v>-5.4999999999999991</v>
      </c>
      <c r="AA412" s="51">
        <v>-11.111111111111111</v>
      </c>
      <c r="AB412" s="53">
        <f t="shared" si="147"/>
        <v>175.93688130747068</v>
      </c>
      <c r="AC412" s="53">
        <f t="shared" si="148"/>
        <v>174.07642105477566</v>
      </c>
      <c r="AD412" s="53">
        <f t="shared" si="149"/>
        <v>236.20098016290632</v>
      </c>
      <c r="AE412" s="53">
        <f t="shared" si="150"/>
        <v>206.61522868987927</v>
      </c>
      <c r="AF412" s="53">
        <f t="shared" si="151"/>
        <v>209.59658135262109</v>
      </c>
      <c r="AG412" s="53">
        <f t="shared" si="152"/>
        <v>191.5262828254437</v>
      </c>
      <c r="AH412" s="53">
        <f t="shared" si="153"/>
        <v>539.24603751628172</v>
      </c>
      <c r="AI412" s="53">
        <f t="shared" si="154"/>
        <v>383.66397920217958</v>
      </c>
      <c r="AJ412" s="53">
        <f t="shared" si="155"/>
        <v>277.90302129188905</v>
      </c>
      <c r="AK412" s="53">
        <f t="shared" si="156"/>
        <v>231.28351930847825</v>
      </c>
      <c r="AL412" s="53">
        <f t="shared" si="157"/>
        <v>262.69898679307846</v>
      </c>
      <c r="AM412" s="53">
        <f t="shared" si="158"/>
        <v>187.25593951550411</v>
      </c>
      <c r="AN412" s="55">
        <f t="shared" si="159"/>
        <v>0.73524229673737052</v>
      </c>
      <c r="AO412" s="55">
        <f t="shared" si="160"/>
        <v>0.61156691742094338</v>
      </c>
      <c r="AP412" s="55">
        <f t="shared" si="161"/>
        <v>0.59360595751553058</v>
      </c>
      <c r="AQ412" s="55">
        <f t="shared" si="162"/>
        <v>0.45742767568758819</v>
      </c>
      <c r="AR412" s="55">
        <f t="shared" si="163"/>
        <v>0.39692882037889848</v>
      </c>
      <c r="AS412" s="55">
        <f t="shared" si="164"/>
        <v>0.31564272763315682</v>
      </c>
      <c r="AT412" s="55">
        <f t="shared" si="165"/>
        <v>0.48965179447998275</v>
      </c>
      <c r="AU412" s="55">
        <f t="shared" si="166"/>
        <v>0.43696497926500549</v>
      </c>
      <c r="AV412" s="55">
        <f t="shared" si="167"/>
        <v>0.43502229438062506</v>
      </c>
      <c r="AW412" s="55">
        <f t="shared" si="168"/>
        <v>0.48230752494800855</v>
      </c>
      <c r="AX412" s="55">
        <f t="shared" si="169"/>
        <v>0.64640681156637136</v>
      </c>
      <c r="AY412" s="55">
        <f t="shared" si="170"/>
        <v>0.71278183245312599</v>
      </c>
    </row>
    <row r="413" spans="1:51" ht="14.4" thickBot="1" x14ac:dyDescent="0.3">
      <c r="A413" s="41" t="s">
        <v>1398</v>
      </c>
      <c r="B413" s="41" t="s">
        <v>1404</v>
      </c>
      <c r="C413" s="26" t="s">
        <v>472</v>
      </c>
      <c r="D413" s="50">
        <v>-4.5</v>
      </c>
      <c r="E413" s="50">
        <v>-0.4</v>
      </c>
      <c r="F413" s="50">
        <v>3.61</v>
      </c>
      <c r="G413" s="50">
        <v>6.6</v>
      </c>
      <c r="H413" s="50">
        <v>14</v>
      </c>
      <c r="I413" s="50">
        <v>16.5</v>
      </c>
      <c r="J413" s="50">
        <v>22.6</v>
      </c>
      <c r="K413" s="50">
        <v>20.7</v>
      </c>
      <c r="L413" s="50">
        <v>15.11</v>
      </c>
      <c r="M413" s="50">
        <v>6.3</v>
      </c>
      <c r="N413" s="50">
        <v>1.1100000000000001</v>
      </c>
      <c r="O413" s="50">
        <v>-2.5</v>
      </c>
      <c r="P413" s="51">
        <v>-10</v>
      </c>
      <c r="Q413" s="51">
        <v>-9.6</v>
      </c>
      <c r="R413" s="51">
        <v>-5.2222222222222214</v>
      </c>
      <c r="S413" s="51">
        <v>-2.1000000000000005</v>
      </c>
      <c r="T413" s="51">
        <v>3.4999999999999982</v>
      </c>
      <c r="U413" s="51">
        <v>6.3000000000000016</v>
      </c>
      <c r="V413" s="51">
        <v>9.4</v>
      </c>
      <c r="W413" s="51">
        <v>5.5999999999999988</v>
      </c>
      <c r="X413" s="51">
        <v>2.5</v>
      </c>
      <c r="Y413" s="51">
        <v>-3.8</v>
      </c>
      <c r="Z413" s="51">
        <v>-4.7777777777777786</v>
      </c>
      <c r="AA413" s="51">
        <v>-9.8888888888888893</v>
      </c>
      <c r="AB413" s="53">
        <f t="shared" si="147"/>
        <v>187.78539295702237</v>
      </c>
      <c r="AC413" s="53">
        <f t="shared" si="148"/>
        <v>147.65177046587948</v>
      </c>
      <c r="AD413" s="53">
        <f t="shared" si="149"/>
        <v>217.76369840584039</v>
      </c>
      <c r="AE413" s="53">
        <f t="shared" si="150"/>
        <v>282.0879984305389</v>
      </c>
      <c r="AF413" s="53">
        <f t="shared" si="151"/>
        <v>386.01754120519013</v>
      </c>
      <c r="AG413" s="53">
        <f t="shared" si="152"/>
        <v>485.69630074476834</v>
      </c>
      <c r="AH413" s="53">
        <f t="shared" si="153"/>
        <v>507.00535949837445</v>
      </c>
      <c r="AI413" s="53">
        <f t="shared" si="154"/>
        <v>339.00693565866254</v>
      </c>
      <c r="AJ413" s="53">
        <f t="shared" si="155"/>
        <v>311.90635810900869</v>
      </c>
      <c r="AK413" s="53">
        <f t="shared" si="156"/>
        <v>223.67644546203275</v>
      </c>
      <c r="AL413" s="53">
        <f t="shared" si="157"/>
        <v>278.22772562800924</v>
      </c>
      <c r="AM413" s="53">
        <f t="shared" si="158"/>
        <v>164.59857962105963</v>
      </c>
      <c r="AN413" s="55">
        <f t="shared" si="159"/>
        <v>0.65454396405600546</v>
      </c>
      <c r="AO413" s="55">
        <f t="shared" si="160"/>
        <v>0.49869722843069386</v>
      </c>
      <c r="AP413" s="55">
        <f t="shared" si="161"/>
        <v>0.52466899501505992</v>
      </c>
      <c r="AQ413" s="55">
        <f t="shared" si="162"/>
        <v>0.5381660725973122</v>
      </c>
      <c r="AR413" s="55">
        <f t="shared" si="163"/>
        <v>0.49176497334698643</v>
      </c>
      <c r="AS413" s="55">
        <f t="shared" si="164"/>
        <v>0.50907172204430329</v>
      </c>
      <c r="AT413" s="55">
        <f t="shared" si="165"/>
        <v>0.43033245048137392</v>
      </c>
      <c r="AU413" s="55">
        <f t="shared" si="166"/>
        <v>0.37293052715180514</v>
      </c>
      <c r="AV413" s="55">
        <f t="shared" si="167"/>
        <v>0.42648732012195689</v>
      </c>
      <c r="AW413" s="55">
        <f t="shared" si="168"/>
        <v>0.48419156025130161</v>
      </c>
      <c r="AX413" s="55">
        <f t="shared" si="169"/>
        <v>0.64819923220454423</v>
      </c>
      <c r="AY413" s="55">
        <f t="shared" si="170"/>
        <v>0.56872032053576627</v>
      </c>
    </row>
    <row r="414" spans="1:51" ht="14.4" thickBot="1" x14ac:dyDescent="0.3">
      <c r="A414" s="41" t="s">
        <v>1398</v>
      </c>
      <c r="B414" s="41" t="s">
        <v>1404</v>
      </c>
      <c r="C414" s="26" t="s">
        <v>473</v>
      </c>
      <c r="D414" s="50">
        <v>-2.11</v>
      </c>
      <c r="E414" s="50">
        <v>1.2</v>
      </c>
      <c r="F414" s="50">
        <v>6.61</v>
      </c>
      <c r="G414" s="50">
        <v>11.8</v>
      </c>
      <c r="H414" s="50">
        <v>17.28</v>
      </c>
      <c r="I414" s="50">
        <v>23.6</v>
      </c>
      <c r="J414" s="50">
        <v>26</v>
      </c>
      <c r="K414" s="50">
        <v>24.4</v>
      </c>
      <c r="L414" s="50">
        <v>19.89</v>
      </c>
      <c r="M414" s="50">
        <v>12.6</v>
      </c>
      <c r="N414" s="50">
        <v>3.89</v>
      </c>
      <c r="O414" s="50">
        <v>-1.22</v>
      </c>
      <c r="P414" s="51">
        <v>-8.2777777777777768</v>
      </c>
      <c r="Q414" s="51">
        <v>-5.9</v>
      </c>
      <c r="R414" s="51">
        <v>-4.8888888888888893</v>
      </c>
      <c r="S414" s="51">
        <v>-2.7999999999999994</v>
      </c>
      <c r="T414" s="51">
        <v>0.49999999999999922</v>
      </c>
      <c r="U414" s="51">
        <v>1.4000000000000017</v>
      </c>
      <c r="V414" s="51">
        <v>6.9</v>
      </c>
      <c r="W414" s="51">
        <v>7.0000000000000009</v>
      </c>
      <c r="X414" s="51">
        <v>2.7777777777777777</v>
      </c>
      <c r="Y414" s="51">
        <v>-1.7999999999999992</v>
      </c>
      <c r="Z414" s="51">
        <v>-4.2222222222222232</v>
      </c>
      <c r="AA414" s="51">
        <v>-7.7777777777777777</v>
      </c>
      <c r="AB414" s="53">
        <f t="shared" si="147"/>
        <v>205.7897372370997</v>
      </c>
      <c r="AC414" s="53">
        <f t="shared" si="148"/>
        <v>233.18112382796824</v>
      </c>
      <c r="AD414" s="53">
        <f t="shared" si="149"/>
        <v>185.88639881897339</v>
      </c>
      <c r="AE414" s="53">
        <f t="shared" si="150"/>
        <v>179.1968242898196</v>
      </c>
      <c r="AF414" s="53">
        <f t="shared" si="151"/>
        <v>203.94484635150346</v>
      </c>
      <c r="AG414" s="53">
        <f t="shared" si="152"/>
        <v>157.17279030757376</v>
      </c>
      <c r="AH414" s="53">
        <f t="shared" si="153"/>
        <v>294.50013661481296</v>
      </c>
      <c r="AI414" s="53">
        <f t="shared" si="154"/>
        <v>328.40319725340817</v>
      </c>
      <c r="AJ414" s="53">
        <f t="shared" si="155"/>
        <v>239.95877813286168</v>
      </c>
      <c r="AK414" s="53">
        <f t="shared" si="156"/>
        <v>197.09898672607559</v>
      </c>
      <c r="AL414" s="53">
        <f t="shared" si="157"/>
        <v>248.28092576725632</v>
      </c>
      <c r="AM414" s="53">
        <f t="shared" si="158"/>
        <v>208.29958935566589</v>
      </c>
      <c r="AN414" s="55">
        <f t="shared" si="159"/>
        <v>0.62681292883280959</v>
      </c>
      <c r="AO414" s="55">
        <f t="shared" si="160"/>
        <v>0.59149506337110402</v>
      </c>
      <c r="AP414" s="55">
        <f t="shared" si="161"/>
        <v>0.43671546066874062</v>
      </c>
      <c r="AQ414" s="55">
        <f t="shared" si="162"/>
        <v>0.36004729590551982</v>
      </c>
      <c r="AR414" s="55">
        <f t="shared" si="163"/>
        <v>0.32182104058275673</v>
      </c>
      <c r="AS414" s="55">
        <f t="shared" si="164"/>
        <v>0.23246316893933797</v>
      </c>
      <c r="AT414" s="55">
        <f t="shared" si="165"/>
        <v>0.29620261553122046</v>
      </c>
      <c r="AU414" s="55">
        <f t="shared" si="166"/>
        <v>0.32804542901236128</v>
      </c>
      <c r="AV414" s="55">
        <f t="shared" si="167"/>
        <v>0.32170437926174822</v>
      </c>
      <c r="AW414" s="55">
        <f t="shared" si="168"/>
        <v>0.367802149420772</v>
      </c>
      <c r="AX414" s="55">
        <f t="shared" si="169"/>
        <v>0.55473820288918507</v>
      </c>
      <c r="AY414" s="55">
        <f t="shared" si="170"/>
        <v>0.61032498072572228</v>
      </c>
    </row>
    <row r="415" spans="1:51" ht="14.4" thickBot="1" x14ac:dyDescent="0.3">
      <c r="A415" s="41" t="s">
        <v>1398</v>
      </c>
      <c r="B415" s="41" t="s">
        <v>1404</v>
      </c>
      <c r="C415" s="26" t="s">
        <v>474</v>
      </c>
      <c r="D415" s="50">
        <v>-2.72</v>
      </c>
      <c r="E415" s="50">
        <v>-1.7</v>
      </c>
      <c r="F415" s="50">
        <v>3.22</v>
      </c>
      <c r="G415" s="50">
        <v>5</v>
      </c>
      <c r="H415" s="50">
        <v>13.89</v>
      </c>
      <c r="I415" s="50">
        <v>19.2</v>
      </c>
      <c r="J415" s="50">
        <v>19.600000000000001</v>
      </c>
      <c r="K415" s="50">
        <v>20.7</v>
      </c>
      <c r="L415" s="50">
        <v>16.78</v>
      </c>
      <c r="M415" s="50">
        <v>7.8</v>
      </c>
      <c r="N415" s="50">
        <v>0.11</v>
      </c>
      <c r="O415" s="50">
        <v>-1.78</v>
      </c>
      <c r="P415" s="51">
        <v>-6.7222222222222232</v>
      </c>
      <c r="Q415" s="51">
        <v>-10.7</v>
      </c>
      <c r="R415" s="51">
        <v>-5.3888888888888884</v>
      </c>
      <c r="S415" s="51">
        <v>-4.5000000000000009</v>
      </c>
      <c r="T415" s="51">
        <v>1.7777777777777792</v>
      </c>
      <c r="U415" s="51">
        <v>6.1999999999999975</v>
      </c>
      <c r="V415" s="51">
        <v>8.1</v>
      </c>
      <c r="W415" s="51">
        <v>9.1000000000000014</v>
      </c>
      <c r="X415" s="51">
        <v>6.2777777777777759</v>
      </c>
      <c r="Y415" s="51">
        <v>-2.9999999999999991</v>
      </c>
      <c r="Z415" s="51">
        <v>-5.4999999999999991</v>
      </c>
      <c r="AA415" s="51">
        <v>-8.6111111111111107</v>
      </c>
      <c r="AB415" s="53">
        <f t="shared" si="147"/>
        <v>273.74518461418904</v>
      </c>
      <c r="AC415" s="53">
        <f t="shared" si="148"/>
        <v>136.48293491084172</v>
      </c>
      <c r="AD415" s="53">
        <f t="shared" si="149"/>
        <v>218.25205286504519</v>
      </c>
      <c r="AE415" s="53">
        <f t="shared" si="150"/>
        <v>220.33651424894867</v>
      </c>
      <c r="AF415" s="53">
        <f t="shared" si="151"/>
        <v>304.46753088417228</v>
      </c>
      <c r="AG415" s="53">
        <f t="shared" si="152"/>
        <v>404.18347507230158</v>
      </c>
      <c r="AH415" s="53">
        <f t="shared" si="153"/>
        <v>511.34340756855465</v>
      </c>
      <c r="AI415" s="53">
        <f t="shared" si="154"/>
        <v>546.92491758742415</v>
      </c>
      <c r="AJ415" s="53">
        <f t="shared" si="155"/>
        <v>475.67488787245532</v>
      </c>
      <c r="AK415" s="53">
        <f t="shared" si="156"/>
        <v>227.42355040793495</v>
      </c>
      <c r="AL415" s="53">
        <f t="shared" si="157"/>
        <v>268.07651321280406</v>
      </c>
      <c r="AM415" s="53">
        <f t="shared" si="158"/>
        <v>190.68958539194975</v>
      </c>
      <c r="AN415" s="55">
        <f t="shared" si="159"/>
        <v>0.73943325117278491</v>
      </c>
      <c r="AO415" s="55">
        <f t="shared" si="160"/>
        <v>0.50281295492755818</v>
      </c>
      <c r="AP415" s="55">
        <f t="shared" si="161"/>
        <v>0.53253021470900541</v>
      </c>
      <c r="AQ415" s="55">
        <f t="shared" si="162"/>
        <v>0.50269239139020772</v>
      </c>
      <c r="AR415" s="55">
        <f t="shared" si="163"/>
        <v>0.43830242649004481</v>
      </c>
      <c r="AS415" s="55">
        <f t="shared" si="164"/>
        <v>0.42656601001898803</v>
      </c>
      <c r="AT415" s="55">
        <f t="shared" si="165"/>
        <v>0.47386127202481026</v>
      </c>
      <c r="AU415" s="55">
        <f t="shared" si="166"/>
        <v>0.47368267252322188</v>
      </c>
      <c r="AV415" s="55">
        <f t="shared" si="167"/>
        <v>0.49933202457571507</v>
      </c>
      <c r="AW415" s="55">
        <f t="shared" si="168"/>
        <v>0.46378494688732036</v>
      </c>
      <c r="AX415" s="55">
        <f t="shared" si="169"/>
        <v>0.65963895132268779</v>
      </c>
      <c r="AY415" s="55">
        <f t="shared" si="170"/>
        <v>0.5960858138633226</v>
      </c>
    </row>
    <row r="416" spans="1:51" ht="14.4" thickBot="1" x14ac:dyDescent="0.3">
      <c r="A416" s="41" t="s">
        <v>1398</v>
      </c>
      <c r="B416" s="41" t="s">
        <v>1404</v>
      </c>
      <c r="C416" s="26" t="s">
        <v>475</v>
      </c>
      <c r="D416" s="50">
        <v>-9.11</v>
      </c>
      <c r="E416" s="50">
        <v>-5.6</v>
      </c>
      <c r="F416" s="50">
        <v>1.72</v>
      </c>
      <c r="G416" s="50">
        <v>4.2</v>
      </c>
      <c r="H416" s="50">
        <v>10</v>
      </c>
      <c r="I416" s="50">
        <v>15.1</v>
      </c>
      <c r="J416" s="50">
        <v>16.7</v>
      </c>
      <c r="K416" s="50">
        <v>15.5</v>
      </c>
      <c r="L416" s="50">
        <v>10.220000000000001</v>
      </c>
      <c r="M416" s="50">
        <v>5.3</v>
      </c>
      <c r="N416" s="50">
        <v>-2.5</v>
      </c>
      <c r="O416" s="50">
        <v>-11.78</v>
      </c>
      <c r="P416" s="51">
        <v>-12</v>
      </c>
      <c r="Q416" s="51">
        <v>-12.3</v>
      </c>
      <c r="R416" s="51">
        <v>-9.6111111111111107</v>
      </c>
      <c r="S416" s="51">
        <v>-7.0000000000000009</v>
      </c>
      <c r="T416" s="51">
        <v>-8.6111111111111107</v>
      </c>
      <c r="U416" s="51">
        <v>-1.2</v>
      </c>
      <c r="V416" s="51">
        <v>3.9000000000000017</v>
      </c>
      <c r="W416" s="51">
        <v>5</v>
      </c>
      <c r="X416" s="51">
        <v>-4.8888888888888893</v>
      </c>
      <c r="Y416" s="51">
        <v>-5.4999999999999991</v>
      </c>
      <c r="Z416" s="51">
        <v>-10.888888888888889</v>
      </c>
      <c r="AA416" s="51">
        <v>-16.277777777777779</v>
      </c>
      <c r="AB416" s="53">
        <f t="shared" si="147"/>
        <v>194.60028513885248</v>
      </c>
      <c r="AC416" s="53">
        <f t="shared" si="148"/>
        <v>141.46398835967241</v>
      </c>
      <c r="AD416" s="53">
        <f t="shared" si="149"/>
        <v>126.4944331460761</v>
      </c>
      <c r="AE416" s="53">
        <f t="shared" si="150"/>
        <v>159.27704962054833</v>
      </c>
      <c r="AF416" s="53">
        <f t="shared" si="151"/>
        <v>83.436064592114292</v>
      </c>
      <c r="AG416" s="53">
        <f t="shared" si="152"/>
        <v>183.00874829763936</v>
      </c>
      <c r="AH416" s="53">
        <f t="shared" si="153"/>
        <v>343.4144103179072</v>
      </c>
      <c r="AI416" s="53">
        <f t="shared" si="154"/>
        <v>432.39539561029562</v>
      </c>
      <c r="AJ416" s="53">
        <f t="shared" si="155"/>
        <v>145.55566059676642</v>
      </c>
      <c r="AK416" s="53">
        <f t="shared" si="156"/>
        <v>185.50805231167311</v>
      </c>
      <c r="AL416" s="53">
        <f t="shared" si="157"/>
        <v>140.50298281907263</v>
      </c>
      <c r="AM416" s="53">
        <f t="shared" si="158"/>
        <v>119.44372518036181</v>
      </c>
      <c r="AN416" s="55">
        <f t="shared" si="159"/>
        <v>0.79528820932808764</v>
      </c>
      <c r="AO416" s="55">
        <f t="shared" si="160"/>
        <v>0.59223749825748562</v>
      </c>
      <c r="AP416" s="55">
        <f t="shared" si="161"/>
        <v>0.42761116906496394</v>
      </c>
      <c r="AQ416" s="55">
        <f t="shared" si="162"/>
        <v>0.43951111645939744</v>
      </c>
      <c r="AR416" s="55">
        <f t="shared" si="163"/>
        <v>0.26081683677541229</v>
      </c>
      <c r="AS416" s="55">
        <f t="shared" si="164"/>
        <v>0.32679057199847811</v>
      </c>
      <c r="AT416" s="55">
        <f t="shared" si="165"/>
        <v>0.42534978823998948</v>
      </c>
      <c r="AU416" s="55">
        <f t="shared" si="166"/>
        <v>0.49590582540159861</v>
      </c>
      <c r="AV416" s="55">
        <f t="shared" si="167"/>
        <v>0.34196373577802341</v>
      </c>
      <c r="AW416" s="55">
        <f t="shared" si="168"/>
        <v>0.45646795245970739</v>
      </c>
      <c r="AX416" s="55">
        <f t="shared" si="169"/>
        <v>0.52544646727635158</v>
      </c>
      <c r="AY416" s="55">
        <f t="shared" si="170"/>
        <v>0.69253579943717247</v>
      </c>
    </row>
    <row r="417" spans="1:51" ht="14.4" thickBot="1" x14ac:dyDescent="0.3">
      <c r="A417" s="41" t="s">
        <v>1398</v>
      </c>
      <c r="B417" s="41" t="s">
        <v>1404</v>
      </c>
      <c r="C417" s="26" t="s">
        <v>476</v>
      </c>
      <c r="D417" s="50">
        <v>-5.78</v>
      </c>
      <c r="E417" s="50">
        <v>-3.6</v>
      </c>
      <c r="F417" s="50">
        <v>-1.39</v>
      </c>
      <c r="G417" s="50">
        <v>5.8</v>
      </c>
      <c r="H417" s="50">
        <v>10.61</v>
      </c>
      <c r="I417" s="50">
        <v>14.4</v>
      </c>
      <c r="J417" s="50">
        <v>20.7</v>
      </c>
      <c r="K417" s="50">
        <v>18.399999999999999</v>
      </c>
      <c r="L417" s="50">
        <v>14.11</v>
      </c>
      <c r="M417" s="50">
        <v>5.4</v>
      </c>
      <c r="N417" s="50">
        <v>0.11</v>
      </c>
      <c r="O417" s="50">
        <v>-6</v>
      </c>
      <c r="P417" s="51">
        <v>-10.222222222222221</v>
      </c>
      <c r="Q417" s="51">
        <v>-8.4</v>
      </c>
      <c r="R417" s="51">
        <v>-7.7777777777777777</v>
      </c>
      <c r="S417" s="51">
        <v>-3.9999999999999996</v>
      </c>
      <c r="T417" s="51">
        <v>0</v>
      </c>
      <c r="U417" s="51">
        <v>3.3999999999999986</v>
      </c>
      <c r="V417" s="51">
        <v>2.9999999999999991</v>
      </c>
      <c r="W417" s="51">
        <v>1.8000000000000012</v>
      </c>
      <c r="X417" s="51">
        <v>0.22222222222222143</v>
      </c>
      <c r="Y417" s="51">
        <v>-4.8</v>
      </c>
      <c r="Z417" s="51">
        <v>-6.3888888888888884</v>
      </c>
      <c r="AA417" s="51">
        <v>-10.611111111111112</v>
      </c>
      <c r="AB417" s="53">
        <f t="shared" si="147"/>
        <v>199.75459020881013</v>
      </c>
      <c r="AC417" s="53">
        <f t="shared" si="148"/>
        <v>225.53703519812694</v>
      </c>
      <c r="AD417" s="53">
        <f t="shared" si="149"/>
        <v>210.91159452308727</v>
      </c>
      <c r="AE417" s="53">
        <f t="shared" si="150"/>
        <v>224.69831035630901</v>
      </c>
      <c r="AF417" s="53">
        <f t="shared" si="151"/>
        <v>292.41761255026427</v>
      </c>
      <c r="AG417" s="53">
        <f t="shared" si="152"/>
        <v>370.88377056226136</v>
      </c>
      <c r="AH417" s="53">
        <f t="shared" si="153"/>
        <v>235.54684448754645</v>
      </c>
      <c r="AI417" s="53">
        <f t="shared" si="154"/>
        <v>229.09470871794727</v>
      </c>
      <c r="AJ417" s="53">
        <f t="shared" si="155"/>
        <v>239.97371012128045</v>
      </c>
      <c r="AK417" s="53">
        <f t="shared" si="156"/>
        <v>204.81877418926439</v>
      </c>
      <c r="AL417" s="53">
        <f t="shared" si="157"/>
        <v>234.11295394869231</v>
      </c>
      <c r="AM417" s="53">
        <f t="shared" si="158"/>
        <v>191.00085578939061</v>
      </c>
      <c r="AN417" s="55">
        <f t="shared" si="159"/>
        <v>0.70858732748613462</v>
      </c>
      <c r="AO417" s="55">
        <f t="shared" si="160"/>
        <v>0.69352133922376635</v>
      </c>
      <c r="AP417" s="55">
        <f t="shared" si="161"/>
        <v>0.61797824595007156</v>
      </c>
      <c r="AQ417" s="55">
        <f t="shared" si="162"/>
        <v>0.49374511357764372</v>
      </c>
      <c r="AR417" s="55">
        <f t="shared" si="163"/>
        <v>0.4784319577065842</v>
      </c>
      <c r="AS417" s="55">
        <f t="shared" si="164"/>
        <v>0.47582832709847611</v>
      </c>
      <c r="AT417" s="55">
        <f t="shared" si="165"/>
        <v>0.31085817187959175</v>
      </c>
      <c r="AU417" s="55">
        <f t="shared" si="166"/>
        <v>0.32927462151268022</v>
      </c>
      <c r="AV417" s="55">
        <f t="shared" si="167"/>
        <v>0.38635623084147397</v>
      </c>
      <c r="AW417" s="55">
        <f t="shared" si="168"/>
        <v>0.47797608394357272</v>
      </c>
      <c r="AX417" s="55">
        <f t="shared" si="169"/>
        <v>0.61643832528472686</v>
      </c>
      <c r="AY417" s="55">
        <f t="shared" si="170"/>
        <v>0.69871695538884904</v>
      </c>
    </row>
    <row r="418" spans="1:51" ht="14.4" thickBot="1" x14ac:dyDescent="0.3">
      <c r="A418" s="41" t="s">
        <v>1398</v>
      </c>
      <c r="B418" s="41" t="s">
        <v>1404</v>
      </c>
      <c r="C418" s="26" t="s">
        <v>477</v>
      </c>
      <c r="D418" s="50">
        <v>1.1100000000000001</v>
      </c>
      <c r="E418" s="50">
        <v>1.2</v>
      </c>
      <c r="F418" s="50">
        <v>6.61</v>
      </c>
      <c r="G418" s="50">
        <v>11.3</v>
      </c>
      <c r="H418" s="50">
        <v>16.28</v>
      </c>
      <c r="I418" s="50">
        <v>23</v>
      </c>
      <c r="J418" s="50">
        <v>26.6</v>
      </c>
      <c r="K418" s="50">
        <v>24.9</v>
      </c>
      <c r="L418" s="50">
        <v>18.5</v>
      </c>
      <c r="M418" s="50">
        <v>12.5</v>
      </c>
      <c r="N418" s="50">
        <v>6.89</v>
      </c>
      <c r="O418" s="50">
        <v>-3.39</v>
      </c>
      <c r="P418" s="51">
        <v>-8.5</v>
      </c>
      <c r="Q418" s="51">
        <v>-6.2</v>
      </c>
      <c r="R418" s="51">
        <v>-1.4999999999999996</v>
      </c>
      <c r="S418" s="51">
        <v>0.49999999999999922</v>
      </c>
      <c r="T418" s="51">
        <v>7.5</v>
      </c>
      <c r="U418" s="51">
        <v>8.9000000000000021</v>
      </c>
      <c r="V418" s="51">
        <v>11.9</v>
      </c>
      <c r="W418" s="51">
        <v>10.899999999999999</v>
      </c>
      <c r="X418" s="51">
        <v>7.5</v>
      </c>
      <c r="Y418" s="51">
        <v>-2.1000000000000005</v>
      </c>
      <c r="Z418" s="51">
        <v>-6.7777777777777768</v>
      </c>
      <c r="AA418" s="51">
        <v>-6.3888888888888884</v>
      </c>
      <c r="AB418" s="53">
        <f t="shared" si="147"/>
        <v>157.24318488797232</v>
      </c>
      <c r="AC418" s="53">
        <f t="shared" si="148"/>
        <v>222.75092443273729</v>
      </c>
      <c r="AD418" s="53">
        <f t="shared" si="149"/>
        <v>307.92556289453478</v>
      </c>
      <c r="AE418" s="53">
        <f t="shared" si="150"/>
        <v>300.28683496480318</v>
      </c>
      <c r="AF418" s="53">
        <f t="shared" si="151"/>
        <v>580.65391620480307</v>
      </c>
      <c r="AG418" s="53">
        <f t="shared" si="152"/>
        <v>462.6284124742823</v>
      </c>
      <c r="AH418" s="53">
        <f t="shared" si="153"/>
        <v>556.74327256506353</v>
      </c>
      <c r="AI418" s="53">
        <f t="shared" si="154"/>
        <v>539.45812516793126</v>
      </c>
      <c r="AJ418" s="53">
        <f t="shared" si="155"/>
        <v>504.68917049719937</v>
      </c>
      <c r="AK418" s="53">
        <f t="shared" si="156"/>
        <v>189.81410566416821</v>
      </c>
      <c r="AL418" s="53">
        <f t="shared" si="157"/>
        <v>136.77100469266239</v>
      </c>
      <c r="AM418" s="53">
        <f t="shared" si="158"/>
        <v>302.80647137341543</v>
      </c>
      <c r="AN418" s="55">
        <f t="shared" si="159"/>
        <v>0.48729754710923484</v>
      </c>
      <c r="AO418" s="55">
        <f t="shared" si="160"/>
        <v>0.57811493137669379</v>
      </c>
      <c r="AP418" s="55">
        <f t="shared" si="161"/>
        <v>0.56207935256214259</v>
      </c>
      <c r="AQ418" s="55">
        <f t="shared" si="162"/>
        <v>0.47384684354865575</v>
      </c>
      <c r="AR418" s="55">
        <f t="shared" si="163"/>
        <v>0.56052597820001748</v>
      </c>
      <c r="AS418" s="55">
        <f t="shared" si="164"/>
        <v>0.40611514491091061</v>
      </c>
      <c r="AT418" s="55">
        <f t="shared" si="165"/>
        <v>0.40011087205250007</v>
      </c>
      <c r="AU418" s="55">
        <f t="shared" si="166"/>
        <v>0.41420833528186074</v>
      </c>
      <c r="AV418" s="55">
        <f t="shared" si="167"/>
        <v>0.48719449414704225</v>
      </c>
      <c r="AW418" s="55">
        <f t="shared" si="168"/>
        <v>0.36212640146762692</v>
      </c>
      <c r="AX418" s="55">
        <f t="shared" si="169"/>
        <v>0.37102025287256185</v>
      </c>
      <c r="AY418" s="55">
        <f t="shared" si="170"/>
        <v>0.79731390745560415</v>
      </c>
    </row>
    <row r="419" spans="1:51" ht="14.4" thickBot="1" x14ac:dyDescent="0.3">
      <c r="A419" s="41" t="s">
        <v>1398</v>
      </c>
      <c r="B419" s="41" t="s">
        <v>1404</v>
      </c>
      <c r="C419" s="26" t="s">
        <v>478</v>
      </c>
      <c r="D419" s="50">
        <v>-0.72</v>
      </c>
      <c r="E419" s="50">
        <v>2.8</v>
      </c>
      <c r="F419" s="50">
        <v>3.39</v>
      </c>
      <c r="G419" s="50">
        <v>7.7</v>
      </c>
      <c r="H419" s="50">
        <v>16.89</v>
      </c>
      <c r="I419" s="50">
        <v>22.4</v>
      </c>
      <c r="J419" s="50">
        <v>25.5</v>
      </c>
      <c r="K419" s="50">
        <v>24.7</v>
      </c>
      <c r="L419" s="50">
        <v>21.78</v>
      </c>
      <c r="M419" s="50">
        <v>8.8000000000000007</v>
      </c>
      <c r="N419" s="50">
        <v>3.78</v>
      </c>
      <c r="O419" s="50">
        <v>-0.22</v>
      </c>
      <c r="P419" s="51">
        <v>-4.5000000000000009</v>
      </c>
      <c r="Q419" s="51">
        <v>-3.3000000000000007</v>
      </c>
      <c r="R419" s="51">
        <v>-9.2777777777777768</v>
      </c>
      <c r="S419" s="51">
        <v>-1.7999999999999992</v>
      </c>
      <c r="T419" s="51">
        <v>7.2222222222222223</v>
      </c>
      <c r="U419" s="51">
        <v>11.099999999999998</v>
      </c>
      <c r="V419" s="51">
        <v>15.899999999999999</v>
      </c>
      <c r="W419" s="51">
        <v>13.299999999999999</v>
      </c>
      <c r="X419" s="51">
        <v>11.722222222222223</v>
      </c>
      <c r="Y419" s="51">
        <v>2.0000000000000009</v>
      </c>
      <c r="Z419" s="51">
        <v>-4.2222222222222232</v>
      </c>
      <c r="AA419" s="51">
        <v>-9.1111111111111107</v>
      </c>
      <c r="AB419" s="53">
        <f t="shared" si="147"/>
        <v>331.22907129752053</v>
      </c>
      <c r="AC419" s="53">
        <f t="shared" si="148"/>
        <v>307.80632534403009</v>
      </c>
      <c r="AD419" s="53">
        <f t="shared" si="149"/>
        <v>118.38373805803909</v>
      </c>
      <c r="AE419" s="53">
        <f t="shared" si="150"/>
        <v>273.46133700540162</v>
      </c>
      <c r="AF419" s="53">
        <f t="shared" si="151"/>
        <v>537.77223657913305</v>
      </c>
      <c r="AG419" s="53">
        <f t="shared" si="152"/>
        <v>643.99220428944011</v>
      </c>
      <c r="AH419" s="53">
        <f t="shared" si="153"/>
        <v>998.53425042460572</v>
      </c>
      <c r="AI419" s="53">
        <f t="shared" si="154"/>
        <v>748.72500771734826</v>
      </c>
      <c r="AJ419" s="53">
        <f t="shared" si="155"/>
        <v>726.18252170850099</v>
      </c>
      <c r="AK419" s="53">
        <f t="shared" si="156"/>
        <v>440.21583901732765</v>
      </c>
      <c r="AL419" s="53">
        <f t="shared" si="157"/>
        <v>250.20786759241093</v>
      </c>
      <c r="AM419" s="53">
        <f t="shared" si="158"/>
        <v>157.34935291388615</v>
      </c>
      <c r="AN419" s="55">
        <f t="shared" si="159"/>
        <v>0.75569105972321926</v>
      </c>
      <c r="AO419" s="55">
        <f t="shared" si="160"/>
        <v>0.6418845034177002</v>
      </c>
      <c r="AP419" s="55">
        <f t="shared" si="161"/>
        <v>0.38985707506827122</v>
      </c>
      <c r="AQ419" s="55">
        <f t="shared" si="162"/>
        <v>0.51030027705747927</v>
      </c>
      <c r="AR419" s="55">
        <f t="shared" si="163"/>
        <v>0.5290764781495837</v>
      </c>
      <c r="AS419" s="55">
        <f t="shared" si="164"/>
        <v>0.48795128957440592</v>
      </c>
      <c r="AT419" s="55">
        <f t="shared" si="165"/>
        <v>0.55356031243772374</v>
      </c>
      <c r="AU419" s="55">
        <f t="shared" si="166"/>
        <v>0.49090150137688948</v>
      </c>
      <c r="AV419" s="55">
        <f t="shared" si="167"/>
        <v>0.52803565828345278</v>
      </c>
      <c r="AW419" s="55">
        <f t="shared" si="168"/>
        <v>0.62374530896735669</v>
      </c>
      <c r="AX419" s="55">
        <f t="shared" si="169"/>
        <v>0.55904360106608864</v>
      </c>
      <c r="AY419" s="55">
        <f t="shared" si="170"/>
        <v>0.51145608428067435</v>
      </c>
    </row>
    <row r="420" spans="1:51" ht="14.4" thickBot="1" x14ac:dyDescent="0.3">
      <c r="A420" s="41" t="s">
        <v>1398</v>
      </c>
      <c r="B420" s="41" t="s">
        <v>1404</v>
      </c>
      <c r="C420" s="26" t="s">
        <v>479</v>
      </c>
      <c r="D420" s="50">
        <v>-7.11</v>
      </c>
      <c r="E420" s="50">
        <v>-7.1</v>
      </c>
      <c r="F420" s="50">
        <v>-1.5</v>
      </c>
      <c r="G420" s="50">
        <v>3.5</v>
      </c>
      <c r="H420" s="50">
        <v>6.11</v>
      </c>
      <c r="I420" s="50">
        <v>11.1</v>
      </c>
      <c r="J420" s="50">
        <v>13.5</v>
      </c>
      <c r="K420" s="50">
        <v>12.7</v>
      </c>
      <c r="L420" s="50">
        <v>9.2799999999999994</v>
      </c>
      <c r="M420" s="50">
        <v>2.5</v>
      </c>
      <c r="N420" s="50">
        <v>-3.5</v>
      </c>
      <c r="O420" s="50">
        <v>-7.39</v>
      </c>
      <c r="P420" s="51">
        <v>-13.111111111111111</v>
      </c>
      <c r="Q420" s="51">
        <v>-13.299999999999999</v>
      </c>
      <c r="R420" s="51">
        <v>-10.611111111111112</v>
      </c>
      <c r="S420" s="51">
        <v>-9.2000000000000011</v>
      </c>
      <c r="T420" s="51">
        <v>-7.6111111111111107</v>
      </c>
      <c r="U420" s="51">
        <v>-2.4</v>
      </c>
      <c r="V420" s="51">
        <v>3.8000000000000016</v>
      </c>
      <c r="W420" s="51">
        <v>-1.7999999999999992</v>
      </c>
      <c r="X420" s="51">
        <v>2.8888888888888906</v>
      </c>
      <c r="Y420" s="51">
        <v>-6.3999999999999995</v>
      </c>
      <c r="Z420" s="51">
        <v>-12.111111111111111</v>
      </c>
      <c r="AA420" s="51">
        <v>-14.611111111111111</v>
      </c>
      <c r="AB420" s="53">
        <f t="shared" si="147"/>
        <v>139.28615636164866</v>
      </c>
      <c r="AC420" s="53">
        <f t="shared" si="148"/>
        <v>134.97995785571604</v>
      </c>
      <c r="AD420" s="53">
        <f t="shared" si="149"/>
        <v>136.4017524738297</v>
      </c>
      <c r="AE420" s="53">
        <f t="shared" si="150"/>
        <v>118.90984300891057</v>
      </c>
      <c r="AF420" s="53">
        <f t="shared" si="151"/>
        <v>126.92708922744336</v>
      </c>
      <c r="AG420" s="53">
        <f t="shared" si="152"/>
        <v>199.15026897807272</v>
      </c>
      <c r="AH420" s="53">
        <f t="shared" si="153"/>
        <v>415.96308098471934</v>
      </c>
      <c r="AI420" s="53">
        <f t="shared" si="154"/>
        <v>195.81179922473083</v>
      </c>
      <c r="AJ420" s="53">
        <f t="shared" si="155"/>
        <v>483.60869457098221</v>
      </c>
      <c r="AK420" s="53">
        <f t="shared" si="156"/>
        <v>196.88621413764372</v>
      </c>
      <c r="AL420" s="53">
        <f t="shared" si="157"/>
        <v>124.49379517606708</v>
      </c>
      <c r="AM420" s="53">
        <f t="shared" si="158"/>
        <v>111.43395444402242</v>
      </c>
      <c r="AN420" s="55">
        <f t="shared" si="159"/>
        <v>0.62258639942537752</v>
      </c>
      <c r="AO420" s="55">
        <f t="shared" si="160"/>
        <v>0.61265106983055206</v>
      </c>
      <c r="AP420" s="55">
        <f t="shared" si="161"/>
        <v>0.49898319462666829</v>
      </c>
      <c r="AQ420" s="55">
        <f t="shared" si="162"/>
        <v>0.38921016924705515</v>
      </c>
      <c r="AR420" s="55">
        <f t="shared" si="163"/>
        <v>0.36713781262667994</v>
      </c>
      <c r="AS420" s="55">
        <f t="shared" si="164"/>
        <v>0.38845290949777606</v>
      </c>
      <c r="AT420" s="55">
        <f t="shared" si="165"/>
        <v>0.51884124165034262</v>
      </c>
      <c r="AU420" s="55">
        <f t="shared" si="166"/>
        <v>0.36540015670855108</v>
      </c>
      <c r="AV420" s="55">
        <f t="shared" si="167"/>
        <v>0.64327284811852248</v>
      </c>
      <c r="AW420" s="55">
        <f t="shared" si="168"/>
        <v>0.51885810124563747</v>
      </c>
      <c r="AX420" s="55">
        <f t="shared" si="169"/>
        <v>0.51333749715799293</v>
      </c>
      <c r="AY420" s="55">
        <f t="shared" si="170"/>
        <v>0.56291002264658208</v>
      </c>
    </row>
    <row r="421" spans="1:51" ht="14.4" thickBot="1" x14ac:dyDescent="0.3">
      <c r="A421" s="41" t="s">
        <v>1398</v>
      </c>
      <c r="B421" s="41" t="s">
        <v>1404</v>
      </c>
      <c r="C421" s="26" t="s">
        <v>480</v>
      </c>
      <c r="D421" s="50">
        <v>-2.2200000000000002</v>
      </c>
      <c r="E421" s="50">
        <v>2.2000000000000002</v>
      </c>
      <c r="F421" s="50">
        <v>2.61</v>
      </c>
      <c r="G421" s="50">
        <v>5.6</v>
      </c>
      <c r="H421" s="50">
        <v>13.78</v>
      </c>
      <c r="I421" s="50">
        <v>18.5</v>
      </c>
      <c r="J421" s="50">
        <v>20.100000000000001</v>
      </c>
      <c r="K421" s="50">
        <v>20.399999999999999</v>
      </c>
      <c r="L421" s="50">
        <v>16.5</v>
      </c>
      <c r="M421" s="50">
        <v>8.4</v>
      </c>
      <c r="N421" s="50">
        <v>0.89</v>
      </c>
      <c r="O421" s="50">
        <v>-3.5</v>
      </c>
      <c r="P421" s="51">
        <v>-8.7777777777777786</v>
      </c>
      <c r="Q421" s="51">
        <v>-8.6999999999999993</v>
      </c>
      <c r="R421" s="51">
        <v>-6.6111111111111098</v>
      </c>
      <c r="S421" s="51">
        <v>-1.5999999999999994</v>
      </c>
      <c r="T421" s="51">
        <v>6.1111111111111107</v>
      </c>
      <c r="U421" s="51">
        <v>9.8000000000000007</v>
      </c>
      <c r="V421" s="51">
        <v>12.2</v>
      </c>
      <c r="W421" s="51">
        <v>10.799999999999999</v>
      </c>
      <c r="X421" s="51">
        <v>3.7222222222222237</v>
      </c>
      <c r="Y421" s="51">
        <v>0.29999999999999954</v>
      </c>
      <c r="Z421" s="51">
        <v>-6.2777777777777777</v>
      </c>
      <c r="AA421" s="51">
        <v>-10.888888888888889</v>
      </c>
      <c r="AB421" s="53">
        <f t="shared" si="147"/>
        <v>191.92161385825676</v>
      </c>
      <c r="AC421" s="53">
        <f t="shared" si="148"/>
        <v>140.98286900027787</v>
      </c>
      <c r="AD421" s="53">
        <f t="shared" si="149"/>
        <v>189.13999505160371</v>
      </c>
      <c r="AE421" s="53">
        <f t="shared" si="150"/>
        <v>325.3385618415478</v>
      </c>
      <c r="AF421" s="53">
        <f t="shared" si="151"/>
        <v>563.59458681468311</v>
      </c>
      <c r="AG421" s="53">
        <f t="shared" si="152"/>
        <v>688.83452987579119</v>
      </c>
      <c r="AH421" s="53">
        <f t="shared" si="153"/>
        <v>857.498992823457</v>
      </c>
      <c r="AI421" s="53">
        <f t="shared" si="154"/>
        <v>699.49662059985349</v>
      </c>
      <c r="AJ421" s="53">
        <f t="shared" si="155"/>
        <v>339.22103232617729</v>
      </c>
      <c r="AK421" s="53">
        <f t="shared" si="156"/>
        <v>354.27501430456482</v>
      </c>
      <c r="AL421" s="53">
        <f t="shared" si="157"/>
        <v>225.08093345937664</v>
      </c>
      <c r="AM421" s="53">
        <f t="shared" si="158"/>
        <v>151.34650854192762</v>
      </c>
      <c r="AN421" s="55">
        <f t="shared" si="159"/>
        <v>0.60778714817562618</v>
      </c>
      <c r="AO421" s="55">
        <f t="shared" si="160"/>
        <v>0.4437703247999415</v>
      </c>
      <c r="AP421" s="55">
        <f t="shared" si="161"/>
        <v>0.50656629133434494</v>
      </c>
      <c r="AQ421" s="55">
        <f t="shared" si="162"/>
        <v>0.59824275401764082</v>
      </c>
      <c r="AR421" s="55">
        <f t="shared" si="163"/>
        <v>0.59846316660328103</v>
      </c>
      <c r="AS421" s="55">
        <f t="shared" si="164"/>
        <v>0.56917764361156631</v>
      </c>
      <c r="AT421" s="55">
        <f t="shared" si="165"/>
        <v>0.60420203586774024</v>
      </c>
      <c r="AU421" s="55">
        <f t="shared" si="166"/>
        <v>0.54067058258590306</v>
      </c>
      <c r="AV421" s="55">
        <f t="shared" si="167"/>
        <v>0.42543964868154277</v>
      </c>
      <c r="AW421" s="55">
        <f t="shared" si="168"/>
        <v>0.56717940945746537</v>
      </c>
      <c r="AX421" s="55">
        <f t="shared" si="169"/>
        <v>0.58764322395356972</v>
      </c>
      <c r="AY421" s="55">
        <f t="shared" si="170"/>
        <v>0.56599857634603157</v>
      </c>
    </row>
    <row r="422" spans="1:51" ht="14.4" thickBot="1" x14ac:dyDescent="0.3">
      <c r="A422" s="41" t="s">
        <v>1398</v>
      </c>
      <c r="B422" s="41" t="s">
        <v>1404</v>
      </c>
      <c r="C422" s="26" t="s">
        <v>481</v>
      </c>
      <c r="D422" s="50">
        <v>-3.61</v>
      </c>
      <c r="E422" s="50">
        <v>1.6</v>
      </c>
      <c r="F422" s="50">
        <v>3.78</v>
      </c>
      <c r="G422" s="50">
        <v>7.3</v>
      </c>
      <c r="H422" s="50">
        <v>15.72</v>
      </c>
      <c r="I422" s="50">
        <v>21.7</v>
      </c>
      <c r="J422" s="50">
        <v>22</v>
      </c>
      <c r="K422" s="50">
        <v>22</v>
      </c>
      <c r="L422" s="50">
        <v>18.89</v>
      </c>
      <c r="M422" s="50">
        <v>10.6</v>
      </c>
      <c r="N422" s="50">
        <v>4</v>
      </c>
      <c r="O422" s="50">
        <v>-2.39</v>
      </c>
      <c r="P422" s="51">
        <v>-9</v>
      </c>
      <c r="Q422" s="51">
        <v>-6.3</v>
      </c>
      <c r="R422" s="51">
        <v>-3.3888888888888897</v>
      </c>
      <c r="S422" s="51">
        <v>-3.9999999999999996</v>
      </c>
      <c r="T422" s="51">
        <v>-1.2777777777777781</v>
      </c>
      <c r="U422" s="51">
        <v>0.49999999999999922</v>
      </c>
      <c r="V422" s="51">
        <v>10.6</v>
      </c>
      <c r="W422" s="51">
        <v>8.1</v>
      </c>
      <c r="X422" s="51">
        <v>5.9999999999999982</v>
      </c>
      <c r="Y422" s="51">
        <v>3.0999999999999988</v>
      </c>
      <c r="Z422" s="51">
        <v>-7.9999999999999991</v>
      </c>
      <c r="AA422" s="51">
        <v>-8.5</v>
      </c>
      <c r="AB422" s="53">
        <f t="shared" si="147"/>
        <v>205.5372394948341</v>
      </c>
      <c r="AC422" s="53">
        <f t="shared" si="148"/>
        <v>213.1717999088859</v>
      </c>
      <c r="AD422" s="53">
        <f t="shared" si="149"/>
        <v>283.44926054669418</v>
      </c>
      <c r="AE422" s="53">
        <f t="shared" si="150"/>
        <v>202.67703945252299</v>
      </c>
      <c r="AF422" s="53">
        <f t="shared" si="151"/>
        <v>173.88207956070755</v>
      </c>
      <c r="AG422" s="53">
        <f t="shared" si="152"/>
        <v>154.95304702149477</v>
      </c>
      <c r="AH422" s="53">
        <f t="shared" si="153"/>
        <v>617.44404032114539</v>
      </c>
      <c r="AI422" s="53">
        <f t="shared" si="154"/>
        <v>441.13598478476393</v>
      </c>
      <c r="AJ422" s="53">
        <f t="shared" si="155"/>
        <v>400.85379149354679</v>
      </c>
      <c r="AK422" s="53">
        <f t="shared" si="156"/>
        <v>456.14166791555084</v>
      </c>
      <c r="AL422" s="53">
        <f t="shared" si="157"/>
        <v>138.41405235692525</v>
      </c>
      <c r="AM422" s="53">
        <f t="shared" si="158"/>
        <v>202.95111808342719</v>
      </c>
      <c r="AN422" s="55">
        <f t="shared" si="159"/>
        <v>0.66230556647079331</v>
      </c>
      <c r="AO422" s="55">
        <f t="shared" si="160"/>
        <v>0.55749674063096444</v>
      </c>
      <c r="AP422" s="55">
        <f t="shared" si="161"/>
        <v>0.59502178187551735</v>
      </c>
      <c r="AQ422" s="55">
        <f t="shared" si="162"/>
        <v>0.44535625437228299</v>
      </c>
      <c r="AR422" s="55">
        <f t="shared" si="163"/>
        <v>0.3122678238173614</v>
      </c>
      <c r="AS422" s="55">
        <f t="shared" si="164"/>
        <v>0.24451292457755533</v>
      </c>
      <c r="AT422" s="55">
        <f t="shared" si="165"/>
        <v>0.4836415442524043</v>
      </c>
      <c r="AU422" s="55">
        <f t="shared" si="166"/>
        <v>0.40880014446651575</v>
      </c>
      <c r="AV422" s="55">
        <f t="shared" si="167"/>
        <v>0.4289314906735171</v>
      </c>
      <c r="AW422" s="55">
        <f t="shared" si="168"/>
        <v>0.5977407596543014</v>
      </c>
      <c r="AX422" s="55">
        <f t="shared" si="169"/>
        <v>0.41259995981842462</v>
      </c>
      <c r="AY422" s="55">
        <f t="shared" si="170"/>
        <v>0.62894669867943842</v>
      </c>
    </row>
    <row r="423" spans="1:51" ht="14.4" thickBot="1" x14ac:dyDescent="0.3">
      <c r="A423" s="41" t="s">
        <v>1398</v>
      </c>
      <c r="B423" s="41" t="s">
        <v>1404</v>
      </c>
      <c r="C423" s="26" t="s">
        <v>482</v>
      </c>
      <c r="D423" s="50">
        <v>-1.5</v>
      </c>
      <c r="E423" s="50">
        <v>0.6</v>
      </c>
      <c r="F423" s="50">
        <v>7.28</v>
      </c>
      <c r="G423" s="50">
        <v>12.6</v>
      </c>
      <c r="H423" s="50">
        <v>15.28</v>
      </c>
      <c r="I423" s="50">
        <v>22.2</v>
      </c>
      <c r="J423" s="50">
        <v>24.4</v>
      </c>
      <c r="K423" s="50">
        <v>23</v>
      </c>
      <c r="L423" s="50">
        <v>20</v>
      </c>
      <c r="M423" s="50">
        <v>11.6</v>
      </c>
      <c r="N423" s="50">
        <v>3.89</v>
      </c>
      <c r="O423" s="50">
        <v>0.11</v>
      </c>
      <c r="P423" s="51">
        <v>-8.1111111111111125</v>
      </c>
      <c r="Q423" s="51">
        <v>-7.4</v>
      </c>
      <c r="R423" s="51">
        <v>-4.1111111111111098</v>
      </c>
      <c r="S423" s="51">
        <v>1.7000000000000013</v>
      </c>
      <c r="T423" s="51">
        <v>4.2222222222222232</v>
      </c>
      <c r="U423" s="51">
        <v>8.8000000000000025</v>
      </c>
      <c r="V423" s="51">
        <v>11.099999999999998</v>
      </c>
      <c r="W423" s="51">
        <v>10.199999999999999</v>
      </c>
      <c r="X423" s="51">
        <v>5.6111111111111116</v>
      </c>
      <c r="Y423" s="51">
        <v>-2.1000000000000005</v>
      </c>
      <c r="Z423" s="51">
        <v>-4.2222222222222232</v>
      </c>
      <c r="AA423" s="51">
        <v>-7.2777777777777786</v>
      </c>
      <c r="AB423" s="53">
        <f t="shared" si="147"/>
        <v>201.91427305647812</v>
      </c>
      <c r="AC423" s="53">
        <f t="shared" si="148"/>
        <v>193.45304145913531</v>
      </c>
      <c r="AD423" s="53">
        <f t="shared" si="149"/>
        <v>199.59972700348706</v>
      </c>
      <c r="AE423" s="53">
        <f t="shared" si="150"/>
        <v>327.5280945016936</v>
      </c>
      <c r="AF423" s="53">
        <f t="shared" si="151"/>
        <v>393.39145637786731</v>
      </c>
      <c r="AG423" s="53">
        <f t="shared" si="152"/>
        <v>479.13636539868759</v>
      </c>
      <c r="AH423" s="53">
        <f t="shared" si="153"/>
        <v>570.78018085861856</v>
      </c>
      <c r="AI423" s="53">
        <f t="shared" si="154"/>
        <v>550.863256816378</v>
      </c>
      <c r="AJ423" s="53">
        <f t="shared" si="155"/>
        <v>354.52628172309744</v>
      </c>
      <c r="AK423" s="53">
        <f t="shared" si="156"/>
        <v>201.39977486489968</v>
      </c>
      <c r="AL423" s="53">
        <f t="shared" si="157"/>
        <v>248.28092576725632</v>
      </c>
      <c r="AM423" s="53">
        <f t="shared" si="158"/>
        <v>204.24361449108665</v>
      </c>
      <c r="AN423" s="55">
        <f t="shared" si="159"/>
        <v>0.60709891117540582</v>
      </c>
      <c r="AO423" s="55">
        <f t="shared" si="160"/>
        <v>0.55051734324851131</v>
      </c>
      <c r="AP423" s="55">
        <f t="shared" si="161"/>
        <v>0.44226454088240519</v>
      </c>
      <c r="AQ423" s="55">
        <f t="shared" si="162"/>
        <v>0.47412881083681102</v>
      </c>
      <c r="AR423" s="55">
        <f t="shared" si="163"/>
        <v>0.47635991314271631</v>
      </c>
      <c r="AS423" s="55">
        <f t="shared" si="164"/>
        <v>0.42345576956943964</v>
      </c>
      <c r="AT423" s="55">
        <f t="shared" si="165"/>
        <v>0.43247872172735013</v>
      </c>
      <c r="AU423" s="55">
        <f t="shared" si="166"/>
        <v>0.44315426917783635</v>
      </c>
      <c r="AV423" s="55">
        <f t="shared" si="167"/>
        <v>0.38970273007727146</v>
      </c>
      <c r="AW423" s="55">
        <f t="shared" si="168"/>
        <v>0.38422948322530265</v>
      </c>
      <c r="AX423" s="55">
        <f t="shared" si="169"/>
        <v>0.55473820288918507</v>
      </c>
      <c r="AY423" s="55">
        <f t="shared" si="170"/>
        <v>0.57577281155045623</v>
      </c>
    </row>
    <row r="424" spans="1:51" ht="14.4" thickBot="1" x14ac:dyDescent="0.3">
      <c r="A424" s="41" t="s">
        <v>1398</v>
      </c>
      <c r="B424" s="41" t="s">
        <v>1404</v>
      </c>
      <c r="C424" s="26" t="s">
        <v>483</v>
      </c>
      <c r="D424" s="50">
        <v>-5.1100000000000003</v>
      </c>
      <c r="E424" s="50">
        <v>1.5</v>
      </c>
      <c r="F424" s="50">
        <v>6.11</v>
      </c>
      <c r="G424" s="50">
        <v>11.3</v>
      </c>
      <c r="H424" s="50">
        <v>14.78</v>
      </c>
      <c r="I424" s="50">
        <v>19.899999999999999</v>
      </c>
      <c r="J424" s="50">
        <v>22.5</v>
      </c>
      <c r="K424" s="50">
        <v>22.2</v>
      </c>
      <c r="L424" s="50">
        <v>18.39</v>
      </c>
      <c r="M424" s="50">
        <v>9.6999999999999993</v>
      </c>
      <c r="N424" s="50">
        <v>2.5</v>
      </c>
      <c r="O424" s="50">
        <v>-3.5</v>
      </c>
      <c r="P424" s="51">
        <v>-9.6111111111111107</v>
      </c>
      <c r="Q424" s="51">
        <v>-4.1999999999999993</v>
      </c>
      <c r="R424" s="51">
        <v>-6.8888888888888875</v>
      </c>
      <c r="S424" s="51">
        <v>-4.9000000000000004</v>
      </c>
      <c r="T424" s="51">
        <v>0.61111111111111194</v>
      </c>
      <c r="U424" s="51">
        <v>0.99999999999999845</v>
      </c>
      <c r="V424" s="51">
        <v>8.3999999999999986</v>
      </c>
      <c r="W424" s="51">
        <v>7.7999999999999989</v>
      </c>
      <c r="X424" s="51">
        <v>5.1111111111111125</v>
      </c>
      <c r="Y424" s="51">
        <v>2.5</v>
      </c>
      <c r="Z424" s="51">
        <v>-4.1111111111111098</v>
      </c>
      <c r="AA424" s="51">
        <v>-11.5</v>
      </c>
      <c r="AB424" s="53">
        <f t="shared" si="147"/>
        <v>209.05236541508032</v>
      </c>
      <c r="AC424" s="53">
        <f t="shared" si="148"/>
        <v>295.13770587983771</v>
      </c>
      <c r="AD424" s="53">
        <f t="shared" si="149"/>
        <v>141.86888579740372</v>
      </c>
      <c r="AE424" s="53">
        <f t="shared" si="150"/>
        <v>135.24114585551044</v>
      </c>
      <c r="AF424" s="53">
        <f t="shared" si="151"/>
        <v>243.09468614024942</v>
      </c>
      <c r="AG424" s="53">
        <f t="shared" si="152"/>
        <v>186.03983114422778</v>
      </c>
      <c r="AH424" s="53">
        <f t="shared" si="153"/>
        <v>445.68930949223017</v>
      </c>
      <c r="AI424" s="53">
        <f t="shared" si="154"/>
        <v>418.37068959030154</v>
      </c>
      <c r="AJ424" s="53">
        <f t="shared" si="155"/>
        <v>365.6400928982024</v>
      </c>
      <c r="AK424" s="53">
        <f t="shared" si="156"/>
        <v>444.9183604488814</v>
      </c>
      <c r="AL424" s="53">
        <f t="shared" si="157"/>
        <v>278.5079140232632</v>
      </c>
      <c r="AM424" s="53">
        <f t="shared" si="158"/>
        <v>137.30046144977257</v>
      </c>
      <c r="AN424" s="55">
        <f t="shared" si="159"/>
        <v>0.70669613000049658</v>
      </c>
      <c r="AO424" s="55">
        <f t="shared" si="160"/>
        <v>0.65833150393704043</v>
      </c>
      <c r="AP424" s="55">
        <f t="shared" si="161"/>
        <v>0.38814637518082828</v>
      </c>
      <c r="AQ424" s="55">
        <f t="shared" si="162"/>
        <v>0.31799791071411387</v>
      </c>
      <c r="AR424" s="55">
        <f t="shared" si="163"/>
        <v>0.38053421522681274</v>
      </c>
      <c r="AS424" s="55">
        <f t="shared" si="164"/>
        <v>0.28317641300246849</v>
      </c>
      <c r="AT424" s="55">
        <f t="shared" si="165"/>
        <v>0.40469944142487224</v>
      </c>
      <c r="AU424" s="55">
        <f t="shared" si="166"/>
        <v>0.39569367918352705</v>
      </c>
      <c r="AV424" s="55">
        <f t="shared" si="167"/>
        <v>0.41611534125769167</v>
      </c>
      <c r="AW424" s="55">
        <f t="shared" si="168"/>
        <v>0.60836220323082202</v>
      </c>
      <c r="AX424" s="55">
        <f t="shared" si="169"/>
        <v>0.61710592783257157</v>
      </c>
      <c r="AY424" s="55">
        <f t="shared" si="170"/>
        <v>0.53909478911886577</v>
      </c>
    </row>
    <row r="425" spans="1:51" ht="27" thickBot="1" x14ac:dyDescent="0.3">
      <c r="A425" s="41" t="s">
        <v>1398</v>
      </c>
      <c r="B425" s="41" t="s">
        <v>1404</v>
      </c>
      <c r="C425" s="26" t="s">
        <v>484</v>
      </c>
      <c r="D425" s="50">
        <v>0.22</v>
      </c>
      <c r="E425" s="50">
        <v>2.2999999999999998</v>
      </c>
      <c r="F425" s="50">
        <v>5.61</v>
      </c>
      <c r="G425" s="50">
        <v>8.5</v>
      </c>
      <c r="H425" s="50">
        <v>16.89</v>
      </c>
      <c r="I425" s="50">
        <v>19.8</v>
      </c>
      <c r="J425" s="50">
        <v>23</v>
      </c>
      <c r="K425" s="50">
        <v>22</v>
      </c>
      <c r="L425" s="50">
        <v>18.28</v>
      </c>
      <c r="M425" s="50">
        <v>11.5</v>
      </c>
      <c r="N425" s="50">
        <v>6.22</v>
      </c>
      <c r="O425" s="50">
        <v>-0.39</v>
      </c>
      <c r="P425" s="51">
        <v>-9.7777777777777786</v>
      </c>
      <c r="Q425" s="51">
        <v>-5.4999999999999991</v>
      </c>
      <c r="R425" s="51">
        <v>-3.7777777777777781</v>
      </c>
      <c r="S425" s="51">
        <v>-2.8999999999999995</v>
      </c>
      <c r="T425" s="51">
        <v>0.22222222222222143</v>
      </c>
      <c r="U425" s="51">
        <v>6.0999999999999979</v>
      </c>
      <c r="V425" s="51">
        <v>9.8000000000000007</v>
      </c>
      <c r="W425" s="51">
        <v>8.2999999999999989</v>
      </c>
      <c r="X425" s="51">
        <v>4.2777777777777795</v>
      </c>
      <c r="Y425" s="51">
        <v>-2.3000000000000003</v>
      </c>
      <c r="Z425" s="51">
        <v>-4.1111111111111098</v>
      </c>
      <c r="AA425" s="51">
        <v>-9.2222222222222232</v>
      </c>
      <c r="AB425" s="53">
        <f t="shared" si="147"/>
        <v>137.26197571502385</v>
      </c>
      <c r="AC425" s="53">
        <f t="shared" si="148"/>
        <v>229.0673407953584</v>
      </c>
      <c r="AD425" s="53">
        <f t="shared" si="149"/>
        <v>235.37967777108156</v>
      </c>
      <c r="AE425" s="53">
        <f t="shared" si="150"/>
        <v>220.11581438384178</v>
      </c>
      <c r="AF425" s="53">
        <f t="shared" si="151"/>
        <v>200.81216641067928</v>
      </c>
      <c r="AG425" s="53">
        <f t="shared" si="152"/>
        <v>384.05444360044788</v>
      </c>
      <c r="AH425" s="53">
        <f t="shared" si="153"/>
        <v>522.15593827285159</v>
      </c>
      <c r="AI425" s="53">
        <f t="shared" si="154"/>
        <v>453.27461405963874</v>
      </c>
      <c r="AJ425" s="53">
        <f t="shared" si="155"/>
        <v>327.73938234677763</v>
      </c>
      <c r="AK425" s="53">
        <f t="shared" si="156"/>
        <v>196.83400118196607</v>
      </c>
      <c r="AL425" s="53">
        <f t="shared" si="157"/>
        <v>214.66658257835576</v>
      </c>
      <c r="AM425" s="53">
        <f t="shared" si="158"/>
        <v>156.55765985745876</v>
      </c>
      <c r="AN425" s="55">
        <f t="shared" si="159"/>
        <v>0.47013456305226875</v>
      </c>
      <c r="AO425" s="55">
        <f t="shared" si="160"/>
        <v>0.56365154355980307</v>
      </c>
      <c r="AP425" s="55">
        <f t="shared" si="161"/>
        <v>0.50867887778715593</v>
      </c>
      <c r="AQ425" s="55">
        <f t="shared" si="162"/>
        <v>0.44555890867472825</v>
      </c>
      <c r="AR425" s="55">
        <f t="shared" si="163"/>
        <v>0.32330638086284597</v>
      </c>
      <c r="AS425" s="55">
        <f t="shared" si="164"/>
        <v>0.40812801411224064</v>
      </c>
      <c r="AT425" s="55">
        <f t="shared" si="165"/>
        <v>0.43145265467095323</v>
      </c>
      <c r="AU425" s="55">
        <f t="shared" si="166"/>
        <v>0.41438640232910767</v>
      </c>
      <c r="AV425" s="55">
        <f t="shared" si="167"/>
        <v>0.39532004952659833</v>
      </c>
      <c r="AW425" s="55">
        <f t="shared" si="168"/>
        <v>0.3811064900946004</v>
      </c>
      <c r="AX425" s="55">
        <f t="shared" si="169"/>
        <v>0.47564903525721164</v>
      </c>
      <c r="AY425" s="55">
        <f t="shared" si="170"/>
        <v>0.51333018168231126</v>
      </c>
    </row>
    <row r="426" spans="1:51" ht="27" thickBot="1" x14ac:dyDescent="0.3">
      <c r="A426" s="41" t="s">
        <v>1398</v>
      </c>
      <c r="B426" s="41" t="s">
        <v>1405</v>
      </c>
      <c r="C426" s="26" t="s">
        <v>485</v>
      </c>
      <c r="D426" s="50">
        <v>-2.89</v>
      </c>
      <c r="E426" s="50">
        <v>-0.3</v>
      </c>
      <c r="F426" s="50">
        <v>3.39</v>
      </c>
      <c r="G426" s="50">
        <v>9.3000000000000007</v>
      </c>
      <c r="H426" s="50">
        <v>14.39</v>
      </c>
      <c r="I426" s="50">
        <v>20.2</v>
      </c>
      <c r="J426" s="50">
        <v>22.9</v>
      </c>
      <c r="K426" s="50">
        <v>22.6</v>
      </c>
      <c r="L426" s="50">
        <v>19.28</v>
      </c>
      <c r="M426" s="50">
        <v>13</v>
      </c>
      <c r="N426" s="50">
        <v>8.2200000000000006</v>
      </c>
      <c r="O426" s="50">
        <v>2.39</v>
      </c>
      <c r="P426" s="51">
        <v>-9.2222222222222232</v>
      </c>
      <c r="Q426" s="51">
        <v>-5.4999999999999991</v>
      </c>
      <c r="R426" s="51">
        <v>-4.2222222222222232</v>
      </c>
      <c r="S426" s="51">
        <v>2.7999999999999994</v>
      </c>
      <c r="T426" s="51">
        <v>7.9999999999999991</v>
      </c>
      <c r="U426" s="51">
        <v>13.699999999999998</v>
      </c>
      <c r="V426" s="51">
        <v>17.2</v>
      </c>
      <c r="W426" s="51">
        <v>16.600000000000001</v>
      </c>
      <c r="X426" s="51">
        <v>14.888888888888888</v>
      </c>
      <c r="Y426" s="51">
        <v>7.1000000000000005</v>
      </c>
      <c r="Z426" s="51">
        <v>2.5</v>
      </c>
      <c r="AA426" s="51">
        <v>-4.5000000000000009</v>
      </c>
      <c r="AB426" s="53">
        <f t="shared" si="147"/>
        <v>188.14225432445448</v>
      </c>
      <c r="AC426" s="53">
        <f t="shared" si="148"/>
        <v>276.1732747240261</v>
      </c>
      <c r="AD426" s="53">
        <f t="shared" si="149"/>
        <v>257.17535788769976</v>
      </c>
      <c r="AE426" s="53">
        <f t="shared" si="150"/>
        <v>476.91336568717122</v>
      </c>
      <c r="AF426" s="53">
        <f t="shared" si="151"/>
        <v>701.72161845970084</v>
      </c>
      <c r="AG426" s="53">
        <f t="shared" si="152"/>
        <v>1036.8471055539692</v>
      </c>
      <c r="AH426" s="53">
        <f t="shared" si="153"/>
        <v>1376.7958016682576</v>
      </c>
      <c r="AI426" s="53">
        <f t="shared" si="154"/>
        <v>1299.3635824970374</v>
      </c>
      <c r="AJ426" s="53">
        <f t="shared" si="155"/>
        <v>1280.2622803585828</v>
      </c>
      <c r="AK426" s="53">
        <f t="shared" si="156"/>
        <v>679.31451892128746</v>
      </c>
      <c r="AL426" s="53">
        <f t="shared" si="157"/>
        <v>491.62840071054063</v>
      </c>
      <c r="AM426" s="53">
        <f t="shared" si="158"/>
        <v>264.75608938407959</v>
      </c>
      <c r="AN426" s="55">
        <f t="shared" si="159"/>
        <v>0.61689155089839953</v>
      </c>
      <c r="AO426" s="55">
        <f t="shared" si="160"/>
        <v>0.67956214119248692</v>
      </c>
      <c r="AP426" s="55">
        <f t="shared" si="161"/>
        <v>0.5746111805453098</v>
      </c>
      <c r="AQ426" s="55">
        <f t="shared" si="162"/>
        <v>0.63837480105104338</v>
      </c>
      <c r="AR426" s="55">
        <f t="shared" si="163"/>
        <v>0.65471781871197443</v>
      </c>
      <c r="AS426" s="55">
        <f t="shared" si="164"/>
        <v>0.66233834790875756</v>
      </c>
      <c r="AT426" s="55">
        <f t="shared" si="165"/>
        <v>0.70272032212912983</v>
      </c>
      <c r="AU426" s="55">
        <f t="shared" si="166"/>
        <v>0.68891107524624862</v>
      </c>
      <c r="AV426" s="55">
        <f t="shared" si="167"/>
        <v>0.75729433866185336</v>
      </c>
      <c r="AW426" s="55">
        <f t="shared" si="168"/>
        <v>0.67394292180086335</v>
      </c>
      <c r="AX426" s="55">
        <f t="shared" si="169"/>
        <v>0.67223150046079849</v>
      </c>
      <c r="AY426" s="55">
        <f t="shared" si="170"/>
        <v>0.6040345703083464</v>
      </c>
    </row>
    <row r="427" spans="1:51" ht="14.4" thickBot="1" x14ac:dyDescent="0.3">
      <c r="A427" s="41" t="s">
        <v>1398</v>
      </c>
      <c r="B427" s="41" t="s">
        <v>1405</v>
      </c>
      <c r="C427" s="26" t="s">
        <v>486</v>
      </c>
      <c r="D427" s="50">
        <v>-3.72</v>
      </c>
      <c r="E427" s="50">
        <v>-4.9000000000000004</v>
      </c>
      <c r="F427" s="50">
        <v>4.28</v>
      </c>
      <c r="G427" s="50">
        <v>10</v>
      </c>
      <c r="H427" s="50">
        <v>11.89</v>
      </c>
      <c r="I427" s="50">
        <v>20.2</v>
      </c>
      <c r="J427" s="50">
        <v>22.7</v>
      </c>
      <c r="K427" s="50">
        <v>19.899999999999999</v>
      </c>
      <c r="L427" s="50">
        <v>15.78</v>
      </c>
      <c r="M427" s="50">
        <v>11.5</v>
      </c>
      <c r="N427" s="50">
        <v>7.61</v>
      </c>
      <c r="O427" s="50">
        <v>2.89</v>
      </c>
      <c r="P427" s="51">
        <v>-8.8888888888888893</v>
      </c>
      <c r="Q427" s="51">
        <v>-9.4</v>
      </c>
      <c r="R427" s="51">
        <v>-0.27777777777777779</v>
      </c>
      <c r="S427" s="51">
        <v>1.9000000000000008</v>
      </c>
      <c r="T427" s="51">
        <v>6.2777777777777759</v>
      </c>
      <c r="U427" s="51">
        <v>15</v>
      </c>
      <c r="V427" s="51">
        <v>16.400000000000002</v>
      </c>
      <c r="W427" s="51">
        <v>15.499999999999998</v>
      </c>
      <c r="X427" s="51">
        <v>12.611111111111112</v>
      </c>
      <c r="Y427" s="51">
        <v>6.0999999999999979</v>
      </c>
      <c r="Z427" s="51">
        <v>2.2222222222222223</v>
      </c>
      <c r="AA427" s="51">
        <v>-2.3888888888888893</v>
      </c>
      <c r="AB427" s="53">
        <f t="shared" si="147"/>
        <v>210.86556188333282</v>
      </c>
      <c r="AC427" s="53">
        <f t="shared" si="148"/>
        <v>212.69751948958006</v>
      </c>
      <c r="AD427" s="53">
        <f t="shared" si="149"/>
        <v>432.7153587251276</v>
      </c>
      <c r="AE427" s="53">
        <f t="shared" si="150"/>
        <v>400.34567260907329</v>
      </c>
      <c r="AF427" s="53">
        <f t="shared" si="151"/>
        <v>652.60924839611152</v>
      </c>
      <c r="AG427" s="53">
        <f t="shared" si="152"/>
        <v>1226.6622280171773</v>
      </c>
      <c r="AH427" s="53">
        <f t="shared" si="153"/>
        <v>1259.065630310469</v>
      </c>
      <c r="AI427" s="53">
        <f t="shared" si="154"/>
        <v>1332.519267229856</v>
      </c>
      <c r="AJ427" s="53">
        <f t="shared" si="155"/>
        <v>1187.6193864726931</v>
      </c>
      <c r="AK427" s="53">
        <f t="shared" si="156"/>
        <v>653.4093509563927</v>
      </c>
      <c r="AL427" s="53">
        <f t="shared" si="157"/>
        <v>492.59955751038041</v>
      </c>
      <c r="AM427" s="53">
        <f t="shared" si="158"/>
        <v>350.159454966282</v>
      </c>
      <c r="AN427" s="55">
        <f t="shared" si="159"/>
        <v>0.67359929533551199</v>
      </c>
      <c r="AO427" s="55">
        <f t="shared" si="160"/>
        <v>0.70719458236548738</v>
      </c>
      <c r="AP427" s="55">
        <f t="shared" si="161"/>
        <v>0.72239954978941301</v>
      </c>
      <c r="AQ427" s="55">
        <f t="shared" si="162"/>
        <v>0.57131586843123872</v>
      </c>
      <c r="AR427" s="55">
        <f t="shared" si="163"/>
        <v>0.68506600950908858</v>
      </c>
      <c r="AS427" s="55">
        <f t="shared" si="164"/>
        <v>0.72041879876531933</v>
      </c>
      <c r="AT427" s="55">
        <f t="shared" si="165"/>
        <v>0.67608970568269566</v>
      </c>
      <c r="AU427" s="55">
        <f t="shared" si="166"/>
        <v>0.75786326505882706</v>
      </c>
      <c r="AV427" s="55">
        <f t="shared" si="167"/>
        <v>0.81452633849151113</v>
      </c>
      <c r="AW427" s="55">
        <f t="shared" si="168"/>
        <v>0.69436681504884856</v>
      </c>
      <c r="AX427" s="55">
        <f t="shared" si="169"/>
        <v>0.68700021252725019</v>
      </c>
      <c r="AY427" s="55">
        <f t="shared" si="170"/>
        <v>0.68244302721858852</v>
      </c>
    </row>
    <row r="428" spans="1:51" ht="14.4" thickBot="1" x14ac:dyDescent="0.3">
      <c r="A428" s="41" t="s">
        <v>1398</v>
      </c>
      <c r="B428" s="41" t="s">
        <v>1405</v>
      </c>
      <c r="C428" s="26" t="s">
        <v>487</v>
      </c>
      <c r="D428" s="50">
        <v>-2</v>
      </c>
      <c r="E428" s="50">
        <v>1.4</v>
      </c>
      <c r="F428" s="50">
        <v>4.78</v>
      </c>
      <c r="G428" s="50">
        <v>7.9</v>
      </c>
      <c r="H428" s="50">
        <v>13.78</v>
      </c>
      <c r="I428" s="50">
        <v>18.3</v>
      </c>
      <c r="J428" s="50">
        <v>19.2</v>
      </c>
      <c r="K428" s="50">
        <v>21.4</v>
      </c>
      <c r="L428" s="50">
        <v>17.72</v>
      </c>
      <c r="M428" s="50">
        <v>12.6</v>
      </c>
      <c r="N428" s="50">
        <v>6.61</v>
      </c>
      <c r="O428" s="50">
        <v>3.11</v>
      </c>
      <c r="P428" s="51">
        <v>-6.6111111111111098</v>
      </c>
      <c r="Q428" s="51">
        <v>-6.7999999999999989</v>
      </c>
      <c r="R428" s="51">
        <v>0.27777777777777779</v>
      </c>
      <c r="S428" s="51">
        <v>3.4999999999999982</v>
      </c>
      <c r="T428" s="51">
        <v>8.7777777777777768</v>
      </c>
      <c r="U428" s="51">
        <v>14.4</v>
      </c>
      <c r="V428" s="51">
        <v>15.299999999999999</v>
      </c>
      <c r="W428" s="51">
        <v>18.099999999999998</v>
      </c>
      <c r="X428" s="51">
        <v>14.888888888888888</v>
      </c>
      <c r="Y428" s="51">
        <v>9.0000000000000018</v>
      </c>
      <c r="Z428" s="51">
        <v>1.1111111111111112</v>
      </c>
      <c r="AA428" s="51">
        <v>-3.6111111111111112</v>
      </c>
      <c r="AB428" s="53">
        <f t="shared" si="147"/>
        <v>264.01135828816359</v>
      </c>
      <c r="AC428" s="53">
        <f t="shared" si="148"/>
        <v>200.30337616731828</v>
      </c>
      <c r="AD428" s="53">
        <f t="shared" si="149"/>
        <v>452.91847122187971</v>
      </c>
      <c r="AE428" s="53">
        <f t="shared" si="150"/>
        <v>578.81703145906988</v>
      </c>
      <c r="AF428" s="53">
        <f t="shared" si="151"/>
        <v>811.15983590834833</v>
      </c>
      <c r="AG428" s="53">
        <f t="shared" si="152"/>
        <v>1277.9054770423854</v>
      </c>
      <c r="AH428" s="53">
        <f t="shared" si="153"/>
        <v>1356.4944651883359</v>
      </c>
      <c r="AI428" s="53">
        <f t="shared" si="154"/>
        <v>1689.7534920310807</v>
      </c>
      <c r="AJ428" s="53">
        <f t="shared" si="155"/>
        <v>1411.6468291707426</v>
      </c>
      <c r="AK428" s="53">
        <f t="shared" si="156"/>
        <v>902.75475737311353</v>
      </c>
      <c r="AL428" s="53">
        <f t="shared" si="157"/>
        <v>449.97215031531516</v>
      </c>
      <c r="AM428" s="53">
        <f t="shared" si="158"/>
        <v>287.4626191613267</v>
      </c>
      <c r="AN428" s="55">
        <f t="shared" si="159"/>
        <v>0.70709135104761678</v>
      </c>
      <c r="AO428" s="55">
        <f t="shared" si="160"/>
        <v>0.54429272551517283</v>
      </c>
      <c r="AP428" s="55">
        <f t="shared" si="161"/>
        <v>0.72627013027632747</v>
      </c>
      <c r="AQ428" s="55">
        <f t="shared" si="162"/>
        <v>0.73738084844426288</v>
      </c>
      <c r="AR428" s="55">
        <f t="shared" si="163"/>
        <v>0.7179715558274703</v>
      </c>
      <c r="AS428" s="55">
        <f t="shared" si="164"/>
        <v>0.78012013621432041</v>
      </c>
      <c r="AT428" s="55">
        <f t="shared" si="165"/>
        <v>0.78145861436297848</v>
      </c>
      <c r="AU428" s="55">
        <f t="shared" si="166"/>
        <v>0.81489081349267101</v>
      </c>
      <c r="AV428" s="55">
        <f t="shared" si="167"/>
        <v>0.83501026963126623</v>
      </c>
      <c r="AW428" s="55">
        <f t="shared" si="168"/>
        <v>0.78714902163244727</v>
      </c>
      <c r="AX428" s="55">
        <f t="shared" si="169"/>
        <v>0.67946576219630517</v>
      </c>
      <c r="AY428" s="55">
        <f t="shared" si="170"/>
        <v>0.61354119314339439</v>
      </c>
    </row>
    <row r="429" spans="1:51" ht="14.4" thickBot="1" x14ac:dyDescent="0.3">
      <c r="A429" s="41" t="s">
        <v>1398</v>
      </c>
      <c r="B429" s="41" t="s">
        <v>1405</v>
      </c>
      <c r="C429" s="26" t="s">
        <v>488</v>
      </c>
      <c r="D429" s="50">
        <v>-2.2200000000000002</v>
      </c>
      <c r="E429" s="50">
        <v>-1.6</v>
      </c>
      <c r="F429" s="50">
        <v>4.3899999999999997</v>
      </c>
      <c r="G429" s="50">
        <v>10</v>
      </c>
      <c r="H429" s="50">
        <v>15.78</v>
      </c>
      <c r="I429" s="50">
        <v>19.600000000000001</v>
      </c>
      <c r="J429" s="50">
        <v>23.4</v>
      </c>
      <c r="K429" s="50">
        <v>21.5</v>
      </c>
      <c r="L429" s="50">
        <v>17.28</v>
      </c>
      <c r="M429" s="50">
        <v>11</v>
      </c>
      <c r="N429" s="50">
        <v>6.39</v>
      </c>
      <c r="O429" s="50">
        <v>-1.61</v>
      </c>
      <c r="P429" s="51">
        <v>-10.722222222222223</v>
      </c>
      <c r="Q429" s="51">
        <v>-7.9999999999999991</v>
      </c>
      <c r="R429" s="51">
        <v>-3.9999999999999996</v>
      </c>
      <c r="S429" s="51">
        <v>-9.9999999999999839E-2</v>
      </c>
      <c r="T429" s="51">
        <v>6.7222222222222232</v>
      </c>
      <c r="U429" s="51">
        <v>13.900000000000002</v>
      </c>
      <c r="V429" s="51">
        <v>17.100000000000001</v>
      </c>
      <c r="W429" s="51">
        <v>15.599999999999998</v>
      </c>
      <c r="X429" s="51">
        <v>11.388888888888889</v>
      </c>
      <c r="Y429" s="51">
        <v>5.3999999999999995</v>
      </c>
      <c r="Z429" s="51">
        <v>-2.1111111111111116</v>
      </c>
      <c r="AA429" s="51">
        <v>-7.0000000000000009</v>
      </c>
      <c r="AB429" s="53">
        <f t="shared" si="147"/>
        <v>141.31593164441134</v>
      </c>
      <c r="AC429" s="53">
        <f t="shared" si="148"/>
        <v>206.93974484418877</v>
      </c>
      <c r="AD429" s="53">
        <f t="shared" si="149"/>
        <v>247.85778766320377</v>
      </c>
      <c r="AE429" s="53">
        <f t="shared" si="150"/>
        <v>300.18059879187859</v>
      </c>
      <c r="AF429" s="53">
        <f t="shared" si="151"/>
        <v>538.9275069154171</v>
      </c>
      <c r="AG429" s="53">
        <f t="shared" si="152"/>
        <v>1104.4341986778963</v>
      </c>
      <c r="AH429" s="53">
        <f t="shared" si="153"/>
        <v>1319.0043763616763</v>
      </c>
      <c r="AI429" s="53">
        <f t="shared" si="154"/>
        <v>1223.0538414762341</v>
      </c>
      <c r="AJ429" s="53">
        <f t="shared" si="155"/>
        <v>919.06776875273113</v>
      </c>
      <c r="AK429" s="53">
        <f t="shared" si="156"/>
        <v>613.04478337194564</v>
      </c>
      <c r="AL429" s="53">
        <f t="shared" si="157"/>
        <v>285.72384697325998</v>
      </c>
      <c r="AM429" s="53">
        <f t="shared" si="158"/>
        <v>241.672774634695</v>
      </c>
      <c r="AN429" s="55">
        <f t="shared" si="159"/>
        <v>0.52153700911782441</v>
      </c>
      <c r="AO429" s="55">
        <f t="shared" si="160"/>
        <v>0.61686894468902065</v>
      </c>
      <c r="AP429" s="55">
        <f t="shared" si="161"/>
        <v>0.54463503230982768</v>
      </c>
      <c r="AQ429" s="55">
        <f t="shared" si="162"/>
        <v>0.4947092461016302</v>
      </c>
      <c r="AR429" s="55">
        <f t="shared" si="163"/>
        <v>0.54869584098870516</v>
      </c>
      <c r="AS429" s="55">
        <f t="shared" si="164"/>
        <v>0.69640969474992676</v>
      </c>
      <c r="AT429" s="55">
        <f t="shared" si="165"/>
        <v>0.67749668439190314</v>
      </c>
      <c r="AU429" s="55">
        <f t="shared" si="166"/>
        <v>0.69116361456748365</v>
      </c>
      <c r="AV429" s="55">
        <f t="shared" si="167"/>
        <v>0.68317479488572508</v>
      </c>
      <c r="AW429" s="55">
        <f t="shared" si="168"/>
        <v>0.6838089363944303</v>
      </c>
      <c r="AX429" s="55">
        <f t="shared" si="169"/>
        <v>0.54554964496658764</v>
      </c>
      <c r="AY429" s="55">
        <f t="shared" si="170"/>
        <v>0.66687492799861592</v>
      </c>
    </row>
    <row r="430" spans="1:51" ht="14.4" thickBot="1" x14ac:dyDescent="0.3">
      <c r="A430" s="41" t="s">
        <v>1398</v>
      </c>
      <c r="B430" s="41" t="s">
        <v>1405</v>
      </c>
      <c r="C430" s="26" t="s">
        <v>489</v>
      </c>
      <c r="D430" s="50">
        <v>-3.39</v>
      </c>
      <c r="E430" s="50">
        <v>-1</v>
      </c>
      <c r="F430" s="50">
        <v>4.8899999999999997</v>
      </c>
      <c r="G430" s="50">
        <v>10.4</v>
      </c>
      <c r="H430" s="50">
        <v>15.61</v>
      </c>
      <c r="I430" s="50">
        <v>20.399999999999999</v>
      </c>
      <c r="J430" s="50">
        <v>21.3</v>
      </c>
      <c r="K430" s="50">
        <v>20.9</v>
      </c>
      <c r="L430" s="50">
        <v>18</v>
      </c>
      <c r="M430" s="50">
        <v>11.5</v>
      </c>
      <c r="N430" s="50">
        <v>8.61</v>
      </c>
      <c r="O430" s="50">
        <v>3</v>
      </c>
      <c r="P430" s="51">
        <v>-9.1111111111111107</v>
      </c>
      <c r="Q430" s="51">
        <v>-7.3</v>
      </c>
      <c r="R430" s="51">
        <v>-0.77777777777777701</v>
      </c>
      <c r="S430" s="51">
        <v>1.5000000000000016</v>
      </c>
      <c r="T430" s="51">
        <v>8.7222222222222232</v>
      </c>
      <c r="U430" s="51">
        <v>12.5</v>
      </c>
      <c r="V430" s="51">
        <v>15.899999999999999</v>
      </c>
      <c r="W430" s="51">
        <v>13.599999999999998</v>
      </c>
      <c r="X430" s="51">
        <v>14.111111111111111</v>
      </c>
      <c r="Y430" s="51">
        <v>6.4000000000000012</v>
      </c>
      <c r="Z430" s="51">
        <v>3.7777777777777759</v>
      </c>
      <c r="AA430" s="51">
        <v>-0.72222222222222265</v>
      </c>
      <c r="AB430" s="53">
        <f t="shared" si="147"/>
        <v>198.70406438765821</v>
      </c>
      <c r="AC430" s="53">
        <f t="shared" si="148"/>
        <v>220.67257495514545</v>
      </c>
      <c r="AD430" s="53">
        <f t="shared" si="149"/>
        <v>385.53482721057333</v>
      </c>
      <c r="AE430" s="53">
        <f t="shared" si="150"/>
        <v>368.11611810013892</v>
      </c>
      <c r="AF430" s="53">
        <f t="shared" si="151"/>
        <v>715.47620662332122</v>
      </c>
      <c r="AG430" s="53">
        <f t="shared" si="152"/>
        <v>875.58047961028331</v>
      </c>
      <c r="AH430" s="53">
        <f t="shared" si="153"/>
        <v>1286.5683891984609</v>
      </c>
      <c r="AI430" s="53">
        <f t="shared" si="154"/>
        <v>980.22372220581678</v>
      </c>
      <c r="AJ430" s="53">
        <f t="shared" si="155"/>
        <v>1254.4209020502142</v>
      </c>
      <c r="AK430" s="53">
        <f t="shared" si="156"/>
        <v>680.99895192664349</v>
      </c>
      <c r="AL430" s="53">
        <f t="shared" si="157"/>
        <v>573.60071879010695</v>
      </c>
      <c r="AM430" s="53">
        <f t="shared" si="158"/>
        <v>443.83745035228077</v>
      </c>
      <c r="AN430" s="55">
        <f t="shared" si="159"/>
        <v>0.64587747467881651</v>
      </c>
      <c r="AO430" s="55">
        <f t="shared" si="160"/>
        <v>0.62315323527499911</v>
      </c>
      <c r="AP430" s="55">
        <f t="shared" si="161"/>
        <v>0.66750525669862526</v>
      </c>
      <c r="AQ430" s="55">
        <f t="shared" si="162"/>
        <v>0.54056685495950263</v>
      </c>
      <c r="AR430" s="55">
        <f t="shared" si="163"/>
        <v>0.63566192565023871</v>
      </c>
      <c r="AS430" s="55">
        <f t="shared" si="164"/>
        <v>0.60490610226182628</v>
      </c>
      <c r="AT430" s="55">
        <f t="shared" si="165"/>
        <v>0.71323862871439192</v>
      </c>
      <c r="AU430" s="55">
        <f t="shared" si="166"/>
        <v>0.63025136543379523</v>
      </c>
      <c r="AV430" s="55">
        <f t="shared" si="167"/>
        <v>0.78023279040931315</v>
      </c>
      <c r="AW430" s="55">
        <f t="shared" si="168"/>
        <v>0.70887474827792785</v>
      </c>
      <c r="AX430" s="55">
        <f t="shared" si="169"/>
        <v>0.71658538796023907</v>
      </c>
      <c r="AY430" s="55">
        <f t="shared" si="170"/>
        <v>0.76534010446704803</v>
      </c>
    </row>
    <row r="431" spans="1:51" ht="14.4" thickBot="1" x14ac:dyDescent="0.3">
      <c r="A431" s="41" t="s">
        <v>1398</v>
      </c>
      <c r="B431" s="41" t="s">
        <v>1405</v>
      </c>
      <c r="C431" s="26" t="s">
        <v>490</v>
      </c>
      <c r="D431" s="50">
        <v>-2</v>
      </c>
      <c r="E431" s="50">
        <v>3.5</v>
      </c>
      <c r="F431" s="50">
        <v>3.28</v>
      </c>
      <c r="G431" s="50">
        <v>9.5</v>
      </c>
      <c r="H431" s="50">
        <v>13.5</v>
      </c>
      <c r="I431" s="50">
        <v>19.2</v>
      </c>
      <c r="J431" s="50">
        <v>21.8</v>
      </c>
      <c r="K431" s="50">
        <v>22.8</v>
      </c>
      <c r="L431" s="50">
        <v>19</v>
      </c>
      <c r="M431" s="50">
        <v>11.5</v>
      </c>
      <c r="N431" s="50">
        <v>9.2799999999999994</v>
      </c>
      <c r="O431" s="50">
        <v>0.61</v>
      </c>
      <c r="P431" s="51">
        <v>-7.0000000000000009</v>
      </c>
      <c r="Q431" s="51">
        <v>-7.6</v>
      </c>
      <c r="R431" s="51">
        <v>-2.0000000000000009</v>
      </c>
      <c r="S431" s="51">
        <v>1.3000000000000018</v>
      </c>
      <c r="T431" s="51">
        <v>8.8888888888888893</v>
      </c>
      <c r="U431" s="51">
        <v>14.200000000000001</v>
      </c>
      <c r="V431" s="51">
        <v>17.399999999999999</v>
      </c>
      <c r="W431" s="51">
        <v>17.5</v>
      </c>
      <c r="X431" s="51">
        <v>14.222222222222223</v>
      </c>
      <c r="Y431" s="51">
        <v>7.3</v>
      </c>
      <c r="Z431" s="51">
        <v>5</v>
      </c>
      <c r="AA431" s="51">
        <v>-5.2222222222222214</v>
      </c>
      <c r="AB431" s="53">
        <f t="shared" si="147"/>
        <v>248.71106971313927</v>
      </c>
      <c r="AC431" s="53">
        <f t="shared" si="148"/>
        <v>152.52702138577135</v>
      </c>
      <c r="AD431" s="53">
        <f t="shared" si="149"/>
        <v>360.77228010971572</v>
      </c>
      <c r="AE431" s="53">
        <f t="shared" si="150"/>
        <v>379.91840282580563</v>
      </c>
      <c r="AF431" s="53">
        <f t="shared" si="151"/>
        <v>838.5502484303513</v>
      </c>
      <c r="AG431" s="53">
        <f t="shared" si="152"/>
        <v>1177.149932625782</v>
      </c>
      <c r="AH431" s="53">
        <f t="shared" si="153"/>
        <v>1509.7443655168181</v>
      </c>
      <c r="AI431" s="53">
        <f t="shared" si="154"/>
        <v>1438.6772187115869</v>
      </c>
      <c r="AJ431" s="53">
        <f t="shared" si="155"/>
        <v>1195.3514560572439</v>
      </c>
      <c r="AK431" s="53">
        <f t="shared" si="156"/>
        <v>770.49788230465401</v>
      </c>
      <c r="AL431" s="53">
        <f t="shared" si="157"/>
        <v>650.51908511093598</v>
      </c>
      <c r="AM431" s="53">
        <f t="shared" si="158"/>
        <v>269.68278934103387</v>
      </c>
      <c r="AN431" s="55">
        <f t="shared" si="159"/>
        <v>0.68629648895336282</v>
      </c>
      <c r="AO431" s="55">
        <f t="shared" si="160"/>
        <v>0.44080719105201804</v>
      </c>
      <c r="AP431" s="55">
        <f t="shared" si="161"/>
        <v>0.68322161862190223</v>
      </c>
      <c r="AQ431" s="55">
        <f t="shared" si="162"/>
        <v>0.56595497195395372</v>
      </c>
      <c r="AR431" s="55">
        <f t="shared" si="163"/>
        <v>0.73666772483622067</v>
      </c>
      <c r="AS431" s="55">
        <f t="shared" si="164"/>
        <v>0.72796895869337663</v>
      </c>
      <c r="AT431" s="55">
        <f t="shared" si="165"/>
        <v>0.7608986497373661</v>
      </c>
      <c r="AU431" s="55">
        <f t="shared" si="166"/>
        <v>0.72051849135244361</v>
      </c>
      <c r="AV431" s="55">
        <f t="shared" si="167"/>
        <v>0.73816254394888781</v>
      </c>
      <c r="AW431" s="55">
        <f t="shared" si="168"/>
        <v>0.75401851304259626</v>
      </c>
      <c r="AX431" s="55">
        <f t="shared" si="169"/>
        <v>0.74606762032262086</v>
      </c>
      <c r="AY431" s="55">
        <f t="shared" si="170"/>
        <v>0.64976026349772686</v>
      </c>
    </row>
    <row r="432" spans="1:51" ht="14.4" thickBot="1" x14ac:dyDescent="0.3">
      <c r="A432" s="41" t="s">
        <v>1398</v>
      </c>
      <c r="B432" s="41" t="s">
        <v>1405</v>
      </c>
      <c r="C432" s="26" t="s">
        <v>491</v>
      </c>
      <c r="D432" s="50">
        <v>-4.1100000000000003</v>
      </c>
      <c r="E432" s="50">
        <v>-0.6</v>
      </c>
      <c r="F432" s="50">
        <v>0.22</v>
      </c>
      <c r="G432" s="50">
        <v>7.5</v>
      </c>
      <c r="H432" s="50">
        <v>13.28</v>
      </c>
      <c r="I432" s="50">
        <v>17.8</v>
      </c>
      <c r="J432" s="50">
        <v>22.4</v>
      </c>
      <c r="K432" s="50">
        <v>21.2</v>
      </c>
      <c r="L432" s="50">
        <v>17</v>
      </c>
      <c r="M432" s="50">
        <v>10.8</v>
      </c>
      <c r="N432" s="50">
        <v>7.22</v>
      </c>
      <c r="O432" s="50">
        <v>0.22</v>
      </c>
      <c r="P432" s="51">
        <v>-9.6111111111111107</v>
      </c>
      <c r="Q432" s="51">
        <v>-5.4999999999999991</v>
      </c>
      <c r="R432" s="51">
        <v>-6.3888888888888884</v>
      </c>
      <c r="S432" s="51">
        <v>2.0000000000000009</v>
      </c>
      <c r="T432" s="51">
        <v>7.2777777777777786</v>
      </c>
      <c r="U432" s="51">
        <v>14.100000000000001</v>
      </c>
      <c r="V432" s="51">
        <v>16.600000000000001</v>
      </c>
      <c r="W432" s="51">
        <v>16.2</v>
      </c>
      <c r="X432" s="51">
        <v>14.388888888888888</v>
      </c>
      <c r="Y432" s="51">
        <v>7.3</v>
      </c>
      <c r="Z432" s="51">
        <v>-0.61111111111111194</v>
      </c>
      <c r="AA432" s="51">
        <v>-5.3888888888888884</v>
      </c>
      <c r="AB432" s="53">
        <f t="shared" si="147"/>
        <v>193.87897501984884</v>
      </c>
      <c r="AC432" s="53">
        <f t="shared" si="148"/>
        <v>282.27025123942883</v>
      </c>
      <c r="AD432" s="53">
        <f t="shared" si="149"/>
        <v>232.25535767020475</v>
      </c>
      <c r="AE432" s="53">
        <f t="shared" si="150"/>
        <v>480.8339563996272</v>
      </c>
      <c r="AF432" s="53">
        <f t="shared" si="151"/>
        <v>683.43582351698819</v>
      </c>
      <c r="AG432" s="53">
        <f t="shared" si="152"/>
        <v>1268.4765632944661</v>
      </c>
      <c r="AH432" s="53">
        <f t="shared" si="153"/>
        <v>1315.2471752358706</v>
      </c>
      <c r="AI432" s="53">
        <f t="shared" si="154"/>
        <v>1345.006194642674</v>
      </c>
      <c r="AJ432" s="53">
        <f t="shared" si="155"/>
        <v>1385.0380219752208</v>
      </c>
      <c r="AK432" s="53">
        <f t="shared" si="156"/>
        <v>807.09749752002017</v>
      </c>
      <c r="AL432" s="53">
        <f t="shared" si="157"/>
        <v>336.32749958100629</v>
      </c>
      <c r="AM432" s="53">
        <f t="shared" si="158"/>
        <v>270.47198131422198</v>
      </c>
      <c r="AN432" s="55">
        <f t="shared" si="159"/>
        <v>0.65540287507842976</v>
      </c>
      <c r="AO432" s="55">
        <f t="shared" si="160"/>
        <v>0.69456458637748053</v>
      </c>
      <c r="AP432" s="55">
        <f t="shared" si="161"/>
        <v>0.61154712418007984</v>
      </c>
      <c r="AQ432" s="55">
        <f t="shared" si="162"/>
        <v>0.68129744119605995</v>
      </c>
      <c r="AR432" s="55">
        <f t="shared" si="163"/>
        <v>0.6698352747845302</v>
      </c>
      <c r="AS432" s="55">
        <f t="shared" si="164"/>
        <v>0.789543322686456</v>
      </c>
      <c r="AT432" s="55">
        <f t="shared" si="165"/>
        <v>0.69733241558538195</v>
      </c>
      <c r="AU432" s="55">
        <f t="shared" si="166"/>
        <v>0.73149647883125535</v>
      </c>
      <c r="AV432" s="55">
        <f t="shared" si="167"/>
        <v>0.8461285557896796</v>
      </c>
      <c r="AW432" s="55">
        <f t="shared" si="168"/>
        <v>0.78983533756140767</v>
      </c>
      <c r="AX432" s="55">
        <f t="shared" si="169"/>
        <v>0.57527331797023651</v>
      </c>
      <c r="AY432" s="55">
        <f t="shared" si="170"/>
        <v>0.65994569302445727</v>
      </c>
    </row>
    <row r="433" spans="1:51" ht="14.4" thickBot="1" x14ac:dyDescent="0.3">
      <c r="A433" s="41" t="s">
        <v>1398</v>
      </c>
      <c r="B433" s="41" t="s">
        <v>1406</v>
      </c>
      <c r="C433" s="26" t="s">
        <v>492</v>
      </c>
      <c r="D433" s="50">
        <v>0.78</v>
      </c>
      <c r="E433" s="50">
        <v>1.8</v>
      </c>
      <c r="F433" s="50">
        <v>4.1100000000000003</v>
      </c>
      <c r="G433" s="50">
        <v>11.4</v>
      </c>
      <c r="H433" s="50">
        <v>15.78</v>
      </c>
      <c r="I433" s="50">
        <v>22.8</v>
      </c>
      <c r="J433" s="50">
        <v>24.9</v>
      </c>
      <c r="K433" s="50">
        <v>22.2</v>
      </c>
      <c r="L433" s="50">
        <v>19.28</v>
      </c>
      <c r="M433" s="50">
        <v>14.3</v>
      </c>
      <c r="N433" s="50">
        <v>5.39</v>
      </c>
      <c r="O433" s="50">
        <v>3.89</v>
      </c>
      <c r="P433" s="51">
        <v>-3.5000000000000004</v>
      </c>
      <c r="Q433" s="51">
        <v>-4.0999999999999996</v>
      </c>
      <c r="R433" s="51">
        <v>-3.1111111111111116</v>
      </c>
      <c r="S433" s="51">
        <v>3.4999999999999982</v>
      </c>
      <c r="T433" s="51">
        <v>7.5</v>
      </c>
      <c r="U433" s="51">
        <v>16.3</v>
      </c>
      <c r="V433" s="51">
        <v>20.300000000000004</v>
      </c>
      <c r="W433" s="51">
        <v>18.400000000000002</v>
      </c>
      <c r="X433" s="51">
        <v>13.611111111111111</v>
      </c>
      <c r="Y433" s="51">
        <v>7.5</v>
      </c>
      <c r="Z433" s="51">
        <v>0.27777777777777779</v>
      </c>
      <c r="AA433" s="51">
        <v>-1.722222222222223</v>
      </c>
      <c r="AB433" s="53">
        <f t="shared" si="147"/>
        <v>345.15401978708616</v>
      </c>
      <c r="AC433" s="53">
        <f t="shared" si="148"/>
        <v>293.23984609107549</v>
      </c>
      <c r="AD433" s="53">
        <f t="shared" si="149"/>
        <v>288.65957844105901</v>
      </c>
      <c r="AE433" s="53">
        <f t="shared" si="150"/>
        <v>457.68206723614685</v>
      </c>
      <c r="AF433" s="53">
        <f t="shared" si="151"/>
        <v>599.48209244051657</v>
      </c>
      <c r="AG433" s="53">
        <f t="shared" si="152"/>
        <v>1235.620538704894</v>
      </c>
      <c r="AH433" s="53">
        <f t="shared" si="153"/>
        <v>1798.6929194503684</v>
      </c>
      <c r="AI433" s="53">
        <f t="shared" si="154"/>
        <v>1670.9138361319615</v>
      </c>
      <c r="AJ433" s="53">
        <f t="shared" si="155"/>
        <v>1085.1279190764496</v>
      </c>
      <c r="AK433" s="53">
        <f t="shared" si="156"/>
        <v>659.34703027804744</v>
      </c>
      <c r="AL433" s="53">
        <f t="shared" si="157"/>
        <v>434.09790088719922</v>
      </c>
      <c r="AM433" s="53">
        <f t="shared" si="158"/>
        <v>360.03439069539911</v>
      </c>
      <c r="AN433" s="55">
        <f t="shared" si="159"/>
        <v>0.73058576631085048</v>
      </c>
      <c r="AO433" s="55">
        <f t="shared" si="160"/>
        <v>0.64920684727338884</v>
      </c>
      <c r="AP433" s="55">
        <f t="shared" si="161"/>
        <v>0.59354856772307785</v>
      </c>
      <c r="AQ433" s="55">
        <f t="shared" si="162"/>
        <v>0.58306161137931012</v>
      </c>
      <c r="AR433" s="55">
        <f t="shared" si="163"/>
        <v>0.57870148964963497</v>
      </c>
      <c r="AS433" s="55">
        <f t="shared" si="164"/>
        <v>0.66773786927641032</v>
      </c>
      <c r="AT433" s="55">
        <f t="shared" si="165"/>
        <v>0.75634245224433827</v>
      </c>
      <c r="AU433" s="55">
        <f t="shared" si="166"/>
        <v>0.79077970544293308</v>
      </c>
      <c r="AV433" s="55">
        <f t="shared" si="167"/>
        <v>0.69719731155146292</v>
      </c>
      <c r="AW433" s="55">
        <f t="shared" si="168"/>
        <v>0.63649125374971849</v>
      </c>
      <c r="AX433" s="55">
        <f t="shared" si="169"/>
        <v>0.69609070740587664</v>
      </c>
      <c r="AY433" s="55">
        <f t="shared" si="170"/>
        <v>0.66801834726153408</v>
      </c>
    </row>
    <row r="434" spans="1:51" ht="27" thickBot="1" x14ac:dyDescent="0.3">
      <c r="A434" s="41" t="s">
        <v>1398</v>
      </c>
      <c r="B434" s="41" t="s">
        <v>1406</v>
      </c>
      <c r="C434" s="26" t="s">
        <v>493</v>
      </c>
      <c r="D434" s="50">
        <v>-2.2200000000000002</v>
      </c>
      <c r="E434" s="50">
        <v>2.2999999999999998</v>
      </c>
      <c r="F434" s="50">
        <v>7.11</v>
      </c>
      <c r="G434" s="50">
        <v>11.9</v>
      </c>
      <c r="H434" s="50">
        <v>17.39</v>
      </c>
      <c r="I434" s="50">
        <v>22.5</v>
      </c>
      <c r="J434" s="50">
        <v>24.6</v>
      </c>
      <c r="K434" s="50">
        <v>23.8</v>
      </c>
      <c r="L434" s="50">
        <v>18.78</v>
      </c>
      <c r="M434" s="50">
        <v>12.5</v>
      </c>
      <c r="N434" s="50">
        <v>7.39</v>
      </c>
      <c r="O434" s="50">
        <v>0.72</v>
      </c>
      <c r="P434" s="51">
        <v>-7.5</v>
      </c>
      <c r="Q434" s="51">
        <v>-3.5000000000000004</v>
      </c>
      <c r="R434" s="51">
        <v>-0.38888888888888851</v>
      </c>
      <c r="S434" s="51">
        <v>5.1999999999999993</v>
      </c>
      <c r="T434" s="51">
        <v>11.500000000000002</v>
      </c>
      <c r="U434" s="51">
        <v>15.7</v>
      </c>
      <c r="V434" s="51">
        <v>18.8</v>
      </c>
      <c r="W434" s="51">
        <v>17.800000000000004</v>
      </c>
      <c r="X434" s="51">
        <v>13.722222222222223</v>
      </c>
      <c r="Y434" s="51">
        <v>6.3000000000000016</v>
      </c>
      <c r="Z434" s="51">
        <v>-0.22222222222222143</v>
      </c>
      <c r="AA434" s="51">
        <v>-5.8888888888888893</v>
      </c>
      <c r="AB434" s="53">
        <f t="shared" si="147"/>
        <v>234.03707450307346</v>
      </c>
      <c r="AC434" s="53">
        <f t="shared" si="148"/>
        <v>309.55775255365592</v>
      </c>
      <c r="AD434" s="53">
        <f t="shared" si="149"/>
        <v>350.01492781806411</v>
      </c>
      <c r="AE434" s="53">
        <f t="shared" si="150"/>
        <v>561.79049016926922</v>
      </c>
      <c r="AF434" s="53">
        <f t="shared" si="151"/>
        <v>926.21655168625466</v>
      </c>
      <c r="AG434" s="53">
        <f t="shared" si="152"/>
        <v>1165.5267511120646</v>
      </c>
      <c r="AH434" s="53">
        <f t="shared" si="153"/>
        <v>1519.8484203204782</v>
      </c>
      <c r="AI434" s="53">
        <f t="shared" si="154"/>
        <v>1406.5742498638867</v>
      </c>
      <c r="AJ434" s="53">
        <f t="shared" si="155"/>
        <v>1135.789201584636</v>
      </c>
      <c r="AK434" s="53">
        <f t="shared" si="156"/>
        <v>628.87385471687458</v>
      </c>
      <c r="AL434" s="53">
        <f t="shared" si="157"/>
        <v>351.80029805557922</v>
      </c>
      <c r="AM434" s="53">
        <f t="shared" si="158"/>
        <v>241.7837897110183</v>
      </c>
      <c r="AN434" s="55">
        <f t="shared" si="159"/>
        <v>0.67116901607821333</v>
      </c>
      <c r="AO434" s="55">
        <f t="shared" si="160"/>
        <v>0.65523932766707127</v>
      </c>
      <c r="AP434" s="55">
        <f t="shared" si="161"/>
        <v>0.58907519946971942</v>
      </c>
      <c r="AQ434" s="55">
        <f t="shared" si="162"/>
        <v>0.63540390409328795</v>
      </c>
      <c r="AR434" s="55">
        <f t="shared" si="163"/>
        <v>0.68344741668491205</v>
      </c>
      <c r="AS434" s="55">
        <f t="shared" si="164"/>
        <v>0.65445172897830917</v>
      </c>
      <c r="AT434" s="55">
        <f t="shared" si="165"/>
        <v>0.70150600903028515</v>
      </c>
      <c r="AU434" s="55">
        <f t="shared" si="166"/>
        <v>0.69124522611684736</v>
      </c>
      <c r="AV434" s="55">
        <f t="shared" si="167"/>
        <v>0.72449566513299701</v>
      </c>
      <c r="AW434" s="55">
        <f t="shared" si="168"/>
        <v>0.65914007514253592</v>
      </c>
      <c r="AX434" s="55">
        <f t="shared" si="169"/>
        <v>0.58494907150753195</v>
      </c>
      <c r="AY434" s="55">
        <f t="shared" si="170"/>
        <v>0.6127980318216818</v>
      </c>
    </row>
    <row r="435" spans="1:51" ht="14.4" thickBot="1" x14ac:dyDescent="0.3">
      <c r="A435" s="41" t="s">
        <v>1398</v>
      </c>
      <c r="B435" s="41" t="s">
        <v>1407</v>
      </c>
      <c r="C435" s="26" t="s">
        <v>494</v>
      </c>
      <c r="D435" s="50">
        <v>10.61</v>
      </c>
      <c r="E435" s="50">
        <v>13</v>
      </c>
      <c r="F435" s="50">
        <v>13.11</v>
      </c>
      <c r="G435" s="50">
        <v>18.2</v>
      </c>
      <c r="H435" s="50">
        <v>22.39</v>
      </c>
      <c r="I435" s="50">
        <v>24.8</v>
      </c>
      <c r="J435" s="50">
        <v>26.7</v>
      </c>
      <c r="K435" s="50">
        <v>26</v>
      </c>
      <c r="L435" s="50">
        <v>24.78</v>
      </c>
      <c r="M435" s="50">
        <v>21.3</v>
      </c>
      <c r="N435" s="50">
        <v>16.22</v>
      </c>
      <c r="O435" s="50">
        <v>11.61</v>
      </c>
      <c r="P435" s="51">
        <v>6.7777777777777795</v>
      </c>
      <c r="Q435" s="51">
        <v>8.6999999999999975</v>
      </c>
      <c r="R435" s="51">
        <v>6.8888888888888875</v>
      </c>
      <c r="S435" s="51">
        <v>12.5</v>
      </c>
      <c r="T435" s="51">
        <v>16.277777777777775</v>
      </c>
      <c r="U435" s="51">
        <v>21.1</v>
      </c>
      <c r="V435" s="51">
        <v>22.5</v>
      </c>
      <c r="W435" s="51">
        <v>20.900000000000002</v>
      </c>
      <c r="X435" s="51">
        <v>21.999999999999996</v>
      </c>
      <c r="Y435" s="51">
        <v>18.7</v>
      </c>
      <c r="Z435" s="51">
        <v>12.611111111111112</v>
      </c>
      <c r="AA435" s="51">
        <v>7.1111111111111089</v>
      </c>
      <c r="AB435" s="53">
        <f t="shared" si="147"/>
        <v>760.93406389410245</v>
      </c>
      <c r="AC435" s="53">
        <f t="shared" si="148"/>
        <v>844.51771432633188</v>
      </c>
      <c r="AD435" s="53">
        <f t="shared" si="149"/>
        <v>655.21912389324132</v>
      </c>
      <c r="AE435" s="53">
        <f t="shared" si="150"/>
        <v>1004.0730801056222</v>
      </c>
      <c r="AF435" s="53">
        <f t="shared" si="151"/>
        <v>1263.1797582767742</v>
      </c>
      <c r="AG435" s="53">
        <f t="shared" si="152"/>
        <v>1996.8297808270333</v>
      </c>
      <c r="AH435" s="53">
        <f t="shared" si="153"/>
        <v>2116.8104506956815</v>
      </c>
      <c r="AI435" s="53">
        <f t="shared" si="154"/>
        <v>1814.2098218816493</v>
      </c>
      <c r="AJ435" s="53">
        <f t="shared" si="155"/>
        <v>2231.9871027331619</v>
      </c>
      <c r="AK435" s="53">
        <f t="shared" si="156"/>
        <v>1832.92906191986</v>
      </c>
      <c r="AL435" s="53">
        <f t="shared" si="157"/>
        <v>1154.7252525293363</v>
      </c>
      <c r="AM435" s="53">
        <f t="shared" si="158"/>
        <v>745.40404088323874</v>
      </c>
      <c r="AN435" s="55">
        <f t="shared" si="159"/>
        <v>0.77177717614049168</v>
      </c>
      <c r="AO435" s="55">
        <f t="shared" si="160"/>
        <v>0.75143609048693716</v>
      </c>
      <c r="AP435" s="55">
        <f t="shared" si="161"/>
        <v>0.65950919204246183</v>
      </c>
      <c r="AQ435" s="55">
        <f t="shared" si="162"/>
        <v>0.6936768777018143</v>
      </c>
      <c r="AR435" s="55">
        <f t="shared" si="163"/>
        <v>0.68359797170216285</v>
      </c>
      <c r="AS435" s="55">
        <f t="shared" si="164"/>
        <v>0.79929411667162131</v>
      </c>
      <c r="AT435" s="55">
        <f t="shared" si="165"/>
        <v>0.77788422412858593</v>
      </c>
      <c r="AU435" s="55">
        <f t="shared" si="166"/>
        <v>0.73517358737068306</v>
      </c>
      <c r="AV435" s="55">
        <f t="shared" si="167"/>
        <v>0.84555385917296577</v>
      </c>
      <c r="AW435" s="55">
        <f t="shared" si="168"/>
        <v>0.85131688376765358</v>
      </c>
      <c r="AX435" s="55">
        <f t="shared" si="169"/>
        <v>0.79196596369137495</v>
      </c>
      <c r="AY435" s="55">
        <f t="shared" si="170"/>
        <v>0.73894756247043147</v>
      </c>
    </row>
    <row r="436" spans="1:51" ht="14.4" thickBot="1" x14ac:dyDescent="0.3">
      <c r="A436" s="41" t="s">
        <v>1398</v>
      </c>
      <c r="B436" s="41" t="s">
        <v>1407</v>
      </c>
      <c r="C436" s="26" t="s">
        <v>495</v>
      </c>
      <c r="D436" s="50">
        <v>13.5</v>
      </c>
      <c r="E436" s="50">
        <v>15.8</v>
      </c>
      <c r="F436" s="50">
        <v>18.72</v>
      </c>
      <c r="G436" s="50">
        <v>20.8</v>
      </c>
      <c r="H436" s="50">
        <v>23.78</v>
      </c>
      <c r="I436" s="50">
        <v>26.3</v>
      </c>
      <c r="J436" s="50">
        <v>26.6</v>
      </c>
      <c r="K436" s="50">
        <v>26.9</v>
      </c>
      <c r="L436" s="50">
        <v>25.78</v>
      </c>
      <c r="M436" s="50">
        <v>22.3</v>
      </c>
      <c r="N436" s="50">
        <v>19.22</v>
      </c>
      <c r="O436" s="50">
        <v>15.28</v>
      </c>
      <c r="P436" s="51">
        <v>8.4999999999999982</v>
      </c>
      <c r="Q436" s="51">
        <v>10</v>
      </c>
      <c r="R436" s="51">
        <v>13.277777777777777</v>
      </c>
      <c r="S436" s="51">
        <v>14.5</v>
      </c>
      <c r="T436" s="51">
        <v>18.777777777777775</v>
      </c>
      <c r="U436" s="51">
        <v>21.799999999999997</v>
      </c>
      <c r="V436" s="51">
        <v>22.399999999999995</v>
      </c>
      <c r="W436" s="51">
        <v>22.9</v>
      </c>
      <c r="X436" s="51">
        <v>21.777777777777779</v>
      </c>
      <c r="Y436" s="51">
        <v>16.900000000000002</v>
      </c>
      <c r="Z436" s="51">
        <v>14.722222222222221</v>
      </c>
      <c r="AA436" s="51">
        <v>11.500000000000002</v>
      </c>
      <c r="AB436" s="53">
        <f t="shared" si="147"/>
        <v>795.60253688476053</v>
      </c>
      <c r="AC436" s="53">
        <f t="shared" si="148"/>
        <v>839.3493017451101</v>
      </c>
      <c r="AD436" s="53">
        <f t="shared" si="149"/>
        <v>1075.9698489189136</v>
      </c>
      <c r="AE436" s="53">
        <f t="shared" si="150"/>
        <v>1108.3070260866173</v>
      </c>
      <c r="AF436" s="53">
        <f t="shared" si="151"/>
        <v>1592.0470389683212</v>
      </c>
      <c r="AG436" s="53">
        <f t="shared" si="152"/>
        <v>1990.1692630056978</v>
      </c>
      <c r="AH436" s="53">
        <f t="shared" si="153"/>
        <v>2103.5898508526348</v>
      </c>
      <c r="AI436" s="53">
        <f t="shared" si="154"/>
        <v>2196.074731523122</v>
      </c>
      <c r="AJ436" s="53">
        <f t="shared" si="155"/>
        <v>2046.7834695212177</v>
      </c>
      <c r="AK436" s="53">
        <f t="shared" si="156"/>
        <v>1374.6345829581692</v>
      </c>
      <c r="AL436" s="53">
        <f t="shared" si="157"/>
        <v>1257.7497565161182</v>
      </c>
      <c r="AM436" s="53">
        <f t="shared" si="158"/>
        <v>1059.4009396637903</v>
      </c>
      <c r="AN436" s="55">
        <f t="shared" si="159"/>
        <v>0.71755496936982177</v>
      </c>
      <c r="AO436" s="55">
        <f t="shared" si="160"/>
        <v>0.68432147448185032</v>
      </c>
      <c r="AP436" s="55">
        <f t="shared" si="161"/>
        <v>0.70648234861089265</v>
      </c>
      <c r="AQ436" s="55">
        <f t="shared" si="162"/>
        <v>0.67222855095937417</v>
      </c>
      <c r="AR436" s="55">
        <f t="shared" si="163"/>
        <v>0.73585128203321593</v>
      </c>
      <c r="AS436" s="55">
        <f t="shared" si="164"/>
        <v>0.76320327252972708</v>
      </c>
      <c r="AT436" s="55">
        <f t="shared" si="165"/>
        <v>0.77773813959523674</v>
      </c>
      <c r="AU436" s="55">
        <f t="shared" si="166"/>
        <v>0.78766692299999908</v>
      </c>
      <c r="AV436" s="55">
        <f t="shared" si="167"/>
        <v>0.78598012014099339</v>
      </c>
      <c r="AW436" s="55">
        <f t="shared" si="168"/>
        <v>0.7150731334711421</v>
      </c>
      <c r="AX436" s="55">
        <f t="shared" si="169"/>
        <v>0.75200996456615832</v>
      </c>
      <c r="AY436" s="55">
        <f t="shared" si="170"/>
        <v>0.78172305831568412</v>
      </c>
    </row>
    <row r="437" spans="1:51" ht="14.4" thickBot="1" x14ac:dyDescent="0.3">
      <c r="A437" s="41" t="s">
        <v>1398</v>
      </c>
      <c r="B437" s="41" t="s">
        <v>1407</v>
      </c>
      <c r="C437" s="26" t="s">
        <v>496</v>
      </c>
      <c r="D437" s="50">
        <v>19.28</v>
      </c>
      <c r="E437" s="50">
        <v>19.3</v>
      </c>
      <c r="F437" s="50">
        <v>23.22</v>
      </c>
      <c r="G437" s="50">
        <v>23.2</v>
      </c>
      <c r="H437" s="50">
        <v>26.5</v>
      </c>
      <c r="I437" s="50">
        <v>26.7</v>
      </c>
      <c r="J437" s="50">
        <v>28.9</v>
      </c>
      <c r="K437" s="50">
        <v>26.6</v>
      </c>
      <c r="L437" s="50">
        <v>26.89</v>
      </c>
      <c r="M437" s="50">
        <v>25.2</v>
      </c>
      <c r="N437" s="50">
        <v>23.22</v>
      </c>
      <c r="O437" s="50">
        <v>19.61</v>
      </c>
      <c r="P437" s="51">
        <v>13.499999999999998</v>
      </c>
      <c r="Q437" s="51">
        <v>14.000000000000002</v>
      </c>
      <c r="R437" s="51">
        <v>18.388888888888886</v>
      </c>
      <c r="S437" s="51">
        <v>17.399999999999999</v>
      </c>
      <c r="T437" s="51">
        <v>18.000000000000004</v>
      </c>
      <c r="U437" s="51">
        <v>22.800000000000004</v>
      </c>
      <c r="V437" s="51">
        <v>23.499999999999996</v>
      </c>
      <c r="W437" s="51">
        <v>22.399999999999995</v>
      </c>
      <c r="X437" s="51">
        <v>22.388888888888886</v>
      </c>
      <c r="Y437" s="51">
        <v>20</v>
      </c>
      <c r="Z437" s="51">
        <v>17.388888888888886</v>
      </c>
      <c r="AA437" s="51">
        <v>13.499999999999998</v>
      </c>
      <c r="AB437" s="53">
        <f t="shared" si="147"/>
        <v>1069.5524397136683</v>
      </c>
      <c r="AC437" s="53">
        <f t="shared" si="148"/>
        <v>1139.9177595107199</v>
      </c>
      <c r="AD437" s="53">
        <f t="shared" si="149"/>
        <v>1568.4855150477135</v>
      </c>
      <c r="AE437" s="53">
        <f t="shared" si="150"/>
        <v>1386.6484027044812</v>
      </c>
      <c r="AF437" s="53">
        <f t="shared" si="151"/>
        <v>1228.1606145956509</v>
      </c>
      <c r="AG437" s="53">
        <f t="shared" si="152"/>
        <v>2195.3014592210852</v>
      </c>
      <c r="AH437" s="53">
        <f t="shared" si="153"/>
        <v>2101.1441421847744</v>
      </c>
      <c r="AI437" s="53">
        <f t="shared" si="154"/>
        <v>2103.5898508526348</v>
      </c>
      <c r="AJ437" s="53">
        <f t="shared" si="155"/>
        <v>2065.1993964970256</v>
      </c>
      <c r="AK437" s="53">
        <f t="shared" si="156"/>
        <v>1702.4635844936538</v>
      </c>
      <c r="AL437" s="53">
        <f t="shared" si="157"/>
        <v>1383.0312274612807</v>
      </c>
      <c r="AM437" s="53">
        <f t="shared" si="158"/>
        <v>1047.8321045676162</v>
      </c>
      <c r="AN437" s="55">
        <f t="shared" si="159"/>
        <v>0.69217558489732844</v>
      </c>
      <c r="AO437" s="55">
        <f t="shared" si="160"/>
        <v>0.71413721294875288</v>
      </c>
      <c r="AP437" s="55">
        <f t="shared" si="161"/>
        <v>0.74282138979868118</v>
      </c>
      <c r="AQ437" s="55">
        <f t="shared" si="162"/>
        <v>0.69885930451353739</v>
      </c>
      <c r="AR437" s="55">
        <f t="shared" si="163"/>
        <v>0.59601924163789877</v>
      </c>
      <c r="AS437" s="55">
        <f t="shared" si="164"/>
        <v>0.79217487032672895</v>
      </c>
      <c r="AT437" s="55">
        <f t="shared" si="165"/>
        <v>0.72678238437884746</v>
      </c>
      <c r="AU437" s="55">
        <f t="shared" si="166"/>
        <v>0.77773813959523674</v>
      </c>
      <c r="AV437" s="55">
        <f t="shared" si="167"/>
        <v>0.76406041847022133</v>
      </c>
      <c r="AW437" s="55">
        <f t="shared" si="168"/>
        <v>0.72928333899634057</v>
      </c>
      <c r="AX437" s="55">
        <f t="shared" si="169"/>
        <v>0.69752557825606887</v>
      </c>
      <c r="AY437" s="55">
        <f t="shared" si="170"/>
        <v>0.67811897100384844</v>
      </c>
    </row>
    <row r="438" spans="1:51" ht="27" thickBot="1" x14ac:dyDescent="0.3">
      <c r="A438" s="41" t="s">
        <v>1398</v>
      </c>
      <c r="B438" s="41" t="s">
        <v>1407</v>
      </c>
      <c r="C438" s="26" t="s">
        <v>497</v>
      </c>
      <c r="D438" s="50">
        <v>20.5</v>
      </c>
      <c r="E438" s="50">
        <v>20.7</v>
      </c>
      <c r="F438" s="50">
        <v>22</v>
      </c>
      <c r="G438" s="50">
        <v>25.3</v>
      </c>
      <c r="H438" s="50">
        <v>26.39</v>
      </c>
      <c r="I438" s="50">
        <v>28.1</v>
      </c>
      <c r="J438" s="50">
        <v>29.3</v>
      </c>
      <c r="K438" s="50">
        <v>28.2</v>
      </c>
      <c r="L438" s="50">
        <v>27</v>
      </c>
      <c r="M438" s="50">
        <v>26.2</v>
      </c>
      <c r="N438" s="50">
        <v>23.39</v>
      </c>
      <c r="O438" s="50">
        <v>19.89</v>
      </c>
      <c r="P438" s="51">
        <v>17.222222222222221</v>
      </c>
      <c r="Q438" s="51">
        <v>17.7</v>
      </c>
      <c r="R438" s="51">
        <v>15.277777777777777</v>
      </c>
      <c r="S438" s="51">
        <v>18.299999999999997</v>
      </c>
      <c r="T438" s="51">
        <v>21.722222222222218</v>
      </c>
      <c r="U438" s="51">
        <v>23.7</v>
      </c>
      <c r="V438" s="51">
        <v>23.8</v>
      </c>
      <c r="W438" s="51">
        <v>23.6</v>
      </c>
      <c r="X438" s="51">
        <v>22.722222222222225</v>
      </c>
      <c r="Y438" s="51">
        <v>20.599999999999998</v>
      </c>
      <c r="Z438" s="51">
        <v>16.5</v>
      </c>
      <c r="AA438" s="51">
        <v>14.222222222222223</v>
      </c>
      <c r="AB438" s="53">
        <f t="shared" si="147"/>
        <v>1598.8034787295239</v>
      </c>
      <c r="AC438" s="53">
        <f t="shared" si="148"/>
        <v>1677.403970448283</v>
      </c>
      <c r="AD438" s="53">
        <f t="shared" si="149"/>
        <v>1138.2422605278982</v>
      </c>
      <c r="AE438" s="53">
        <f t="shared" si="150"/>
        <v>1369.2467855669877</v>
      </c>
      <c r="AF438" s="53">
        <f t="shared" si="151"/>
        <v>1960.901508097048</v>
      </c>
      <c r="AG438" s="53">
        <f t="shared" si="152"/>
        <v>2254.7929281056113</v>
      </c>
      <c r="AH438" s="53">
        <f t="shared" si="153"/>
        <v>2128.6388445593043</v>
      </c>
      <c r="AI438" s="53">
        <f t="shared" si="154"/>
        <v>2214.8577220179586</v>
      </c>
      <c r="AJ438" s="53">
        <f t="shared" si="155"/>
        <v>2136.6637970747038</v>
      </c>
      <c r="AK438" s="53">
        <f t="shared" si="156"/>
        <v>1727.8667498634134</v>
      </c>
      <c r="AL438" s="53">
        <f t="shared" si="157"/>
        <v>1223.0490484816555</v>
      </c>
      <c r="AM438" s="53">
        <f t="shared" si="158"/>
        <v>1131.0050003286249</v>
      </c>
      <c r="AN438" s="55">
        <f t="shared" si="159"/>
        <v>0.81488757185285199</v>
      </c>
      <c r="AO438" s="55">
        <f t="shared" si="160"/>
        <v>0.82954982624085849</v>
      </c>
      <c r="AP438" s="55">
        <f t="shared" si="161"/>
        <v>0.65666240154571287</v>
      </c>
      <c r="AQ438" s="55">
        <f t="shared" si="162"/>
        <v>0.65208764891200788</v>
      </c>
      <c r="AR438" s="55">
        <f t="shared" si="163"/>
        <v>0.75556094743068836</v>
      </c>
      <c r="AS438" s="55">
        <f t="shared" si="164"/>
        <v>0.77058751742492915</v>
      </c>
      <c r="AT438" s="55">
        <f t="shared" si="165"/>
        <v>0.72310873973207945</v>
      </c>
      <c r="AU438" s="55">
        <f t="shared" si="166"/>
        <v>0.76151204588998456</v>
      </c>
      <c r="AV438" s="55">
        <f t="shared" si="167"/>
        <v>0.77465994729959409</v>
      </c>
      <c r="AW438" s="55">
        <f t="shared" si="168"/>
        <v>0.71323562525803585</v>
      </c>
      <c r="AX438" s="55">
        <f t="shared" si="169"/>
        <v>0.65258490720543605</v>
      </c>
      <c r="AY438" s="55">
        <f t="shared" si="170"/>
        <v>0.69842683005985295</v>
      </c>
    </row>
    <row r="439" spans="1:51" ht="14.4" thickBot="1" x14ac:dyDescent="0.3">
      <c r="A439" s="41" t="s">
        <v>1398</v>
      </c>
      <c r="B439" s="41" t="s">
        <v>1407</v>
      </c>
      <c r="C439" s="26" t="s">
        <v>498</v>
      </c>
      <c r="D439" s="50">
        <v>18.72</v>
      </c>
      <c r="E439" s="50">
        <v>18.899999999999999</v>
      </c>
      <c r="F439" s="50">
        <v>21.28</v>
      </c>
      <c r="G439" s="50">
        <v>22.8</v>
      </c>
      <c r="H439" s="50">
        <v>26.5</v>
      </c>
      <c r="I439" s="50">
        <v>27.6</v>
      </c>
      <c r="J439" s="50">
        <v>27.3</v>
      </c>
      <c r="K439" s="50">
        <v>27.5</v>
      </c>
      <c r="L439" s="50">
        <v>26.5</v>
      </c>
      <c r="M439" s="50">
        <v>25.4</v>
      </c>
      <c r="N439" s="50">
        <v>23.5</v>
      </c>
      <c r="O439" s="50">
        <v>19.28</v>
      </c>
      <c r="P439" s="51">
        <v>12.5</v>
      </c>
      <c r="Q439" s="51">
        <v>13.599999999999998</v>
      </c>
      <c r="R439" s="51">
        <v>15.388888888888889</v>
      </c>
      <c r="S439" s="51">
        <v>17.7</v>
      </c>
      <c r="T439" s="51">
        <v>20</v>
      </c>
      <c r="U439" s="51">
        <v>22.9</v>
      </c>
      <c r="V439" s="51">
        <v>23.200000000000003</v>
      </c>
      <c r="W439" s="51">
        <v>23.7</v>
      </c>
      <c r="X439" s="51">
        <v>23.277777777777782</v>
      </c>
      <c r="Y439" s="51">
        <v>21.3</v>
      </c>
      <c r="Z439" s="51">
        <v>19.277777777777779</v>
      </c>
      <c r="AA439" s="51">
        <v>13.777777777777775</v>
      </c>
      <c r="AB439" s="53">
        <f t="shared" si="147"/>
        <v>971.89363874710557</v>
      </c>
      <c r="AC439" s="53">
        <f t="shared" si="148"/>
        <v>1109.5363833891408</v>
      </c>
      <c r="AD439" s="53">
        <f t="shared" si="149"/>
        <v>1206.5552236363019</v>
      </c>
      <c r="AE439" s="53">
        <f t="shared" si="150"/>
        <v>1475.4254665096892</v>
      </c>
      <c r="AF439" s="53">
        <f t="shared" si="151"/>
        <v>1576.2622458271576</v>
      </c>
      <c r="AG439" s="53">
        <f t="shared" si="152"/>
        <v>2107.7645490314785</v>
      </c>
      <c r="AH439" s="53">
        <f t="shared" si="153"/>
        <v>2224.4096878381606</v>
      </c>
      <c r="AI439" s="53">
        <f t="shared" si="154"/>
        <v>2335.195553323651</v>
      </c>
      <c r="AJ439" s="53">
        <f t="shared" si="155"/>
        <v>2353.5338246531633</v>
      </c>
      <c r="AK439" s="53">
        <f t="shared" si="156"/>
        <v>1974.5763827146975</v>
      </c>
      <c r="AL439" s="53">
        <f t="shared" si="157"/>
        <v>1723.3260323128245</v>
      </c>
      <c r="AM439" s="53">
        <f t="shared" si="158"/>
        <v>1108.8914445782682</v>
      </c>
      <c r="AN439" s="55">
        <f t="shared" si="159"/>
        <v>0.67144529431406297</v>
      </c>
      <c r="AO439" s="55">
        <f t="shared" si="160"/>
        <v>0.71339512071373046</v>
      </c>
      <c r="AP439" s="55">
        <f t="shared" si="161"/>
        <v>0.69112766158731587</v>
      </c>
      <c r="AQ439" s="55">
        <f t="shared" si="162"/>
        <v>0.72966259823944191</v>
      </c>
      <c r="AR439" s="55">
        <f t="shared" si="163"/>
        <v>0.67522254469401555</v>
      </c>
      <c r="AS439" s="55">
        <f t="shared" si="164"/>
        <v>0.7559926777139484</v>
      </c>
      <c r="AT439" s="55">
        <f t="shared" si="165"/>
        <v>0.7834800195677718</v>
      </c>
      <c r="AU439" s="55">
        <f t="shared" si="166"/>
        <v>0.79806554371680261</v>
      </c>
      <c r="AV439" s="55">
        <f t="shared" si="167"/>
        <v>0.82507403415087177</v>
      </c>
      <c r="AW439" s="55">
        <f t="shared" si="168"/>
        <v>0.78074780929373111</v>
      </c>
      <c r="AX439" s="55">
        <f t="shared" si="169"/>
        <v>0.7720723456670352</v>
      </c>
      <c r="AY439" s="55">
        <f t="shared" si="170"/>
        <v>0.70479002919724232</v>
      </c>
    </row>
    <row r="440" spans="1:51" ht="14.4" thickBot="1" x14ac:dyDescent="0.3">
      <c r="A440" s="41" t="s">
        <v>1398</v>
      </c>
      <c r="B440" s="41" t="s">
        <v>1407</v>
      </c>
      <c r="C440" s="26" t="s">
        <v>499</v>
      </c>
      <c r="D440" s="50">
        <v>11.39</v>
      </c>
      <c r="E440" s="50">
        <v>14.8</v>
      </c>
      <c r="F440" s="50">
        <v>17.28</v>
      </c>
      <c r="G440" s="50">
        <v>20.2</v>
      </c>
      <c r="H440" s="50">
        <v>24.5</v>
      </c>
      <c r="I440" s="50">
        <v>25.2</v>
      </c>
      <c r="J440" s="50">
        <v>26.5</v>
      </c>
      <c r="K440" s="50">
        <v>27</v>
      </c>
      <c r="L440" s="50">
        <v>24.72</v>
      </c>
      <c r="M440" s="50">
        <v>21.3</v>
      </c>
      <c r="N440" s="50">
        <v>15.61</v>
      </c>
      <c r="O440" s="50">
        <v>12</v>
      </c>
      <c r="P440" s="51">
        <v>8.3888888888888893</v>
      </c>
      <c r="Q440" s="51">
        <v>9.2000000000000011</v>
      </c>
      <c r="R440" s="51">
        <v>12.111111111111109</v>
      </c>
      <c r="S440" s="51">
        <v>14.000000000000002</v>
      </c>
      <c r="T440" s="51">
        <v>18.722222222222225</v>
      </c>
      <c r="U440" s="51">
        <v>20.900000000000002</v>
      </c>
      <c r="V440" s="51">
        <v>22.600000000000005</v>
      </c>
      <c r="W440" s="51">
        <v>23.299999999999997</v>
      </c>
      <c r="X440" s="51">
        <v>20.611111111111107</v>
      </c>
      <c r="Y440" s="51">
        <v>17.399999999999999</v>
      </c>
      <c r="Z440" s="51">
        <v>11.500000000000002</v>
      </c>
      <c r="AA440" s="51">
        <v>6.7777777777777795</v>
      </c>
      <c r="AB440" s="53">
        <f t="shared" si="147"/>
        <v>900.11430842912762</v>
      </c>
      <c r="AC440" s="53">
        <f t="shared" si="148"/>
        <v>803.86443037591187</v>
      </c>
      <c r="AD440" s="53">
        <f t="shared" si="149"/>
        <v>1010.9755553476499</v>
      </c>
      <c r="AE440" s="53">
        <f t="shared" si="150"/>
        <v>1078.0249004609968</v>
      </c>
      <c r="AF440" s="53">
        <f t="shared" si="151"/>
        <v>1514.1754449793764</v>
      </c>
      <c r="AG440" s="53">
        <f t="shared" si="152"/>
        <v>1902.4357076820957</v>
      </c>
      <c r="AH440" s="53">
        <f t="shared" si="153"/>
        <v>2168.0740396222409</v>
      </c>
      <c r="AI440" s="53">
        <f t="shared" si="154"/>
        <v>2291.4306730967319</v>
      </c>
      <c r="AJ440" s="53">
        <f t="shared" si="155"/>
        <v>1889.2811091774724</v>
      </c>
      <c r="AK440" s="53">
        <f t="shared" si="156"/>
        <v>1556.6466600095519</v>
      </c>
      <c r="AL440" s="53">
        <f t="shared" si="157"/>
        <v>1037.2228254000911</v>
      </c>
      <c r="AM440" s="53">
        <f t="shared" si="158"/>
        <v>694.02383626828293</v>
      </c>
      <c r="AN440" s="55">
        <f t="shared" si="159"/>
        <v>0.8179467228998073</v>
      </c>
      <c r="AO440" s="55">
        <f t="shared" si="160"/>
        <v>0.69154036667110796</v>
      </c>
      <c r="AP440" s="55">
        <f t="shared" si="161"/>
        <v>0.71652012753807237</v>
      </c>
      <c r="AQ440" s="55">
        <f t="shared" si="162"/>
        <v>0.67536249126868098</v>
      </c>
      <c r="AR440" s="55">
        <f t="shared" si="163"/>
        <v>0.70229308722881389</v>
      </c>
      <c r="AS440" s="55">
        <f t="shared" si="164"/>
        <v>0.77092542829920252</v>
      </c>
      <c r="AT440" s="55">
        <f t="shared" si="165"/>
        <v>0.79189892270196982</v>
      </c>
      <c r="AU440" s="55">
        <f t="shared" si="166"/>
        <v>0.80222532401883506</v>
      </c>
      <c r="AV440" s="55">
        <f t="shared" si="167"/>
        <v>0.77933105949663428</v>
      </c>
      <c r="AW440" s="55">
        <f t="shared" si="168"/>
        <v>0.78453701750626237</v>
      </c>
      <c r="AX440" s="55">
        <f t="shared" si="169"/>
        <v>0.76535801401489678</v>
      </c>
      <c r="AY440" s="55">
        <f t="shared" si="170"/>
        <v>0.70391349519591095</v>
      </c>
    </row>
    <row r="441" spans="1:51" ht="14.4" thickBot="1" x14ac:dyDescent="0.3">
      <c r="A441" s="41" t="s">
        <v>1398</v>
      </c>
      <c r="B441" s="41" t="s">
        <v>1407</v>
      </c>
      <c r="C441" s="26" t="s">
        <v>500</v>
      </c>
      <c r="D441" s="50">
        <v>16</v>
      </c>
      <c r="E441" s="50">
        <v>18.100000000000001</v>
      </c>
      <c r="F441" s="50">
        <v>23.28</v>
      </c>
      <c r="G441" s="50">
        <v>22.1</v>
      </c>
      <c r="H441" s="50">
        <v>27.11</v>
      </c>
      <c r="I441" s="50">
        <v>27.4</v>
      </c>
      <c r="J441" s="50">
        <v>28.6</v>
      </c>
      <c r="K441" s="50">
        <v>27.9</v>
      </c>
      <c r="L441" s="50">
        <v>27.39</v>
      </c>
      <c r="M441" s="50">
        <v>26</v>
      </c>
      <c r="N441" s="50">
        <v>22.72</v>
      </c>
      <c r="O441" s="50">
        <v>20.22</v>
      </c>
      <c r="P441" s="51">
        <v>10</v>
      </c>
      <c r="Q441" s="51">
        <v>12.899999999999999</v>
      </c>
      <c r="R441" s="51">
        <v>17.5</v>
      </c>
      <c r="S441" s="51">
        <v>16.8</v>
      </c>
      <c r="T441" s="51">
        <v>21.777777777777779</v>
      </c>
      <c r="U441" s="51">
        <v>23.200000000000003</v>
      </c>
      <c r="V441" s="51">
        <v>24</v>
      </c>
      <c r="W441" s="51">
        <v>23.200000000000003</v>
      </c>
      <c r="X441" s="51">
        <v>23.777777777777775</v>
      </c>
      <c r="Y441" s="51">
        <v>21.5</v>
      </c>
      <c r="Z441" s="51">
        <v>17</v>
      </c>
      <c r="AA441" s="51">
        <v>15.777777777777777</v>
      </c>
      <c r="AB441" s="53">
        <f t="shared" si="147"/>
        <v>828.6929194975545</v>
      </c>
      <c r="AC441" s="53">
        <f t="shared" si="148"/>
        <v>1064.7500302958545</v>
      </c>
      <c r="AD441" s="53">
        <f t="shared" si="149"/>
        <v>1397.4962759912867</v>
      </c>
      <c r="AE441" s="53">
        <f t="shared" si="150"/>
        <v>1373.9384751399868</v>
      </c>
      <c r="AF441" s="53">
        <f t="shared" si="151"/>
        <v>1892.3504816873217</v>
      </c>
      <c r="AG441" s="53">
        <f t="shared" si="152"/>
        <v>2211.4149125899453</v>
      </c>
      <c r="AH441" s="53">
        <f t="shared" si="153"/>
        <v>2270.6377037094417</v>
      </c>
      <c r="AI441" s="53">
        <f t="shared" si="154"/>
        <v>2147.7102448308833</v>
      </c>
      <c r="AJ441" s="53">
        <f t="shared" si="155"/>
        <v>2372.3914371379205</v>
      </c>
      <c r="AK441" s="53">
        <f t="shared" si="156"/>
        <v>1952.8098677957557</v>
      </c>
      <c r="AL441" s="53">
        <f t="shared" si="157"/>
        <v>1357.0986721066965</v>
      </c>
      <c r="AM441" s="53">
        <f t="shared" si="158"/>
        <v>1353.688661692091</v>
      </c>
      <c r="AN441" s="55">
        <f t="shared" si="159"/>
        <v>0.67563332617800631</v>
      </c>
      <c r="AO441" s="55">
        <f t="shared" si="160"/>
        <v>0.71657535118041582</v>
      </c>
      <c r="AP441" s="55">
        <f t="shared" si="161"/>
        <v>0.69989424684826318</v>
      </c>
      <c r="AQ441" s="55">
        <f t="shared" si="162"/>
        <v>0.71925814106873698</v>
      </c>
      <c r="AR441" s="55">
        <f t="shared" si="163"/>
        <v>0.72667670083019953</v>
      </c>
      <c r="AS441" s="55">
        <f t="shared" si="164"/>
        <v>0.77890300894719433</v>
      </c>
      <c r="AT441" s="55">
        <f t="shared" si="165"/>
        <v>0.76212812469268643</v>
      </c>
      <c r="AU441" s="55">
        <f t="shared" si="166"/>
        <v>0.75646499556534497</v>
      </c>
      <c r="AV441" s="55">
        <f t="shared" si="167"/>
        <v>0.80699087382899981</v>
      </c>
      <c r="AW441" s="55">
        <f t="shared" si="168"/>
        <v>0.76273929190827106</v>
      </c>
      <c r="AX441" s="55">
        <f t="shared" si="169"/>
        <v>0.70149153411722998</v>
      </c>
      <c r="AY441" s="55">
        <f t="shared" si="170"/>
        <v>0.75633376990707035</v>
      </c>
    </row>
    <row r="442" spans="1:51" ht="14.4" thickBot="1" x14ac:dyDescent="0.3">
      <c r="A442" s="41" t="s">
        <v>1398</v>
      </c>
      <c r="B442" s="41" t="s">
        <v>1407</v>
      </c>
      <c r="C442" s="26" t="s">
        <v>501</v>
      </c>
      <c r="D442" s="50">
        <v>10.61</v>
      </c>
      <c r="E442" s="50">
        <v>13.4</v>
      </c>
      <c r="F442" s="50">
        <v>17</v>
      </c>
      <c r="G442" s="50">
        <v>19.899999999999999</v>
      </c>
      <c r="H442" s="50">
        <v>22.89</v>
      </c>
      <c r="I442" s="50">
        <v>25.9</v>
      </c>
      <c r="J442" s="50">
        <v>27.1</v>
      </c>
      <c r="K442" s="50">
        <v>26.3</v>
      </c>
      <c r="L442" s="50">
        <v>25.28</v>
      </c>
      <c r="M442" s="50">
        <v>19.5</v>
      </c>
      <c r="N442" s="50">
        <v>17.61</v>
      </c>
      <c r="O442" s="50">
        <v>12.89</v>
      </c>
      <c r="P442" s="51">
        <v>5.7222222222222205</v>
      </c>
      <c r="Q442" s="51">
        <v>7.9999999999999991</v>
      </c>
      <c r="R442" s="51">
        <v>12.111111111111109</v>
      </c>
      <c r="S442" s="51">
        <v>14.000000000000002</v>
      </c>
      <c r="T442" s="51">
        <v>16.277777777777775</v>
      </c>
      <c r="U442" s="51">
        <v>21.7</v>
      </c>
      <c r="V442" s="51">
        <v>23.099999999999998</v>
      </c>
      <c r="W442" s="51">
        <v>22.7</v>
      </c>
      <c r="X442" s="51">
        <v>21.222222222222225</v>
      </c>
      <c r="Y442" s="51">
        <v>15.399999999999999</v>
      </c>
      <c r="Z442" s="51">
        <v>13.722222222222223</v>
      </c>
      <c r="AA442" s="51">
        <v>9.2777777777777786</v>
      </c>
      <c r="AB442" s="53">
        <f t="shared" si="147"/>
        <v>657.88549211381189</v>
      </c>
      <c r="AC442" s="53">
        <f t="shared" si="148"/>
        <v>748.27872148688687</v>
      </c>
      <c r="AD442" s="53">
        <f t="shared" si="149"/>
        <v>1029.0477540630882</v>
      </c>
      <c r="AE442" s="53">
        <f t="shared" si="150"/>
        <v>1098.2265202634608</v>
      </c>
      <c r="AF442" s="53">
        <f t="shared" si="151"/>
        <v>1225.4266729337871</v>
      </c>
      <c r="AG442" s="53">
        <f t="shared" si="152"/>
        <v>2013.0582323205947</v>
      </c>
      <c r="AH442" s="53">
        <f t="shared" si="153"/>
        <v>2223.6097477281046</v>
      </c>
      <c r="AI442" s="53">
        <f t="shared" si="154"/>
        <v>2220.5976593040727</v>
      </c>
      <c r="AJ442" s="53">
        <f t="shared" si="155"/>
        <v>1969.8386044392196</v>
      </c>
      <c r="AK442" s="53">
        <f t="shared" si="156"/>
        <v>1348.6043798575688</v>
      </c>
      <c r="AL442" s="53">
        <f t="shared" si="157"/>
        <v>1222.3407417334076</v>
      </c>
      <c r="AM442" s="53">
        <f t="shared" si="158"/>
        <v>919.55066037597419</v>
      </c>
      <c r="AN442" s="55">
        <f t="shared" si="159"/>
        <v>0.71761841145193228</v>
      </c>
      <c r="AO442" s="55">
        <f t="shared" si="160"/>
        <v>0.69815636205686415</v>
      </c>
      <c r="AP442" s="55">
        <f t="shared" si="161"/>
        <v>0.7293286411168467</v>
      </c>
      <c r="AQ442" s="55">
        <f t="shared" si="162"/>
        <v>0.68801842924527179</v>
      </c>
      <c r="AR442" s="55">
        <f t="shared" si="163"/>
        <v>0.66316704538556981</v>
      </c>
      <c r="AS442" s="55">
        <f t="shared" si="164"/>
        <v>0.77671171886463453</v>
      </c>
      <c r="AT442" s="55">
        <f t="shared" si="165"/>
        <v>0.78794733488698943</v>
      </c>
      <c r="AU442" s="55">
        <f t="shared" si="166"/>
        <v>0.80617653925385391</v>
      </c>
      <c r="AV442" s="55">
        <f t="shared" si="167"/>
        <v>0.78259813371145037</v>
      </c>
      <c r="AW442" s="55">
        <f t="shared" si="168"/>
        <v>0.77194462240647943</v>
      </c>
      <c r="AX442" s="55">
        <f t="shared" si="169"/>
        <v>0.7797050433881193</v>
      </c>
      <c r="AY442" s="55">
        <f t="shared" si="170"/>
        <v>0.78693151227677938</v>
      </c>
    </row>
    <row r="443" spans="1:51" ht="14.4" thickBot="1" x14ac:dyDescent="0.3">
      <c r="A443" s="41" t="s">
        <v>1398</v>
      </c>
      <c r="B443" s="41" t="s">
        <v>1407</v>
      </c>
      <c r="C443" s="26" t="s">
        <v>502</v>
      </c>
      <c r="D443" s="50">
        <v>13.78</v>
      </c>
      <c r="E443" s="50">
        <v>14.5</v>
      </c>
      <c r="F443" s="50">
        <v>19.22</v>
      </c>
      <c r="G443" s="50">
        <v>21.9</v>
      </c>
      <c r="H443" s="50">
        <v>24.28</v>
      </c>
      <c r="I443" s="50">
        <v>27.3</v>
      </c>
      <c r="J443" s="50">
        <v>27.5</v>
      </c>
      <c r="K443" s="50">
        <v>27</v>
      </c>
      <c r="L443" s="50">
        <v>24.78</v>
      </c>
      <c r="M443" s="50">
        <v>21.3</v>
      </c>
      <c r="N443" s="50">
        <v>16.5</v>
      </c>
      <c r="O443" s="50">
        <v>13.11</v>
      </c>
      <c r="P443" s="51">
        <v>9.8888888888888875</v>
      </c>
      <c r="Q443" s="51">
        <v>9.5</v>
      </c>
      <c r="R443" s="51">
        <v>14.000000000000002</v>
      </c>
      <c r="S443" s="51">
        <v>14.000000000000002</v>
      </c>
      <c r="T443" s="51">
        <v>19.111111111111114</v>
      </c>
      <c r="U443" s="51">
        <v>22.199999999999996</v>
      </c>
      <c r="V443" s="51">
        <v>23.200000000000003</v>
      </c>
      <c r="W443" s="51">
        <v>23.000000000000004</v>
      </c>
      <c r="X443" s="51">
        <v>20.888888888888886</v>
      </c>
      <c r="Y443" s="51">
        <v>15.999999999999998</v>
      </c>
      <c r="Z443" s="51">
        <v>10.499999999999998</v>
      </c>
      <c r="AA443" s="51">
        <v>8.2777777777777768</v>
      </c>
      <c r="AB443" s="53">
        <f t="shared" si="147"/>
        <v>941.91949454266762</v>
      </c>
      <c r="AC443" s="53">
        <f t="shared" si="148"/>
        <v>853.31623946610011</v>
      </c>
      <c r="AD443" s="53">
        <f t="shared" si="149"/>
        <v>1145.6096408398162</v>
      </c>
      <c r="AE443" s="53">
        <f t="shared" si="150"/>
        <v>971.14172315405767</v>
      </c>
      <c r="AF443" s="53">
        <f t="shared" si="151"/>
        <v>1610.588168968342</v>
      </c>
      <c r="AG443" s="53">
        <f t="shared" si="152"/>
        <v>1970.2762548309929</v>
      </c>
      <c r="AH443" s="53">
        <f t="shared" si="153"/>
        <v>2198.5055739933086</v>
      </c>
      <c r="AI443" s="53">
        <f t="shared" si="154"/>
        <v>2209.8046000514619</v>
      </c>
      <c r="AJ443" s="53">
        <f t="shared" si="155"/>
        <v>1948.0166036726721</v>
      </c>
      <c r="AK443" s="53">
        <f t="shared" si="156"/>
        <v>1303.1062835246514</v>
      </c>
      <c r="AL443" s="53">
        <f t="shared" si="157"/>
        <v>858.13466325717627</v>
      </c>
      <c r="AM443" s="53">
        <f t="shared" si="158"/>
        <v>791.87747643953719</v>
      </c>
      <c r="AN443" s="55">
        <f t="shared" si="159"/>
        <v>0.77367918416364612</v>
      </c>
      <c r="AO443" s="55">
        <f t="shared" si="160"/>
        <v>0.7194215439082392</v>
      </c>
      <c r="AP443" s="55">
        <f t="shared" si="161"/>
        <v>0.71770307042827886</v>
      </c>
      <c r="AQ443" s="55">
        <f t="shared" si="162"/>
        <v>0.60840217442455424</v>
      </c>
      <c r="AR443" s="55">
        <f t="shared" si="163"/>
        <v>0.72909454412774932</v>
      </c>
      <c r="AS443" s="55">
        <f t="shared" si="164"/>
        <v>0.73736768066546876</v>
      </c>
      <c r="AT443" s="55">
        <f t="shared" si="165"/>
        <v>0.77435609076409229</v>
      </c>
      <c r="AU443" s="55">
        <f t="shared" si="166"/>
        <v>0.78780719493486628</v>
      </c>
      <c r="AV443" s="55">
        <f t="shared" si="167"/>
        <v>0.78993573853003762</v>
      </c>
      <c r="AW443" s="55">
        <f t="shared" si="168"/>
        <v>0.71780807148079218</v>
      </c>
      <c r="AX443" s="55">
        <f t="shared" si="169"/>
        <v>0.67666591095949691</v>
      </c>
      <c r="AY443" s="55">
        <f t="shared" si="170"/>
        <v>0.72503098302981028</v>
      </c>
    </row>
    <row r="444" spans="1:51" ht="14.4" thickBot="1" x14ac:dyDescent="0.3">
      <c r="A444" s="41" t="s">
        <v>1398</v>
      </c>
      <c r="B444" s="41" t="s">
        <v>1407</v>
      </c>
      <c r="C444" s="26" t="s">
        <v>503</v>
      </c>
      <c r="D444" s="50">
        <v>13.61</v>
      </c>
      <c r="E444" s="50">
        <v>14.9</v>
      </c>
      <c r="F444" s="50">
        <v>17</v>
      </c>
      <c r="G444" s="50">
        <v>19</v>
      </c>
      <c r="H444" s="50">
        <v>24.61</v>
      </c>
      <c r="I444" s="50">
        <v>25.9</v>
      </c>
      <c r="J444" s="50">
        <v>28</v>
      </c>
      <c r="K444" s="50">
        <v>25.6</v>
      </c>
      <c r="L444" s="50">
        <v>23.78</v>
      </c>
      <c r="M444" s="50">
        <v>21.1</v>
      </c>
      <c r="N444" s="50">
        <v>18.78</v>
      </c>
      <c r="O444" s="50">
        <v>13.5</v>
      </c>
      <c r="P444" s="51">
        <v>9.5</v>
      </c>
      <c r="Q444" s="51">
        <v>11.300000000000002</v>
      </c>
      <c r="R444" s="51">
        <v>12</v>
      </c>
      <c r="S444" s="51">
        <v>12.999999999999998</v>
      </c>
      <c r="T444" s="51">
        <v>18.611111111111111</v>
      </c>
      <c r="U444" s="51">
        <v>21.7</v>
      </c>
      <c r="V444" s="51">
        <v>23.9</v>
      </c>
      <c r="W444" s="51">
        <v>22.199999999999996</v>
      </c>
      <c r="X444" s="51">
        <v>20.999999999999996</v>
      </c>
      <c r="Y444" s="51">
        <v>17.3</v>
      </c>
      <c r="Z444" s="51">
        <v>15.777777777777777</v>
      </c>
      <c r="AA444" s="51">
        <v>8.6111111111111107</v>
      </c>
      <c r="AB444" s="53">
        <f t="shared" si="147"/>
        <v>903.98097471343385</v>
      </c>
      <c r="AC444" s="53">
        <f t="shared" si="148"/>
        <v>1057.2451094923572</v>
      </c>
      <c r="AD444" s="53">
        <f t="shared" si="149"/>
        <v>1014.1042808476939</v>
      </c>
      <c r="AE444" s="53">
        <f t="shared" si="150"/>
        <v>1019.6654914422035</v>
      </c>
      <c r="AF444" s="53">
        <f t="shared" si="151"/>
        <v>1483.4824959564789</v>
      </c>
      <c r="AG444" s="53">
        <f t="shared" si="152"/>
        <v>2013.0582323205947</v>
      </c>
      <c r="AH444" s="53">
        <f t="shared" si="153"/>
        <v>2323.2122036897026</v>
      </c>
      <c r="AI444" s="53">
        <f t="shared" si="154"/>
        <v>2178.0819307567631</v>
      </c>
      <c r="AJ444" s="53">
        <f t="shared" si="155"/>
        <v>2096.8061151848165</v>
      </c>
      <c r="AK444" s="53">
        <f t="shared" si="156"/>
        <v>1556.077788549539</v>
      </c>
      <c r="AL444" s="53">
        <f t="shared" si="157"/>
        <v>1480.4183044462775</v>
      </c>
      <c r="AM444" s="53">
        <f t="shared" si="158"/>
        <v>807.65717449313775</v>
      </c>
      <c r="AN444" s="55">
        <f t="shared" si="159"/>
        <v>0.76213642541119109</v>
      </c>
      <c r="AO444" s="55">
        <f t="shared" si="160"/>
        <v>0.79052457688305255</v>
      </c>
      <c r="AP444" s="55">
        <f t="shared" si="161"/>
        <v>0.72401374699018373</v>
      </c>
      <c r="AQ444" s="55">
        <f t="shared" si="162"/>
        <v>0.68176241889351863</v>
      </c>
      <c r="AR444" s="55">
        <f t="shared" si="163"/>
        <v>0.69285542236641151</v>
      </c>
      <c r="AS444" s="55">
        <f t="shared" si="164"/>
        <v>0.77671171886463453</v>
      </c>
      <c r="AT444" s="55">
        <f t="shared" si="165"/>
        <v>0.78447442200557749</v>
      </c>
      <c r="AU444" s="55">
        <f t="shared" si="166"/>
        <v>0.81513808921137532</v>
      </c>
      <c r="AV444" s="55">
        <f t="shared" si="167"/>
        <v>0.84448363991369979</v>
      </c>
      <c r="AW444" s="55">
        <f t="shared" si="168"/>
        <v>0.78922064514172008</v>
      </c>
      <c r="AX444" s="55">
        <f t="shared" si="169"/>
        <v>0.82714023462506481</v>
      </c>
      <c r="AY444" s="55">
        <f t="shared" si="170"/>
        <v>0.72297057944331644</v>
      </c>
    </row>
    <row r="445" spans="1:51" ht="14.4" thickBot="1" x14ac:dyDescent="0.3">
      <c r="A445" s="41" t="s">
        <v>1398</v>
      </c>
      <c r="B445" s="41" t="s">
        <v>1407</v>
      </c>
      <c r="C445" s="26" t="s">
        <v>504</v>
      </c>
      <c r="D445" s="50">
        <v>19.72</v>
      </c>
      <c r="E445" s="50">
        <v>21.9</v>
      </c>
      <c r="F445" s="50">
        <v>23.5</v>
      </c>
      <c r="G445" s="50">
        <v>24.9</v>
      </c>
      <c r="H445" s="50">
        <v>26.78</v>
      </c>
      <c r="I445" s="50">
        <v>28.5</v>
      </c>
      <c r="J445" s="50">
        <v>29.4</v>
      </c>
      <c r="K445" s="50">
        <v>29.3</v>
      </c>
      <c r="L445" s="50">
        <v>28.61</v>
      </c>
      <c r="M445" s="50">
        <v>26.9</v>
      </c>
      <c r="N445" s="50">
        <v>25.11</v>
      </c>
      <c r="O445" s="50">
        <v>21.89</v>
      </c>
      <c r="P445" s="51">
        <v>13.722222222222223</v>
      </c>
      <c r="Q445" s="51">
        <v>14.200000000000001</v>
      </c>
      <c r="R445" s="51">
        <v>18.222222222222221</v>
      </c>
      <c r="S445" s="51">
        <v>19.2</v>
      </c>
      <c r="T445" s="51">
        <v>20.888888888888886</v>
      </c>
      <c r="U445" s="51">
        <v>23.200000000000003</v>
      </c>
      <c r="V445" s="51">
        <v>23.6</v>
      </c>
      <c r="W445" s="51">
        <v>23.7</v>
      </c>
      <c r="X445" s="51">
        <v>24</v>
      </c>
      <c r="Y445" s="51">
        <v>22.399999999999995</v>
      </c>
      <c r="Z445" s="51">
        <v>20.611111111111107</v>
      </c>
      <c r="AA445" s="51">
        <v>17.722222222222221</v>
      </c>
      <c r="AB445" s="53">
        <f t="shared" si="147"/>
        <v>1071.2203695498768</v>
      </c>
      <c r="AC445" s="53">
        <f t="shared" si="148"/>
        <v>996.63639874522528</v>
      </c>
      <c r="AD445" s="53">
        <f t="shared" si="149"/>
        <v>1510.2948182326525</v>
      </c>
      <c r="AE445" s="53">
        <f t="shared" si="150"/>
        <v>1569.2496840513247</v>
      </c>
      <c r="AF445" s="53">
        <f t="shared" si="151"/>
        <v>1730.2341860910417</v>
      </c>
      <c r="AG445" s="53">
        <f t="shared" si="152"/>
        <v>2073.9770430755079</v>
      </c>
      <c r="AH445" s="53">
        <f t="shared" si="153"/>
        <v>2066.0271982548375</v>
      </c>
      <c r="AI445" s="53">
        <f t="shared" si="154"/>
        <v>2103.1712031902639</v>
      </c>
      <c r="AJ445" s="53">
        <f t="shared" si="155"/>
        <v>2269.3199773067736</v>
      </c>
      <c r="AK445" s="53">
        <f t="shared" si="156"/>
        <v>2066.7761507899108</v>
      </c>
      <c r="AL445" s="53">
        <f t="shared" si="157"/>
        <v>1845.8298952826228</v>
      </c>
      <c r="AM445" s="53">
        <f t="shared" si="158"/>
        <v>1563.7610312157831</v>
      </c>
      <c r="AN445" s="55">
        <f t="shared" si="159"/>
        <v>0.68330858671508532</v>
      </c>
      <c r="AO445" s="55">
        <f t="shared" si="160"/>
        <v>0.61633640820257585</v>
      </c>
      <c r="AP445" s="55">
        <f t="shared" si="161"/>
        <v>0.72277835614943919</v>
      </c>
      <c r="AQ445" s="55">
        <f t="shared" si="162"/>
        <v>0.70645741802581996</v>
      </c>
      <c r="AR445" s="55">
        <f t="shared" si="163"/>
        <v>0.70162329060384465</v>
      </c>
      <c r="AS445" s="55">
        <f t="shared" si="164"/>
        <v>0.7304947389754991</v>
      </c>
      <c r="AT445" s="55">
        <f t="shared" si="165"/>
        <v>0.71034115779407947</v>
      </c>
      <c r="AU445" s="55">
        <f t="shared" si="166"/>
        <v>0.71876998370205836</v>
      </c>
      <c r="AV445" s="55">
        <f t="shared" si="167"/>
        <v>0.7616858364533593</v>
      </c>
      <c r="AW445" s="55">
        <f t="shared" si="168"/>
        <v>0.76412739765959048</v>
      </c>
      <c r="AX445" s="55">
        <f t="shared" si="169"/>
        <v>0.7614073739230085</v>
      </c>
      <c r="AY445" s="55">
        <f t="shared" si="170"/>
        <v>0.77226644386540177</v>
      </c>
    </row>
    <row r="446" spans="1:51" ht="14.4" thickBot="1" x14ac:dyDescent="0.3">
      <c r="A446" s="41" t="s">
        <v>1398</v>
      </c>
      <c r="B446" s="41" t="s">
        <v>1407</v>
      </c>
      <c r="C446" s="27" t="s">
        <v>505</v>
      </c>
      <c r="D446" s="50">
        <v>19.78</v>
      </c>
      <c r="E446" s="50">
        <v>21.4</v>
      </c>
      <c r="F446" s="50">
        <v>23.28</v>
      </c>
      <c r="G446" s="50">
        <v>24.5</v>
      </c>
      <c r="H446" s="50">
        <v>27.78</v>
      </c>
      <c r="I446" s="50">
        <v>28.5</v>
      </c>
      <c r="J446" s="50">
        <v>28.8</v>
      </c>
      <c r="K446" s="50">
        <v>29.2</v>
      </c>
      <c r="L446" s="50">
        <v>28.39</v>
      </c>
      <c r="M446" s="50">
        <v>27.3</v>
      </c>
      <c r="N446" s="50">
        <v>24</v>
      </c>
      <c r="O446" s="50">
        <v>21.28</v>
      </c>
      <c r="P446" s="51">
        <v>15.111111111111112</v>
      </c>
      <c r="Q446" s="51">
        <v>16.400000000000002</v>
      </c>
      <c r="R446" s="51">
        <v>17.722222222222221</v>
      </c>
      <c r="S446" s="51">
        <v>18.400000000000002</v>
      </c>
      <c r="T446" s="51">
        <v>22.888888888888889</v>
      </c>
      <c r="U446" s="51">
        <v>23.000000000000004</v>
      </c>
      <c r="V446" s="51">
        <v>23.6</v>
      </c>
      <c r="W446" s="51">
        <v>24.499999999999996</v>
      </c>
      <c r="X446" s="51">
        <v>23.888888888888889</v>
      </c>
      <c r="Y446" s="51">
        <v>22.600000000000005</v>
      </c>
      <c r="Z446" s="51">
        <v>19.611111111111111</v>
      </c>
      <c r="AA446" s="51">
        <v>17.722222222222221</v>
      </c>
      <c r="AB446" s="53">
        <f t="shared" si="147"/>
        <v>1277.0991591499321</v>
      </c>
      <c r="AC446" s="53">
        <f t="shared" si="148"/>
        <v>1362.8987154401689</v>
      </c>
      <c r="AD446" s="53">
        <f t="shared" si="149"/>
        <v>1437.2113281117056</v>
      </c>
      <c r="AE446" s="53">
        <f t="shared" si="150"/>
        <v>1454.3122709355196</v>
      </c>
      <c r="AF446" s="53">
        <f t="shared" si="151"/>
        <v>2082.9020752526203</v>
      </c>
      <c r="AG446" s="53">
        <f t="shared" si="152"/>
        <v>2024.4082617244092</v>
      </c>
      <c r="AH446" s="53">
        <f t="shared" si="153"/>
        <v>2138.9842888890498</v>
      </c>
      <c r="AI446" s="53">
        <f t="shared" si="154"/>
        <v>2328.5910217674377</v>
      </c>
      <c r="AJ446" s="53">
        <f t="shared" si="155"/>
        <v>2268.0190666743842</v>
      </c>
      <c r="AK446" s="53">
        <f t="shared" si="156"/>
        <v>2068.4726711774701</v>
      </c>
      <c r="AL446" s="53">
        <f t="shared" si="157"/>
        <v>1743.0100635136123</v>
      </c>
      <c r="AM446" s="53">
        <f t="shared" si="158"/>
        <v>1623.2140396610787</v>
      </c>
      <c r="AN446" s="55">
        <f t="shared" si="159"/>
        <v>0.74470045872878399</v>
      </c>
      <c r="AO446" s="55">
        <f t="shared" si="160"/>
        <v>0.73184571893210393</v>
      </c>
      <c r="AP446" s="55">
        <f t="shared" si="161"/>
        <v>0.70976962546570943</v>
      </c>
      <c r="AQ446" s="55">
        <f t="shared" si="162"/>
        <v>0.68827045677872278</v>
      </c>
      <c r="AR446" s="55">
        <f t="shared" si="163"/>
        <v>0.74757819620637589</v>
      </c>
      <c r="AS446" s="55">
        <f t="shared" si="164"/>
        <v>0.72171240571901007</v>
      </c>
      <c r="AT446" s="55">
        <f t="shared" si="165"/>
        <v>0.73542525362503941</v>
      </c>
      <c r="AU446" s="55">
        <f t="shared" si="166"/>
        <v>0.75849689416908617</v>
      </c>
      <c r="AV446" s="55">
        <f t="shared" si="167"/>
        <v>0.76634919092728593</v>
      </c>
      <c r="AW446" s="55">
        <f t="shared" si="168"/>
        <v>0.75551906900250909</v>
      </c>
      <c r="AX446" s="55">
        <f t="shared" si="169"/>
        <v>0.76487421256939248</v>
      </c>
      <c r="AY446" s="55">
        <f t="shared" si="170"/>
        <v>0.80162742837174383</v>
      </c>
    </row>
    <row r="447" spans="1:51" ht="14.4" thickBot="1" x14ac:dyDescent="0.3">
      <c r="A447" s="41" t="s">
        <v>1398</v>
      </c>
      <c r="B447" s="41" t="s">
        <v>1407</v>
      </c>
      <c r="C447" s="26" t="s">
        <v>506</v>
      </c>
      <c r="D447" s="50">
        <v>13.61</v>
      </c>
      <c r="E447" s="50">
        <v>15.5</v>
      </c>
      <c r="F447" s="50">
        <v>17.11</v>
      </c>
      <c r="G447" s="50">
        <v>21.2</v>
      </c>
      <c r="H447" s="50">
        <v>26.89</v>
      </c>
      <c r="I447" s="50">
        <v>27.6</v>
      </c>
      <c r="J447" s="50">
        <v>27.9</v>
      </c>
      <c r="K447" s="50">
        <v>27.4</v>
      </c>
      <c r="L447" s="50">
        <v>26.22</v>
      </c>
      <c r="M447" s="50">
        <v>24.2</v>
      </c>
      <c r="N447" s="50">
        <v>18.89</v>
      </c>
      <c r="O447" s="50">
        <v>15.72</v>
      </c>
      <c r="P447" s="51">
        <v>8.6111111111111107</v>
      </c>
      <c r="Q447" s="51">
        <v>10.399999999999999</v>
      </c>
      <c r="R447" s="51">
        <v>10.72222222222222</v>
      </c>
      <c r="S447" s="51">
        <v>15.2</v>
      </c>
      <c r="T447" s="51">
        <v>21.111111111111111</v>
      </c>
      <c r="U447" s="51">
        <v>21.599999999999998</v>
      </c>
      <c r="V447" s="51">
        <v>23.299999999999997</v>
      </c>
      <c r="W447" s="51">
        <v>22.5</v>
      </c>
      <c r="X447" s="51">
        <v>22.222222222222221</v>
      </c>
      <c r="Y447" s="51">
        <v>18.400000000000002</v>
      </c>
      <c r="Z447" s="51">
        <v>12.611111111111112</v>
      </c>
      <c r="AA447" s="51">
        <v>10.499999999999998</v>
      </c>
      <c r="AB447" s="53">
        <f t="shared" si="147"/>
        <v>801.89777548669679</v>
      </c>
      <c r="AC447" s="53">
        <f t="shared" si="148"/>
        <v>902.58762211877581</v>
      </c>
      <c r="AD447" s="53">
        <f t="shared" si="149"/>
        <v>850.35308239455446</v>
      </c>
      <c r="AE447" s="53">
        <f t="shared" si="150"/>
        <v>1183.4426384639148</v>
      </c>
      <c r="AF447" s="53">
        <f t="shared" si="151"/>
        <v>1766.6673273213196</v>
      </c>
      <c r="AG447" s="53">
        <f t="shared" si="152"/>
        <v>1799.2661596771366</v>
      </c>
      <c r="AH447" s="53">
        <f t="shared" si="153"/>
        <v>2173.8155641907074</v>
      </c>
      <c r="AI447" s="53">
        <f t="shared" si="154"/>
        <v>2031.5641636023797</v>
      </c>
      <c r="AJ447" s="53">
        <f t="shared" si="155"/>
        <v>2105.2505194164896</v>
      </c>
      <c r="AK447" s="53">
        <f t="shared" si="156"/>
        <v>1480.6879961124218</v>
      </c>
      <c r="AL447" s="53">
        <f t="shared" si="157"/>
        <v>975.74011475216787</v>
      </c>
      <c r="AM447" s="53">
        <f t="shared" si="158"/>
        <v>901.90738221040783</v>
      </c>
      <c r="AN447" s="55">
        <f t="shared" si="159"/>
        <v>0.71781508009479023</v>
      </c>
      <c r="AO447" s="55">
        <f t="shared" si="160"/>
        <v>0.71647883598845064</v>
      </c>
      <c r="AP447" s="55">
        <f t="shared" si="161"/>
        <v>0.66068229476895846</v>
      </c>
      <c r="AQ447" s="55">
        <f t="shared" si="162"/>
        <v>0.68615732488624392</v>
      </c>
      <c r="AR447" s="55">
        <f t="shared" si="163"/>
        <v>0.70668210809039267</v>
      </c>
      <c r="AS447" s="55">
        <f t="shared" si="164"/>
        <v>0.6984804373904332</v>
      </c>
      <c r="AT447" s="55">
        <f t="shared" si="165"/>
        <v>0.76104850817210801</v>
      </c>
      <c r="AU447" s="55">
        <f t="shared" si="166"/>
        <v>0.7465579701063505</v>
      </c>
      <c r="AV447" s="55">
        <f t="shared" si="167"/>
        <v>0.78681599818459524</v>
      </c>
      <c r="AW447" s="55">
        <f t="shared" si="168"/>
        <v>0.70075308020023797</v>
      </c>
      <c r="AX447" s="55">
        <f t="shared" si="169"/>
        <v>0.66920937131960856</v>
      </c>
      <c r="AY447" s="55">
        <f t="shared" si="170"/>
        <v>0.71118206327670697</v>
      </c>
    </row>
    <row r="448" spans="1:51" ht="14.4" thickBot="1" x14ac:dyDescent="0.3">
      <c r="A448" s="41" t="s">
        <v>1398</v>
      </c>
      <c r="B448" s="41" t="s">
        <v>1407</v>
      </c>
      <c r="C448" s="26" t="s">
        <v>507</v>
      </c>
      <c r="D448" s="50">
        <v>21.78</v>
      </c>
      <c r="E448" s="50">
        <v>19.2</v>
      </c>
      <c r="F448" s="50">
        <v>25.89</v>
      </c>
      <c r="G448" s="50">
        <v>25.9</v>
      </c>
      <c r="H448" s="50">
        <v>27.22</v>
      </c>
      <c r="I448" s="50">
        <v>28.4</v>
      </c>
      <c r="J448" s="50">
        <v>29.7</v>
      </c>
      <c r="K448" s="50">
        <v>31.1</v>
      </c>
      <c r="L448" s="50">
        <v>28.39</v>
      </c>
      <c r="M448" s="50">
        <v>27.6</v>
      </c>
      <c r="N448" s="50">
        <v>25.28</v>
      </c>
      <c r="O448" s="50">
        <v>21.11</v>
      </c>
      <c r="P448" s="51">
        <v>16.722222222222221</v>
      </c>
      <c r="Q448" s="51">
        <v>14.100000000000001</v>
      </c>
      <c r="R448" s="51">
        <v>21.111111111111111</v>
      </c>
      <c r="S448" s="51">
        <v>19.499999999999996</v>
      </c>
      <c r="T448" s="51">
        <v>21.999999999999996</v>
      </c>
      <c r="U448" s="51">
        <v>23.400000000000002</v>
      </c>
      <c r="V448" s="51">
        <v>25.999999999999996</v>
      </c>
      <c r="W448" s="51">
        <v>25.2</v>
      </c>
      <c r="X448" s="51">
        <v>23.499999999999996</v>
      </c>
      <c r="Y448" s="51">
        <v>23.499999999999996</v>
      </c>
      <c r="Z448" s="51">
        <v>20.888888888888886</v>
      </c>
      <c r="AA448" s="51">
        <v>17.5</v>
      </c>
      <c r="AB448" s="53">
        <f t="shared" si="147"/>
        <v>1387.2614005352748</v>
      </c>
      <c r="AC448" s="53">
        <f t="shared" si="148"/>
        <v>1162.002078425252</v>
      </c>
      <c r="AD448" s="53">
        <f t="shared" si="149"/>
        <v>1874.0533727930115</v>
      </c>
      <c r="AE448" s="53">
        <f t="shared" si="150"/>
        <v>1534.9277031866127</v>
      </c>
      <c r="AF448" s="53">
        <f t="shared" si="151"/>
        <v>1931.8743377006963</v>
      </c>
      <c r="AG448" s="53">
        <f t="shared" si="152"/>
        <v>2137.0662353458647</v>
      </c>
      <c r="AH448" s="53">
        <f t="shared" si="153"/>
        <v>2704.5963318487611</v>
      </c>
      <c r="AI448" s="53">
        <f t="shared" si="154"/>
        <v>2269.9899521065854</v>
      </c>
      <c r="AJ448" s="53">
        <f t="shared" si="155"/>
        <v>2164.2609026231416</v>
      </c>
      <c r="AK448" s="53">
        <f t="shared" si="156"/>
        <v>2266.2926548047858</v>
      </c>
      <c r="AL448" s="53">
        <f t="shared" si="157"/>
        <v>1890.813760650434</v>
      </c>
      <c r="AM448" s="53">
        <f t="shared" si="158"/>
        <v>1594.9071832281884</v>
      </c>
      <c r="AN448" s="55">
        <f t="shared" si="159"/>
        <v>0.72982629546632394</v>
      </c>
      <c r="AO448" s="55">
        <f t="shared" si="160"/>
        <v>0.72326995114963177</v>
      </c>
      <c r="AP448" s="55">
        <f t="shared" si="161"/>
        <v>0.74963744881574002</v>
      </c>
      <c r="AQ448" s="55">
        <f t="shared" si="162"/>
        <v>0.67822789966731911</v>
      </c>
      <c r="AR448" s="55">
        <f t="shared" si="163"/>
        <v>0.73186077091563251</v>
      </c>
      <c r="AS448" s="55">
        <f t="shared" si="164"/>
        <v>0.74367998711917893</v>
      </c>
      <c r="AT448" s="55">
        <f t="shared" si="165"/>
        <v>0.8057396439896668</v>
      </c>
      <c r="AU448" s="55">
        <f t="shared" si="166"/>
        <v>0.70915094746378715</v>
      </c>
      <c r="AV448" s="55">
        <f t="shared" si="167"/>
        <v>0.74861437045000145</v>
      </c>
      <c r="AW448" s="55">
        <f t="shared" si="168"/>
        <v>0.78390698966831962</v>
      </c>
      <c r="AX448" s="55">
        <f t="shared" si="169"/>
        <v>0.76673954504606145</v>
      </c>
      <c r="AY448" s="55">
        <f t="shared" si="170"/>
        <v>0.79876160028160081</v>
      </c>
    </row>
    <row r="449" spans="1:51" ht="14.4" thickBot="1" x14ac:dyDescent="0.3">
      <c r="A449" s="41" t="s">
        <v>1398</v>
      </c>
      <c r="B449" s="41" t="s">
        <v>1407</v>
      </c>
      <c r="C449" s="26" t="s">
        <v>508</v>
      </c>
      <c r="D449" s="50">
        <v>12.78</v>
      </c>
      <c r="E449" s="50">
        <v>14</v>
      </c>
      <c r="F449" s="50">
        <v>17.78</v>
      </c>
      <c r="G449" s="50">
        <v>20.100000000000001</v>
      </c>
      <c r="H449" s="50">
        <v>25</v>
      </c>
      <c r="I449" s="50">
        <v>25.9</v>
      </c>
      <c r="J449" s="50">
        <v>27.2</v>
      </c>
      <c r="K449" s="50">
        <v>26.9</v>
      </c>
      <c r="L449" s="50">
        <v>26.28</v>
      </c>
      <c r="M449" s="50">
        <v>21.8</v>
      </c>
      <c r="N449" s="50">
        <v>18.78</v>
      </c>
      <c r="O449" s="50">
        <v>12.78</v>
      </c>
      <c r="P449" s="51">
        <v>5.7222222222222205</v>
      </c>
      <c r="Q449" s="51">
        <v>8.2999999999999989</v>
      </c>
      <c r="R449" s="51">
        <v>14.722222222222221</v>
      </c>
      <c r="S449" s="51">
        <v>13.499999999999998</v>
      </c>
      <c r="T449" s="51">
        <v>19.499999999999996</v>
      </c>
      <c r="U449" s="51">
        <v>21.4</v>
      </c>
      <c r="V449" s="51">
        <v>22.600000000000005</v>
      </c>
      <c r="W449" s="51">
        <v>22.199999999999996</v>
      </c>
      <c r="X449" s="51">
        <v>21.388888888888889</v>
      </c>
      <c r="Y449" s="51">
        <v>16.099999999999998</v>
      </c>
      <c r="Z449" s="51">
        <v>13.499999999999998</v>
      </c>
      <c r="AA449" s="51">
        <v>7.1111111111111089</v>
      </c>
      <c r="AB449" s="53">
        <f t="shared" si="147"/>
        <v>570.08189530159916</v>
      </c>
      <c r="AC449" s="53">
        <f t="shared" si="148"/>
        <v>749.58337530299912</v>
      </c>
      <c r="AD449" s="53">
        <f t="shared" si="149"/>
        <v>1376.4412313906148</v>
      </c>
      <c r="AE449" s="53">
        <f t="shared" si="150"/>
        <v>1016.4882496773492</v>
      </c>
      <c r="AF449" s="53">
        <f t="shared" si="151"/>
        <v>1619.2509218562739</v>
      </c>
      <c r="AG449" s="53">
        <f t="shared" si="152"/>
        <v>1940.4944060371679</v>
      </c>
      <c r="AH449" s="53">
        <f t="shared" si="153"/>
        <v>2080.6365073849756</v>
      </c>
      <c r="AI449" s="53">
        <f t="shared" si="154"/>
        <v>2017.0847774421434</v>
      </c>
      <c r="AJ449" s="53">
        <f t="shared" si="155"/>
        <v>1894.7903412522649</v>
      </c>
      <c r="AK449" s="53">
        <f t="shared" si="156"/>
        <v>1280.0764078640489</v>
      </c>
      <c r="AL449" s="53">
        <f t="shared" si="157"/>
        <v>1103.431708882631</v>
      </c>
      <c r="AM449" s="53">
        <f t="shared" si="158"/>
        <v>690.20804829786016</v>
      </c>
      <c r="AN449" s="55">
        <f t="shared" si="159"/>
        <v>0.62184265956280926</v>
      </c>
      <c r="AO449" s="55">
        <f t="shared" si="160"/>
        <v>0.68527366965371295</v>
      </c>
      <c r="AP449" s="55">
        <f t="shared" si="161"/>
        <v>0.82297572810716002</v>
      </c>
      <c r="AQ449" s="55">
        <f t="shared" si="162"/>
        <v>0.65783436382982752</v>
      </c>
      <c r="AR449" s="55">
        <f t="shared" si="163"/>
        <v>0.71548721772691337</v>
      </c>
      <c r="AS449" s="55">
        <f t="shared" si="164"/>
        <v>0.76258434647189133</v>
      </c>
      <c r="AT449" s="55">
        <f t="shared" si="165"/>
        <v>0.75996196560687279</v>
      </c>
      <c r="AU449" s="55">
        <f t="shared" si="166"/>
        <v>0.75488557525945388</v>
      </c>
      <c r="AV449" s="55">
        <f t="shared" si="167"/>
        <v>0.74513036017562984</v>
      </c>
      <c r="AW449" s="55">
        <f t="shared" si="168"/>
        <v>0.70063697281936932</v>
      </c>
      <c r="AX449" s="55">
        <f t="shared" si="169"/>
        <v>0.71410102032450473</v>
      </c>
      <c r="AY449" s="55">
        <f t="shared" si="170"/>
        <v>0.68422966191978174</v>
      </c>
    </row>
    <row r="450" spans="1:51" ht="14.4" thickBot="1" x14ac:dyDescent="0.3">
      <c r="A450" s="41" t="s">
        <v>1398</v>
      </c>
      <c r="B450" s="41" t="s">
        <v>1407</v>
      </c>
      <c r="C450" s="26" t="s">
        <v>509</v>
      </c>
      <c r="D450" s="50">
        <v>18.72</v>
      </c>
      <c r="E450" s="50">
        <v>17.399999999999999</v>
      </c>
      <c r="F450" s="50">
        <v>20.61</v>
      </c>
      <c r="G450" s="50">
        <v>23.1</v>
      </c>
      <c r="H450" s="50">
        <v>24.72</v>
      </c>
      <c r="I450" s="50">
        <v>25.6</v>
      </c>
      <c r="J450" s="50">
        <v>26.7</v>
      </c>
      <c r="K450" s="50">
        <v>26.9</v>
      </c>
      <c r="L450" s="50">
        <v>26.72</v>
      </c>
      <c r="M450" s="50">
        <v>23.8</v>
      </c>
      <c r="N450" s="50">
        <v>19.61</v>
      </c>
      <c r="O450" s="50">
        <v>17.5</v>
      </c>
      <c r="P450" s="51">
        <v>14.111111111111111</v>
      </c>
      <c r="Q450" s="51">
        <v>11.8</v>
      </c>
      <c r="R450" s="51">
        <v>15.999999999999998</v>
      </c>
      <c r="S450" s="51">
        <v>18.499999999999996</v>
      </c>
      <c r="T450" s="51">
        <v>18.722222222222225</v>
      </c>
      <c r="U450" s="51">
        <v>22.399999999999995</v>
      </c>
      <c r="V450" s="51">
        <v>22.9</v>
      </c>
      <c r="W450" s="51">
        <v>23.400000000000002</v>
      </c>
      <c r="X450" s="51">
        <v>22.111111111111111</v>
      </c>
      <c r="Y450" s="51">
        <v>19.2</v>
      </c>
      <c r="Z450" s="51">
        <v>14.277777777777779</v>
      </c>
      <c r="AA450" s="51">
        <v>13.611111111111111</v>
      </c>
      <c r="AB450" s="53">
        <f t="shared" si="147"/>
        <v>1199.0593966477725</v>
      </c>
      <c r="AC450" s="53">
        <f t="shared" si="148"/>
        <v>963.04326748407766</v>
      </c>
      <c r="AD450" s="53">
        <f t="shared" si="149"/>
        <v>1359.5592604185622</v>
      </c>
      <c r="AE450" s="53">
        <f t="shared" si="150"/>
        <v>1602.0538386000796</v>
      </c>
      <c r="AF450" s="53">
        <f t="shared" si="151"/>
        <v>1494.3867173298579</v>
      </c>
      <c r="AG450" s="53">
        <f t="shared" si="152"/>
        <v>2231.7395080751089</v>
      </c>
      <c r="AH450" s="53">
        <f t="shared" si="153"/>
        <v>2222.0660809961514</v>
      </c>
      <c r="AI450" s="53">
        <f t="shared" si="154"/>
        <v>2332.9309137294872</v>
      </c>
      <c r="AJ450" s="53">
        <f t="shared" si="155"/>
        <v>2016.6015679511879</v>
      </c>
      <c r="AK450" s="53">
        <f t="shared" si="156"/>
        <v>1676.1533438589249</v>
      </c>
      <c r="AL450" s="53">
        <f t="shared" si="157"/>
        <v>1159.1237707091566</v>
      </c>
      <c r="AM450" s="53">
        <f t="shared" si="158"/>
        <v>1213.1995256899934</v>
      </c>
      <c r="AN450" s="55">
        <f t="shared" si="159"/>
        <v>0.74579868478271683</v>
      </c>
      <c r="AO450" s="55">
        <f t="shared" si="160"/>
        <v>0.6966820125154648</v>
      </c>
      <c r="AP450" s="55">
        <f t="shared" si="161"/>
        <v>0.74890484615366271</v>
      </c>
      <c r="AQ450" s="55">
        <f t="shared" si="162"/>
        <v>0.75345594562126683</v>
      </c>
      <c r="AR450" s="55">
        <f t="shared" si="163"/>
        <v>0.69311483336173985</v>
      </c>
      <c r="AS450" s="55">
        <f t="shared" si="164"/>
        <v>0.82511756384829493</v>
      </c>
      <c r="AT450" s="55">
        <f t="shared" si="165"/>
        <v>0.79698924977247632</v>
      </c>
      <c r="AU450" s="55">
        <f t="shared" si="166"/>
        <v>0.81183914806996749</v>
      </c>
      <c r="AV450" s="55">
        <f t="shared" si="167"/>
        <v>0.75880182268490148</v>
      </c>
      <c r="AW450" s="55">
        <f t="shared" si="168"/>
        <v>0.75458416563822717</v>
      </c>
      <c r="AX450" s="55">
        <f t="shared" si="169"/>
        <v>0.71322235993163352</v>
      </c>
      <c r="AY450" s="55">
        <f t="shared" si="170"/>
        <v>0.77948362844305563</v>
      </c>
    </row>
    <row r="451" spans="1:51" ht="14.4" thickBot="1" x14ac:dyDescent="0.3">
      <c r="A451" s="41" t="s">
        <v>1398</v>
      </c>
      <c r="B451" s="41" t="s">
        <v>1407</v>
      </c>
      <c r="C451" s="26" t="s">
        <v>510</v>
      </c>
      <c r="D451" s="50">
        <v>19.39</v>
      </c>
      <c r="E451" s="50">
        <v>20.9</v>
      </c>
      <c r="F451" s="50">
        <v>21.61</v>
      </c>
      <c r="G451" s="50">
        <v>24.1</v>
      </c>
      <c r="H451" s="50">
        <v>26.39</v>
      </c>
      <c r="I451" s="50">
        <v>27.7</v>
      </c>
      <c r="J451" s="50">
        <v>28.1</v>
      </c>
      <c r="K451" s="50">
        <v>28</v>
      </c>
      <c r="L451" s="50">
        <v>27.5</v>
      </c>
      <c r="M451" s="50">
        <v>26.3</v>
      </c>
      <c r="N451" s="50">
        <v>23.61</v>
      </c>
      <c r="O451" s="50">
        <v>20.28</v>
      </c>
      <c r="P451" s="51">
        <v>13.611111111111111</v>
      </c>
      <c r="Q451" s="51">
        <v>13.900000000000002</v>
      </c>
      <c r="R451" s="51">
        <v>15.111111111111112</v>
      </c>
      <c r="S451" s="51">
        <v>17.399999999999999</v>
      </c>
      <c r="T451" s="51">
        <v>20.722222222222221</v>
      </c>
      <c r="U451" s="51">
        <v>22.7</v>
      </c>
      <c r="V451" s="51">
        <v>22.800000000000004</v>
      </c>
      <c r="W451" s="51">
        <v>23.000000000000004</v>
      </c>
      <c r="X451" s="51">
        <v>22.611111111111111</v>
      </c>
      <c r="Y451" s="51">
        <v>21.1</v>
      </c>
      <c r="Z451" s="51">
        <v>18.499999999999996</v>
      </c>
      <c r="AA451" s="51">
        <v>15.72222222222222</v>
      </c>
      <c r="AB451" s="53">
        <f t="shared" si="147"/>
        <v>1077.7259006836769</v>
      </c>
      <c r="AC451" s="53">
        <f t="shared" si="148"/>
        <v>1019.183672036759</v>
      </c>
      <c r="AD451" s="53">
        <f t="shared" si="149"/>
        <v>1140.983091632301</v>
      </c>
      <c r="AE451" s="53">
        <f t="shared" si="150"/>
        <v>1313.4862828747996</v>
      </c>
      <c r="AF451" s="53">
        <f t="shared" si="151"/>
        <v>1734.5115984054762</v>
      </c>
      <c r="AG451" s="53">
        <f t="shared" si="152"/>
        <v>2045.2839952038655</v>
      </c>
      <c r="AH451" s="53">
        <f t="shared" si="153"/>
        <v>2022.4765026829418</v>
      </c>
      <c r="AI451" s="53">
        <f t="shared" si="154"/>
        <v>2084.1863934167973</v>
      </c>
      <c r="AJ451" s="53">
        <f t="shared" si="155"/>
        <v>2047.1440958370715</v>
      </c>
      <c r="AK451" s="53">
        <f t="shared" si="156"/>
        <v>1826.6666129115285</v>
      </c>
      <c r="AL451" s="53">
        <f t="shared" si="157"/>
        <v>1553.4875509151971</v>
      </c>
      <c r="AM451" s="53">
        <f t="shared" si="158"/>
        <v>1339.1283467735786</v>
      </c>
      <c r="AN451" s="55">
        <f t="shared" si="159"/>
        <v>0.69244149683803458</v>
      </c>
      <c r="AO451" s="55">
        <f t="shared" si="160"/>
        <v>0.64265430279765368</v>
      </c>
      <c r="AP451" s="55">
        <f t="shared" si="161"/>
        <v>0.66532862828438111</v>
      </c>
      <c r="AQ451" s="55">
        <f t="shared" si="162"/>
        <v>0.66198620237662598</v>
      </c>
      <c r="AR451" s="55">
        <f t="shared" si="163"/>
        <v>0.71060820276143322</v>
      </c>
      <c r="AS451" s="55">
        <f t="shared" si="164"/>
        <v>0.74252981675279928</v>
      </c>
      <c r="AT451" s="55">
        <f t="shared" si="165"/>
        <v>0.72981095809054686</v>
      </c>
      <c r="AU451" s="55">
        <f t="shared" si="166"/>
        <v>0.74302363036119368</v>
      </c>
      <c r="AV451" s="55">
        <f t="shared" si="167"/>
        <v>0.74722456303445794</v>
      </c>
      <c r="AW451" s="55">
        <f t="shared" si="168"/>
        <v>0.73118094032829961</v>
      </c>
      <c r="AX451" s="55">
        <f t="shared" si="169"/>
        <v>0.73061491660509892</v>
      </c>
      <c r="AY451" s="55">
        <f t="shared" si="170"/>
        <v>0.75086197105886188</v>
      </c>
    </row>
    <row r="452" spans="1:51" ht="14.4" thickBot="1" x14ac:dyDescent="0.3">
      <c r="A452" s="41" t="s">
        <v>1398</v>
      </c>
      <c r="B452" s="41" t="s">
        <v>1407</v>
      </c>
      <c r="C452" s="26" t="s">
        <v>511</v>
      </c>
      <c r="D452" s="50">
        <v>18.61</v>
      </c>
      <c r="E452" s="50">
        <v>20.100000000000001</v>
      </c>
      <c r="F452" s="50">
        <v>20.11</v>
      </c>
      <c r="G452" s="50">
        <v>23.7</v>
      </c>
      <c r="H452" s="50">
        <v>25.39</v>
      </c>
      <c r="I452" s="50">
        <v>25.8</v>
      </c>
      <c r="J452" s="50">
        <v>27.1</v>
      </c>
      <c r="K452" s="50">
        <v>27.2</v>
      </c>
      <c r="L452" s="50">
        <v>25.89</v>
      </c>
      <c r="M452" s="50">
        <v>24.1</v>
      </c>
      <c r="N452" s="50">
        <v>21.89</v>
      </c>
      <c r="O452" s="50">
        <v>18.22</v>
      </c>
      <c r="P452" s="51">
        <v>13.722222222222223</v>
      </c>
      <c r="Q452" s="51">
        <v>15.999999999999998</v>
      </c>
      <c r="R452" s="51">
        <v>14.5</v>
      </c>
      <c r="S452" s="51">
        <v>17.2</v>
      </c>
      <c r="T452" s="51">
        <v>19.722222222222221</v>
      </c>
      <c r="U452" s="51">
        <v>22.600000000000005</v>
      </c>
      <c r="V452" s="51">
        <v>23.200000000000003</v>
      </c>
      <c r="W452" s="51">
        <v>23.099999999999998</v>
      </c>
      <c r="X452" s="51">
        <v>22.777777777777779</v>
      </c>
      <c r="Y452" s="51">
        <v>19.2</v>
      </c>
      <c r="Z452" s="51">
        <v>17.5</v>
      </c>
      <c r="AA452" s="51">
        <v>14.5</v>
      </c>
      <c r="AB452" s="53">
        <f t="shared" si="147"/>
        <v>1147.9270104905579</v>
      </c>
      <c r="AC452" s="53">
        <f t="shared" si="148"/>
        <v>1403.0519537686887</v>
      </c>
      <c r="AD452" s="53">
        <f t="shared" si="149"/>
        <v>1156.507241075404</v>
      </c>
      <c r="AE452" s="53">
        <f t="shared" si="150"/>
        <v>1311.8656037826747</v>
      </c>
      <c r="AF452" s="53">
        <f t="shared" si="151"/>
        <v>1626.356198359455</v>
      </c>
      <c r="AG452" s="53">
        <f t="shared" si="152"/>
        <v>2259.6704391044627</v>
      </c>
      <c r="AH452" s="53">
        <f t="shared" si="153"/>
        <v>2250.6580561142282</v>
      </c>
      <c r="AI452" s="53">
        <f t="shared" si="154"/>
        <v>2210.6004638544332</v>
      </c>
      <c r="AJ452" s="53">
        <f t="shared" si="155"/>
        <v>2296.6602412820193</v>
      </c>
      <c r="AK452" s="53">
        <f t="shared" si="156"/>
        <v>1646.2070373702595</v>
      </c>
      <c r="AL452" s="53">
        <f t="shared" si="157"/>
        <v>1520.5489790673969</v>
      </c>
      <c r="AM452" s="53">
        <f t="shared" si="158"/>
        <v>1301.0387678907468</v>
      </c>
      <c r="AN452" s="55">
        <f t="shared" si="159"/>
        <v>0.73223811410529238</v>
      </c>
      <c r="AO452" s="55">
        <f t="shared" si="160"/>
        <v>0.77286252844855374</v>
      </c>
      <c r="AP452" s="55">
        <f t="shared" si="161"/>
        <v>0.70146373571882736</v>
      </c>
      <c r="AQ452" s="55">
        <f t="shared" si="162"/>
        <v>0.6695797725147441</v>
      </c>
      <c r="AR452" s="55">
        <f t="shared" si="163"/>
        <v>0.70877881280828636</v>
      </c>
      <c r="AS452" s="55">
        <f t="shared" si="164"/>
        <v>0.82535492500989338</v>
      </c>
      <c r="AT452" s="55">
        <f t="shared" si="165"/>
        <v>0.79272520142567948</v>
      </c>
      <c r="AU452" s="55">
        <f t="shared" si="166"/>
        <v>0.78333742949890539</v>
      </c>
      <c r="AV452" s="55">
        <f t="shared" si="167"/>
        <v>0.82986733889287279</v>
      </c>
      <c r="AW452" s="55">
        <f t="shared" si="168"/>
        <v>0.74110269702529452</v>
      </c>
      <c r="AX452" s="55">
        <f t="shared" si="169"/>
        <v>0.76152151585905659</v>
      </c>
      <c r="AY452" s="55">
        <f t="shared" si="170"/>
        <v>0.78912736732286515</v>
      </c>
    </row>
    <row r="453" spans="1:51" ht="14.4" thickBot="1" x14ac:dyDescent="0.3">
      <c r="A453" s="41" t="s">
        <v>1398</v>
      </c>
      <c r="B453" s="41" t="s">
        <v>1407</v>
      </c>
      <c r="C453" s="26" t="s">
        <v>512</v>
      </c>
      <c r="D453" s="50">
        <v>19.39</v>
      </c>
      <c r="E453" s="50">
        <v>20</v>
      </c>
      <c r="F453" s="50">
        <v>21.28</v>
      </c>
      <c r="G453" s="50">
        <v>21.3</v>
      </c>
      <c r="H453" s="50">
        <v>26.11</v>
      </c>
      <c r="I453" s="50">
        <v>26.5</v>
      </c>
      <c r="J453" s="50">
        <v>28.6</v>
      </c>
      <c r="K453" s="50">
        <v>28.8</v>
      </c>
      <c r="L453" s="50">
        <v>28</v>
      </c>
      <c r="M453" s="50">
        <v>25.7</v>
      </c>
      <c r="N453" s="50">
        <v>22.28</v>
      </c>
      <c r="O453" s="50">
        <v>19.78</v>
      </c>
      <c r="P453" s="51">
        <v>13.777777777777775</v>
      </c>
      <c r="Q453" s="51">
        <v>14.5</v>
      </c>
      <c r="R453" s="51">
        <v>15.777777777777777</v>
      </c>
      <c r="S453" s="51">
        <v>15.799999999999999</v>
      </c>
      <c r="T453" s="51">
        <v>19.888888888888886</v>
      </c>
      <c r="U453" s="51">
        <v>22.800000000000004</v>
      </c>
      <c r="V453" s="51">
        <v>25.2</v>
      </c>
      <c r="W453" s="51">
        <v>23.099999999999998</v>
      </c>
      <c r="X453" s="51">
        <v>23.888888888888889</v>
      </c>
      <c r="Y453" s="51">
        <v>20.399999999999999</v>
      </c>
      <c r="Z453" s="51">
        <v>17.611111111111111</v>
      </c>
      <c r="AA453" s="51">
        <v>14.388888888888888</v>
      </c>
      <c r="AB453" s="53">
        <f t="shared" si="147"/>
        <v>1101.3273272755428</v>
      </c>
      <c r="AC453" s="53">
        <f t="shared" si="148"/>
        <v>1164.4067806057149</v>
      </c>
      <c r="AD453" s="53">
        <f t="shared" si="149"/>
        <v>1268.1772138212455</v>
      </c>
      <c r="AE453" s="53">
        <f t="shared" si="150"/>
        <v>1270.2278436428262</v>
      </c>
      <c r="AF453" s="53">
        <f t="shared" si="151"/>
        <v>1590.9329142484635</v>
      </c>
      <c r="AG453" s="53">
        <f t="shared" si="152"/>
        <v>2221.3224421853338</v>
      </c>
      <c r="AH453" s="53">
        <f t="shared" si="153"/>
        <v>2621.0700441934951</v>
      </c>
      <c r="AI453" s="53">
        <f t="shared" si="154"/>
        <v>2013.6882679522062</v>
      </c>
      <c r="AJ453" s="53">
        <f t="shared" si="155"/>
        <v>2320.1106168034839</v>
      </c>
      <c r="AK453" s="53">
        <f t="shared" si="156"/>
        <v>1736.407273146925</v>
      </c>
      <c r="AL453" s="53">
        <f t="shared" si="157"/>
        <v>1505.7962536937744</v>
      </c>
      <c r="AM453" s="53">
        <f t="shared" si="158"/>
        <v>1163.5614145546012</v>
      </c>
      <c r="AN453" s="55">
        <f t="shared" si="159"/>
        <v>0.69998242203181171</v>
      </c>
      <c r="AO453" s="55">
        <f t="shared" si="160"/>
        <v>0.70625509396768515</v>
      </c>
      <c r="AP453" s="55">
        <f t="shared" si="161"/>
        <v>0.70855676063706186</v>
      </c>
      <c r="AQ453" s="55">
        <f t="shared" si="162"/>
        <v>0.70869477720131113</v>
      </c>
      <c r="AR453" s="55">
        <f t="shared" si="163"/>
        <v>0.68621320443489897</v>
      </c>
      <c r="AS453" s="55">
        <f t="shared" si="164"/>
        <v>0.80156454604479255</v>
      </c>
      <c r="AT453" s="55">
        <f t="shared" si="165"/>
        <v>0.81882930956757483</v>
      </c>
      <c r="AU453" s="55">
        <f t="shared" si="166"/>
        <v>0.71356059922262605</v>
      </c>
      <c r="AV453" s="55">
        <f t="shared" si="167"/>
        <v>0.78395059379120413</v>
      </c>
      <c r="AW453" s="55">
        <f t="shared" si="168"/>
        <v>0.72565711337030125</v>
      </c>
      <c r="AX453" s="55">
        <f t="shared" si="169"/>
        <v>0.74886612656376639</v>
      </c>
      <c r="AY453" s="55">
        <f t="shared" si="170"/>
        <v>0.71082708463529476</v>
      </c>
    </row>
    <row r="454" spans="1:51" ht="14.4" thickBot="1" x14ac:dyDescent="0.3">
      <c r="A454" s="41" t="s">
        <v>1398</v>
      </c>
      <c r="B454" s="41" t="s">
        <v>1407</v>
      </c>
      <c r="C454" s="26" t="s">
        <v>513</v>
      </c>
      <c r="D454" s="50">
        <v>17.89</v>
      </c>
      <c r="E454" s="50">
        <v>18.3</v>
      </c>
      <c r="F454" s="50">
        <v>21.11</v>
      </c>
      <c r="G454" s="50">
        <v>22</v>
      </c>
      <c r="H454" s="50">
        <v>25.5</v>
      </c>
      <c r="I454" s="50">
        <v>26.6</v>
      </c>
      <c r="J454" s="50">
        <v>27.5</v>
      </c>
      <c r="K454" s="50">
        <v>27.5</v>
      </c>
      <c r="L454" s="50">
        <v>25.5</v>
      </c>
      <c r="M454" s="50">
        <v>24</v>
      </c>
      <c r="N454" s="50">
        <v>21</v>
      </c>
      <c r="O454" s="50">
        <v>17.39</v>
      </c>
      <c r="P454" s="51">
        <v>11.111111111111111</v>
      </c>
      <c r="Q454" s="51">
        <v>10.6</v>
      </c>
      <c r="R454" s="51">
        <v>16.111111111111111</v>
      </c>
      <c r="S454" s="51">
        <v>14.4</v>
      </c>
      <c r="T454" s="51">
        <v>18.000000000000004</v>
      </c>
      <c r="U454" s="51">
        <v>21.900000000000002</v>
      </c>
      <c r="V454" s="51">
        <v>23.299999999999997</v>
      </c>
      <c r="W454" s="51">
        <v>23.8</v>
      </c>
      <c r="X454" s="51">
        <v>21.888888888888893</v>
      </c>
      <c r="Y454" s="51">
        <v>18.600000000000001</v>
      </c>
      <c r="Z454" s="51">
        <v>15.499999999999998</v>
      </c>
      <c r="AA454" s="51">
        <v>13.111111111111111</v>
      </c>
      <c r="AB454" s="53">
        <f t="shared" si="147"/>
        <v>852.42820261073848</v>
      </c>
      <c r="AC454" s="53">
        <f t="shared" si="148"/>
        <v>776.19752238825561</v>
      </c>
      <c r="AD454" s="53">
        <f t="shared" si="149"/>
        <v>1337.2118492566549</v>
      </c>
      <c r="AE454" s="53">
        <f t="shared" si="150"/>
        <v>1016.5390871975681</v>
      </c>
      <c r="AF454" s="53">
        <f t="shared" si="151"/>
        <v>1303.0368461435489</v>
      </c>
      <c r="AG454" s="53">
        <f t="shared" si="152"/>
        <v>1979.2831297785669</v>
      </c>
      <c r="AH454" s="53">
        <f t="shared" si="153"/>
        <v>2225.2283082455579</v>
      </c>
      <c r="AI454" s="53">
        <f t="shared" si="154"/>
        <v>2363.4728151977265</v>
      </c>
      <c r="AJ454" s="53">
        <f t="shared" si="155"/>
        <v>2109.5029632700648</v>
      </c>
      <c r="AK454" s="53">
        <f t="shared" si="156"/>
        <v>1536.5824695399442</v>
      </c>
      <c r="AL454" s="53">
        <f t="shared" si="157"/>
        <v>1245.0828393888046</v>
      </c>
      <c r="AM454" s="53">
        <f t="shared" si="158"/>
        <v>1144.5911911942378</v>
      </c>
      <c r="AN454" s="55">
        <f t="shared" si="159"/>
        <v>0.64540696091152872</v>
      </c>
      <c r="AO454" s="55">
        <f t="shared" si="160"/>
        <v>0.60799253674469367</v>
      </c>
      <c r="AP454" s="55">
        <f t="shared" si="161"/>
        <v>0.73139094546659977</v>
      </c>
      <c r="AQ454" s="55">
        <f t="shared" si="162"/>
        <v>0.62056437304513157</v>
      </c>
      <c r="AR454" s="55">
        <f t="shared" si="163"/>
        <v>0.63235624366639542</v>
      </c>
      <c r="AS454" s="55">
        <f t="shared" si="164"/>
        <v>0.75440893774193274</v>
      </c>
      <c r="AT454" s="55">
        <f t="shared" si="165"/>
        <v>0.77904800767359639</v>
      </c>
      <c r="AU454" s="55">
        <f t="shared" si="166"/>
        <v>0.8028829564756369</v>
      </c>
      <c r="AV454" s="55">
        <f t="shared" si="167"/>
        <v>0.80458796595291449</v>
      </c>
      <c r="AW454" s="55">
        <f t="shared" si="168"/>
        <v>0.71815470297072947</v>
      </c>
      <c r="AX454" s="55">
        <f t="shared" si="169"/>
        <v>0.70813426051958595</v>
      </c>
      <c r="AY454" s="55">
        <f t="shared" si="170"/>
        <v>0.75975582256242791</v>
      </c>
    </row>
    <row r="455" spans="1:51" ht="14.4" thickBot="1" x14ac:dyDescent="0.3">
      <c r="A455" s="41" t="s">
        <v>1398</v>
      </c>
      <c r="B455" s="41" t="s">
        <v>1407</v>
      </c>
      <c r="C455" s="26" t="s">
        <v>514</v>
      </c>
      <c r="D455" s="50">
        <v>11.78</v>
      </c>
      <c r="E455" s="50">
        <v>15.6</v>
      </c>
      <c r="F455" s="50">
        <v>18.61</v>
      </c>
      <c r="G455" s="50">
        <v>20.9</v>
      </c>
      <c r="H455" s="50">
        <v>24.11</v>
      </c>
      <c r="I455" s="50">
        <v>26</v>
      </c>
      <c r="J455" s="50">
        <v>28</v>
      </c>
      <c r="K455" s="50">
        <v>26.2</v>
      </c>
      <c r="L455" s="50">
        <v>26.39</v>
      </c>
      <c r="M455" s="50">
        <v>22.8</v>
      </c>
      <c r="N455" s="50">
        <v>21.61</v>
      </c>
      <c r="O455" s="50">
        <v>17.78</v>
      </c>
      <c r="P455" s="51">
        <v>7.1111111111111089</v>
      </c>
      <c r="Q455" s="51">
        <v>10.399999999999999</v>
      </c>
      <c r="R455" s="51">
        <v>12.999999999999998</v>
      </c>
      <c r="S455" s="51">
        <v>15.499999999999998</v>
      </c>
      <c r="T455" s="51">
        <v>19</v>
      </c>
      <c r="U455" s="51">
        <v>22.800000000000004</v>
      </c>
      <c r="V455" s="51">
        <v>23.499999999999996</v>
      </c>
      <c r="W455" s="51">
        <v>22.399999999999995</v>
      </c>
      <c r="X455" s="51">
        <v>21.999999999999996</v>
      </c>
      <c r="Y455" s="51">
        <v>17.899999999999999</v>
      </c>
      <c r="Z455" s="51">
        <v>17.5</v>
      </c>
      <c r="AA455" s="51">
        <v>13.388888888888889</v>
      </c>
      <c r="AB455" s="53">
        <f t="shared" si="147"/>
        <v>737.0857182624934</v>
      </c>
      <c r="AC455" s="53">
        <f t="shared" si="148"/>
        <v>896.82417214285329</v>
      </c>
      <c r="AD455" s="53">
        <f t="shared" si="149"/>
        <v>1044.8157596535395</v>
      </c>
      <c r="AE455" s="53">
        <f t="shared" si="150"/>
        <v>1252.7593805831234</v>
      </c>
      <c r="AF455" s="53">
        <f t="shared" si="151"/>
        <v>1604.7037682577577</v>
      </c>
      <c r="AG455" s="53">
        <f t="shared" si="152"/>
        <v>2287.9076314858012</v>
      </c>
      <c r="AH455" s="53">
        <f t="shared" si="153"/>
        <v>2213.9693495043907</v>
      </c>
      <c r="AI455" s="53">
        <f t="shared" si="154"/>
        <v>2153.8286396213111</v>
      </c>
      <c r="AJ455" s="53">
        <f t="shared" si="155"/>
        <v>2028.5421398716264</v>
      </c>
      <c r="AK455" s="53">
        <f t="shared" si="156"/>
        <v>1513.0538762644182</v>
      </c>
      <c r="AL455" s="53">
        <f t="shared" si="157"/>
        <v>1546.7840486506013</v>
      </c>
      <c r="AM455" s="53">
        <f t="shared" si="158"/>
        <v>1157.9870344504416</v>
      </c>
      <c r="AN455" s="55">
        <f t="shared" si="159"/>
        <v>0.7307012908012317</v>
      </c>
      <c r="AO455" s="55">
        <f t="shared" si="160"/>
        <v>0.71190377886509559</v>
      </c>
      <c r="AP455" s="55">
        <f t="shared" si="161"/>
        <v>0.6985782352916291</v>
      </c>
      <c r="AQ455" s="55">
        <f t="shared" si="162"/>
        <v>0.71250025260462302</v>
      </c>
      <c r="AR455" s="55">
        <f t="shared" si="163"/>
        <v>0.73148136426235688</v>
      </c>
      <c r="AS455" s="55">
        <f t="shared" si="164"/>
        <v>0.82559182187892488</v>
      </c>
      <c r="AT455" s="55">
        <f t="shared" si="165"/>
        <v>0.76580844239527901</v>
      </c>
      <c r="AU455" s="55">
        <f t="shared" si="166"/>
        <v>0.79631239830666345</v>
      </c>
      <c r="AV455" s="55">
        <f t="shared" si="167"/>
        <v>0.76848187552833724</v>
      </c>
      <c r="AW455" s="55">
        <f t="shared" si="168"/>
        <v>0.73890846844256408</v>
      </c>
      <c r="AX455" s="55">
        <f t="shared" si="169"/>
        <v>0.7746605664471693</v>
      </c>
      <c r="AY455" s="55">
        <f t="shared" si="170"/>
        <v>0.7548489208072956</v>
      </c>
    </row>
    <row r="456" spans="1:51" ht="14.4" thickBot="1" x14ac:dyDescent="0.3">
      <c r="A456" s="41" t="s">
        <v>1398</v>
      </c>
      <c r="B456" s="41" t="s">
        <v>1407</v>
      </c>
      <c r="C456" s="26" t="s">
        <v>515</v>
      </c>
      <c r="D456" s="50">
        <v>14.61</v>
      </c>
      <c r="E456" s="50">
        <v>14.3</v>
      </c>
      <c r="F456" s="50">
        <v>19.72</v>
      </c>
      <c r="G456" s="50">
        <v>20.5</v>
      </c>
      <c r="H456" s="50">
        <v>23.11</v>
      </c>
      <c r="I456" s="50">
        <v>26.2</v>
      </c>
      <c r="J456" s="50">
        <v>26.5</v>
      </c>
      <c r="K456" s="50">
        <v>26.1</v>
      </c>
      <c r="L456" s="50">
        <v>25.28</v>
      </c>
      <c r="M456" s="50">
        <v>21.7</v>
      </c>
      <c r="N456" s="50">
        <v>15.5</v>
      </c>
      <c r="O456" s="50">
        <v>10.61</v>
      </c>
      <c r="P456" s="51">
        <v>8.7222222222222232</v>
      </c>
      <c r="Q456" s="51">
        <v>7.6</v>
      </c>
      <c r="R456" s="51">
        <v>15.277777777777777</v>
      </c>
      <c r="S456" s="51">
        <v>12.6</v>
      </c>
      <c r="T456" s="51">
        <v>16.222222222222225</v>
      </c>
      <c r="U456" s="51">
        <v>20.700000000000003</v>
      </c>
      <c r="V456" s="51">
        <v>21.799999999999997</v>
      </c>
      <c r="W456" s="51">
        <v>21.7</v>
      </c>
      <c r="X456" s="51">
        <v>20</v>
      </c>
      <c r="Y456" s="51">
        <v>16.7</v>
      </c>
      <c r="Z456" s="51">
        <v>10.388888888888891</v>
      </c>
      <c r="AA456" s="51">
        <v>3.4999999999999982</v>
      </c>
      <c r="AB456" s="53">
        <f t="shared" ref="AB456:AB519" si="171">6.112*EXP(17.625*P456/(243.04+P456))*100*AN456</f>
        <v>762.97603743192462</v>
      </c>
      <c r="AC456" s="53">
        <f t="shared" ref="AC456:AC519" si="172">6.112*EXP(17.625*Q456/(243.04+Q456))*100*AO456</f>
        <v>668.40413485231636</v>
      </c>
      <c r="AD456" s="53">
        <f t="shared" ref="AD456:AD519" si="173">6.112*EXP(17.625*R456/(243.04+R456))*100*AP456</f>
        <v>1309.6041569627464</v>
      </c>
      <c r="AE456" s="53">
        <f t="shared" ref="AE456:AE519" si="174">6.112*EXP(17.625*S456/(243.04+S456))*100*AQ456</f>
        <v>881.68212392023099</v>
      </c>
      <c r="AF456" s="53">
        <f t="shared" ref="AF456:AF519" si="175">6.112*EXP(17.625*T456/(243.04+T456))*100*AR456</f>
        <v>1200.688224177896</v>
      </c>
      <c r="AG456" s="53">
        <f t="shared" ref="AG456:AG519" si="176">6.112*EXP(17.625*U456/(243.04+U456))*100*AS456</f>
        <v>1749.2876669856494</v>
      </c>
      <c r="AH456" s="53">
        <f t="shared" ref="AH456:AH519" si="177">6.112*EXP(17.625*V456/(243.04+V456))*100*AT456</f>
        <v>1966.8216324040095</v>
      </c>
      <c r="AI456" s="53">
        <f t="shared" ref="AI456:AI519" si="178">6.112*EXP(17.625*W456/(243.04+W456))*100*AU456</f>
        <v>1989.3722196235615</v>
      </c>
      <c r="AJ456" s="53">
        <f t="shared" ref="AJ456:AJ519" si="179">6.112*EXP(17.625*X456/(243.04+X456))*100*AV456</f>
        <v>1694.3770092063767</v>
      </c>
      <c r="AK456" s="53">
        <f t="shared" ref="AK456:AK519" si="180">6.112*EXP(17.625*Y456/(243.04+Y456))*100*AW456</f>
        <v>1390.1308009575489</v>
      </c>
      <c r="AL456" s="53">
        <f t="shared" ref="AL456:AL519" si="181">6.112*EXP(17.625*Z456/(243.04+Z456))*100*AX456</f>
        <v>901.25093218072755</v>
      </c>
      <c r="AM456" s="53">
        <f t="shared" ref="AM456:AM519" si="182">6.112*EXP(17.625*AA456/(243.04+AA456))*100*AY456</f>
        <v>482.32051159645602</v>
      </c>
      <c r="AN456" s="55">
        <f t="shared" ref="AN456:AN519" si="183">(EXP((17.625*P456)/(243.04+P456))/EXP((17.625*D456)/(243.04+D456)))</f>
        <v>0.67786295713157441</v>
      </c>
      <c r="AO456" s="55">
        <f t="shared" ref="AO456:AO519" si="184">(EXP((17.625*Q456)/(243.04+Q456))/EXP((17.625*E456)/(243.04+E456)))</f>
        <v>0.64084791685500775</v>
      </c>
      <c r="AP456" s="55">
        <f t="shared" ref="AP456:AP519" si="185">(EXP((17.625*R456)/(243.04+R456))/EXP((17.625*F456)/(243.04+F456)))</f>
        <v>0.75552265155448262</v>
      </c>
      <c r="AQ456" s="55">
        <f t="shared" ref="AQ456:AQ519" si="186">(EXP((17.625*S456)/(243.04+S456))/EXP((17.625*G456)/(243.04+G456)))</f>
        <v>0.60514043036726717</v>
      </c>
      <c r="AR456" s="55">
        <f t="shared" ref="AR456:AR519" si="187">(EXP((17.625*T456)/(243.04+T456))/EXP((17.625*H456)/(243.04+H456)))</f>
        <v>0.6520833607156078</v>
      </c>
      <c r="AS456" s="55">
        <f t="shared" ref="AS456:AS519" si="188">(EXP((17.625*U456)/(243.04+U456))/EXP((17.625*I456)/(243.04+I456)))</f>
        <v>0.71764311224146693</v>
      </c>
      <c r="AT456" s="55">
        <f t="shared" ref="AT456:AT519" si="189">(EXP((17.625*V456)/(243.04+V456))/EXP((17.625*J456)/(243.04+J456)))</f>
        <v>0.75424976871864313</v>
      </c>
      <c r="AU456" s="55">
        <f t="shared" ref="AU456:AU519" si="190">(EXP((17.625*W456)/(243.04+W456))/EXP((17.625*K456)/(243.04+K456)))</f>
        <v>0.76757278620010128</v>
      </c>
      <c r="AV456" s="55">
        <f t="shared" ref="AV456:AV519" si="191">(EXP((17.625*X456)/(243.04+X456))/EXP((17.625*L456)/(243.04+L456)))</f>
        <v>0.72581929742724893</v>
      </c>
      <c r="AW456" s="55">
        <f t="shared" ref="AW456:AW519" si="192">(EXP((17.625*Y456)/(243.04+Y456))/EXP((17.625*M456)/(243.04+M456)))</f>
        <v>0.73236839266717002</v>
      </c>
      <c r="AX456" s="55">
        <f t="shared" ref="AX456:AX519" si="193">(EXP((17.625*Z456)/(243.04+Z456))/EXP((17.625*N456)/(243.04+N456)))</f>
        <v>0.71594810364117956</v>
      </c>
      <c r="AY456" s="55">
        <f t="shared" ref="AY456:AY519" si="194">(EXP((17.625*AA456)/(243.04+AA456))/EXP((17.625*O456)/(243.04+O456)))</f>
        <v>0.61444962524088265</v>
      </c>
    </row>
    <row r="457" spans="1:51" ht="14.4" thickBot="1" x14ac:dyDescent="0.3">
      <c r="A457" s="41" t="s">
        <v>1398</v>
      </c>
      <c r="B457" s="41" t="s">
        <v>1407</v>
      </c>
      <c r="C457" s="26" t="s">
        <v>516</v>
      </c>
      <c r="D457" s="50">
        <v>13.39</v>
      </c>
      <c r="E457" s="50">
        <v>16.899999999999999</v>
      </c>
      <c r="F457" s="50">
        <v>20.22</v>
      </c>
      <c r="G457" s="50">
        <v>22.8</v>
      </c>
      <c r="H457" s="50">
        <v>25.28</v>
      </c>
      <c r="I457" s="50">
        <v>26.6</v>
      </c>
      <c r="J457" s="50">
        <v>27.6</v>
      </c>
      <c r="K457" s="50">
        <v>26.8</v>
      </c>
      <c r="L457" s="50">
        <v>26.78</v>
      </c>
      <c r="M457" s="50">
        <v>25.2</v>
      </c>
      <c r="N457" s="50">
        <v>18.78</v>
      </c>
      <c r="O457" s="50">
        <v>15.22</v>
      </c>
      <c r="P457" s="51">
        <v>5.9999999999999982</v>
      </c>
      <c r="Q457" s="51">
        <v>11.300000000000002</v>
      </c>
      <c r="R457" s="51">
        <v>14.722222222222221</v>
      </c>
      <c r="S457" s="51">
        <v>17.2</v>
      </c>
      <c r="T457" s="51">
        <v>19.388888888888893</v>
      </c>
      <c r="U457" s="51">
        <v>21.4</v>
      </c>
      <c r="V457" s="51">
        <v>22.5</v>
      </c>
      <c r="W457" s="51">
        <v>22.600000000000005</v>
      </c>
      <c r="X457" s="51">
        <v>21.611111111111114</v>
      </c>
      <c r="Y457" s="51">
        <v>20.599999999999998</v>
      </c>
      <c r="Z457" s="51">
        <v>12.777777777777777</v>
      </c>
      <c r="AA457" s="51">
        <v>9.3888888888888875</v>
      </c>
      <c r="AB457" s="53">
        <f t="shared" si="171"/>
        <v>569.2735877847548</v>
      </c>
      <c r="AC457" s="53">
        <f t="shared" si="172"/>
        <v>930.43023035824274</v>
      </c>
      <c r="AD457" s="53">
        <f t="shared" si="173"/>
        <v>1182.0871209583477</v>
      </c>
      <c r="AE457" s="53">
        <f t="shared" si="174"/>
        <v>1385.1631680880091</v>
      </c>
      <c r="AF457" s="53">
        <f t="shared" si="175"/>
        <v>1570.620414150726</v>
      </c>
      <c r="AG457" s="53">
        <f t="shared" si="176"/>
        <v>1861.8931092126174</v>
      </c>
      <c r="AH457" s="53">
        <f t="shared" si="177"/>
        <v>2007.9231950633564</v>
      </c>
      <c r="AI457" s="53">
        <f t="shared" si="178"/>
        <v>2130.1039443742934</v>
      </c>
      <c r="AJ457" s="53">
        <f t="shared" si="179"/>
        <v>1890.4957416189798</v>
      </c>
      <c r="AK457" s="53">
        <f t="shared" si="180"/>
        <v>1833.4505130618215</v>
      </c>
      <c r="AL457" s="53">
        <f t="shared" si="181"/>
        <v>1004.1531516831119</v>
      </c>
      <c r="AM457" s="53">
        <f t="shared" si="182"/>
        <v>802.57709845675561</v>
      </c>
      <c r="AN457" s="55">
        <f t="shared" si="183"/>
        <v>0.60914820762898314</v>
      </c>
      <c r="AO457" s="55">
        <f t="shared" si="184"/>
        <v>0.69570240388845994</v>
      </c>
      <c r="AP457" s="55">
        <f t="shared" si="185"/>
        <v>0.70677119143978728</v>
      </c>
      <c r="AQ457" s="55">
        <f t="shared" si="186"/>
        <v>0.70699104870945184</v>
      </c>
      <c r="AR457" s="55">
        <f t="shared" si="187"/>
        <v>0.69880998955982465</v>
      </c>
      <c r="AS457" s="55">
        <f t="shared" si="188"/>
        <v>0.73169525017544734</v>
      </c>
      <c r="AT457" s="55">
        <f t="shared" si="189"/>
        <v>0.73787040128620285</v>
      </c>
      <c r="AU457" s="55">
        <f t="shared" si="190"/>
        <v>0.7780301723861458</v>
      </c>
      <c r="AV457" s="55">
        <f t="shared" si="191"/>
        <v>0.73339746514166548</v>
      </c>
      <c r="AW457" s="55">
        <f t="shared" si="192"/>
        <v>0.75681890583674127</v>
      </c>
      <c r="AX457" s="55">
        <f t="shared" si="193"/>
        <v>0.68121923376977589</v>
      </c>
      <c r="AY457" s="55">
        <f t="shared" si="194"/>
        <v>0.68171474465418258</v>
      </c>
    </row>
    <row r="458" spans="1:51" ht="14.4" thickBot="1" x14ac:dyDescent="0.3">
      <c r="A458" s="41" t="s">
        <v>1398</v>
      </c>
      <c r="B458" s="41" t="s">
        <v>1407</v>
      </c>
      <c r="C458" s="26" t="s">
        <v>517</v>
      </c>
      <c r="D458" s="50">
        <v>14.61</v>
      </c>
      <c r="E458" s="50">
        <v>17.399999999999999</v>
      </c>
      <c r="F458" s="50">
        <v>18.78</v>
      </c>
      <c r="G458" s="50">
        <v>21.6</v>
      </c>
      <c r="H458" s="50">
        <v>24.61</v>
      </c>
      <c r="I458" s="50">
        <v>26.5</v>
      </c>
      <c r="J458" s="50">
        <v>26.9</v>
      </c>
      <c r="K458" s="50">
        <v>26.2</v>
      </c>
      <c r="L458" s="50">
        <v>26.11</v>
      </c>
      <c r="M458" s="50">
        <v>23.1</v>
      </c>
      <c r="N458" s="50">
        <v>20.11</v>
      </c>
      <c r="O458" s="50">
        <v>16.39</v>
      </c>
      <c r="P458" s="51">
        <v>10.611111111111112</v>
      </c>
      <c r="Q458" s="51">
        <v>10.499999999999998</v>
      </c>
      <c r="R458" s="51">
        <v>11.888888888888888</v>
      </c>
      <c r="S458" s="51">
        <v>15.2</v>
      </c>
      <c r="T458" s="51">
        <v>18.888888888888889</v>
      </c>
      <c r="U458" s="51">
        <v>22.5</v>
      </c>
      <c r="V458" s="51">
        <v>23.099999999999998</v>
      </c>
      <c r="W458" s="51">
        <v>23.400000000000002</v>
      </c>
      <c r="X458" s="51">
        <v>21.888888888888893</v>
      </c>
      <c r="Y458" s="51">
        <v>19.099999999999998</v>
      </c>
      <c r="Z458" s="51">
        <v>16.222222222222225</v>
      </c>
      <c r="AA458" s="51">
        <v>12.111111111111109</v>
      </c>
      <c r="AB458" s="53">
        <f t="shared" si="171"/>
        <v>983.02256860541058</v>
      </c>
      <c r="AC458" s="53">
        <f t="shared" si="172"/>
        <v>810.56097369960764</v>
      </c>
      <c r="AD458" s="53">
        <f t="shared" si="173"/>
        <v>893.48446058989975</v>
      </c>
      <c r="AE458" s="53">
        <f t="shared" si="174"/>
        <v>1154.7975464511594</v>
      </c>
      <c r="AF458" s="53">
        <f t="shared" si="175"/>
        <v>1535.8995773079255</v>
      </c>
      <c r="AG458" s="53">
        <f t="shared" si="176"/>
        <v>2141.9010770626132</v>
      </c>
      <c r="AH458" s="53">
        <f t="shared" si="177"/>
        <v>2249.8877865626919</v>
      </c>
      <c r="AI458" s="53">
        <f t="shared" si="178"/>
        <v>2431.1938253826165</v>
      </c>
      <c r="AJ458" s="53">
        <f t="shared" si="179"/>
        <v>2034.6021017644371</v>
      </c>
      <c r="AK458" s="53">
        <f t="shared" si="180"/>
        <v>1726.7853426573481</v>
      </c>
      <c r="AL458" s="53">
        <f t="shared" si="181"/>
        <v>1442.5017776289544</v>
      </c>
      <c r="AM458" s="53">
        <f t="shared" si="182"/>
        <v>1069.6873809363967</v>
      </c>
      <c r="AN458" s="55">
        <f t="shared" si="183"/>
        <v>0.76942837286294485</v>
      </c>
      <c r="AO458" s="55">
        <f t="shared" si="184"/>
        <v>0.63915257492900845</v>
      </c>
      <c r="AP458" s="55">
        <f t="shared" si="185"/>
        <v>0.64258476618109606</v>
      </c>
      <c r="AQ458" s="55">
        <f t="shared" si="186"/>
        <v>0.66954896629938043</v>
      </c>
      <c r="AR458" s="55">
        <f t="shared" si="187"/>
        <v>0.70498977385951089</v>
      </c>
      <c r="AS458" s="55">
        <f t="shared" si="188"/>
        <v>0.78710451233054868</v>
      </c>
      <c r="AT458" s="55">
        <f t="shared" si="189"/>
        <v>0.79725909055226518</v>
      </c>
      <c r="AU458" s="55">
        <f t="shared" si="190"/>
        <v>0.84603376481317083</v>
      </c>
      <c r="AV458" s="55">
        <f t="shared" si="191"/>
        <v>0.77601994170443722</v>
      </c>
      <c r="AW458" s="55">
        <f t="shared" si="192"/>
        <v>0.78223724014831186</v>
      </c>
      <c r="AX458" s="55">
        <f t="shared" si="193"/>
        <v>0.78341020429226882</v>
      </c>
      <c r="AY458" s="55">
        <f t="shared" si="194"/>
        <v>0.75813162302509796</v>
      </c>
    </row>
    <row r="459" spans="1:51" ht="14.4" thickBot="1" x14ac:dyDescent="0.3">
      <c r="A459" s="41" t="s">
        <v>1398</v>
      </c>
      <c r="B459" s="41" t="s">
        <v>1407</v>
      </c>
      <c r="C459" s="26" t="s">
        <v>518</v>
      </c>
      <c r="D459" s="50">
        <v>16.78</v>
      </c>
      <c r="E459" s="50">
        <v>16.100000000000001</v>
      </c>
      <c r="F459" s="50">
        <v>16</v>
      </c>
      <c r="G459" s="50">
        <v>21</v>
      </c>
      <c r="H459" s="50">
        <v>24.11</v>
      </c>
      <c r="I459" s="50">
        <v>26.6</v>
      </c>
      <c r="J459" s="50">
        <v>28.9</v>
      </c>
      <c r="K459" s="50">
        <v>26.8</v>
      </c>
      <c r="L459" s="50">
        <v>25.39</v>
      </c>
      <c r="M459" s="50">
        <v>23.4</v>
      </c>
      <c r="N459" s="50">
        <v>18.22</v>
      </c>
      <c r="O459" s="50">
        <v>16</v>
      </c>
      <c r="P459" s="51">
        <v>10.611111111111112</v>
      </c>
      <c r="Q459" s="51">
        <v>11.500000000000002</v>
      </c>
      <c r="R459" s="51">
        <v>8.7222222222222232</v>
      </c>
      <c r="S459" s="51">
        <v>12.999999999999998</v>
      </c>
      <c r="T459" s="51">
        <v>17.277777777777779</v>
      </c>
      <c r="U459" s="51">
        <v>20.399999999999999</v>
      </c>
      <c r="V459" s="51">
        <v>22.800000000000004</v>
      </c>
      <c r="W459" s="51">
        <v>22.600000000000005</v>
      </c>
      <c r="X459" s="51">
        <v>20.611111111111107</v>
      </c>
      <c r="Y459" s="51">
        <v>18.299999999999997</v>
      </c>
      <c r="Z459" s="51">
        <v>12.722222222222221</v>
      </c>
      <c r="AA459" s="51">
        <v>10</v>
      </c>
      <c r="AB459" s="53">
        <f t="shared" si="171"/>
        <v>855.57719382917787</v>
      </c>
      <c r="AC459" s="53">
        <f t="shared" si="172"/>
        <v>1005.2452292602442</v>
      </c>
      <c r="AD459" s="53">
        <f t="shared" si="173"/>
        <v>697.857084377418</v>
      </c>
      <c r="AE459" s="53">
        <f t="shared" si="174"/>
        <v>900.91183859150328</v>
      </c>
      <c r="AF459" s="53">
        <f t="shared" si="175"/>
        <v>1292.5798483999092</v>
      </c>
      <c r="AG459" s="53">
        <f t="shared" si="176"/>
        <v>1646.4403682109473</v>
      </c>
      <c r="AH459" s="53">
        <f t="shared" si="177"/>
        <v>1930.6304308639999</v>
      </c>
      <c r="AI459" s="53">
        <f t="shared" si="178"/>
        <v>2130.1039443742934</v>
      </c>
      <c r="AJ459" s="53">
        <f t="shared" si="179"/>
        <v>1815.3274671552099</v>
      </c>
      <c r="AK459" s="53">
        <f t="shared" si="180"/>
        <v>1534.3329905372998</v>
      </c>
      <c r="AL459" s="53">
        <f t="shared" si="181"/>
        <v>1032.4543270918314</v>
      </c>
      <c r="AM459" s="53">
        <f t="shared" si="182"/>
        <v>828.6929194975545</v>
      </c>
      <c r="AN459" s="55">
        <f t="shared" si="183"/>
        <v>0.66967472480367363</v>
      </c>
      <c r="AO459" s="55">
        <f t="shared" si="184"/>
        <v>0.74176201431722033</v>
      </c>
      <c r="AP459" s="55">
        <f t="shared" si="185"/>
        <v>0.62000828815479347</v>
      </c>
      <c r="AQ459" s="55">
        <f t="shared" si="186"/>
        <v>0.60236208780511125</v>
      </c>
      <c r="AR459" s="55">
        <f t="shared" si="187"/>
        <v>0.65649968256071523</v>
      </c>
      <c r="AS459" s="55">
        <f t="shared" si="188"/>
        <v>0.68805929542498456</v>
      </c>
      <c r="AT459" s="55">
        <f t="shared" si="189"/>
        <v>0.6966682889015029</v>
      </c>
      <c r="AU459" s="55">
        <f t="shared" si="190"/>
        <v>0.7780301723861458</v>
      </c>
      <c r="AV459" s="55">
        <f t="shared" si="191"/>
        <v>0.74882508031181261</v>
      </c>
      <c r="AW459" s="55">
        <f t="shared" si="192"/>
        <v>0.73070800895347399</v>
      </c>
      <c r="AX459" s="55">
        <f t="shared" si="193"/>
        <v>0.70297100241283583</v>
      </c>
      <c r="AY459" s="55">
        <f t="shared" si="194"/>
        <v>0.67563332617800631</v>
      </c>
    </row>
    <row r="460" spans="1:51" ht="14.4" thickBot="1" x14ac:dyDescent="0.3">
      <c r="A460" s="41" t="s">
        <v>1398</v>
      </c>
      <c r="B460" s="41" t="s">
        <v>1407</v>
      </c>
      <c r="C460" s="26" t="s">
        <v>519</v>
      </c>
      <c r="D460" s="50">
        <v>13.39</v>
      </c>
      <c r="E460" s="50">
        <v>14.8</v>
      </c>
      <c r="F460" s="50">
        <v>15.39</v>
      </c>
      <c r="G460" s="50">
        <v>18.600000000000001</v>
      </c>
      <c r="H460" s="50">
        <v>25</v>
      </c>
      <c r="I460" s="50">
        <v>26.9</v>
      </c>
      <c r="J460" s="50">
        <v>28.3</v>
      </c>
      <c r="K460" s="50">
        <v>28.2</v>
      </c>
      <c r="L460" s="50">
        <v>25.78</v>
      </c>
      <c r="M460" s="50">
        <v>20.9</v>
      </c>
      <c r="N460" s="50">
        <v>18.5</v>
      </c>
      <c r="O460" s="50">
        <v>11.28</v>
      </c>
      <c r="P460" s="51">
        <v>9.0000000000000018</v>
      </c>
      <c r="Q460" s="51">
        <v>9.8000000000000007</v>
      </c>
      <c r="R460" s="51">
        <v>9.3888888888888875</v>
      </c>
      <c r="S460" s="51">
        <v>12.5</v>
      </c>
      <c r="T460" s="51">
        <v>21.277777777777775</v>
      </c>
      <c r="U460" s="51">
        <v>21.599999999999998</v>
      </c>
      <c r="V460" s="51">
        <v>23.499999999999996</v>
      </c>
      <c r="W460" s="51">
        <v>23.7</v>
      </c>
      <c r="X460" s="51">
        <v>22.5</v>
      </c>
      <c r="Y460" s="51">
        <v>13.900000000000002</v>
      </c>
      <c r="Z460" s="51">
        <v>14.000000000000002</v>
      </c>
      <c r="AA460" s="51">
        <v>6.7777777777777795</v>
      </c>
      <c r="AB460" s="53">
        <f t="shared" si="171"/>
        <v>857.33500885711305</v>
      </c>
      <c r="AC460" s="53">
        <f t="shared" si="172"/>
        <v>871.33751208829801</v>
      </c>
      <c r="AD460" s="53">
        <f t="shared" si="173"/>
        <v>793.86795586697406</v>
      </c>
      <c r="AE460" s="53">
        <f t="shared" si="174"/>
        <v>979.21564789929812</v>
      </c>
      <c r="AF460" s="53">
        <f t="shared" si="175"/>
        <v>2016.6594549962836</v>
      </c>
      <c r="AG460" s="53">
        <f t="shared" si="176"/>
        <v>1874.6510137326518</v>
      </c>
      <c r="AH460" s="53">
        <f t="shared" si="177"/>
        <v>2175.619494568537</v>
      </c>
      <c r="AI460" s="53">
        <f t="shared" si="178"/>
        <v>2241.6980320346684</v>
      </c>
      <c r="AJ460" s="53">
        <f t="shared" si="179"/>
        <v>2235.039672789891</v>
      </c>
      <c r="AK460" s="53">
        <f t="shared" si="180"/>
        <v>1019.183672036759</v>
      </c>
      <c r="AL460" s="53">
        <f t="shared" si="181"/>
        <v>1198.296990360315</v>
      </c>
      <c r="AM460" s="53">
        <f t="shared" si="182"/>
        <v>727.82185297711158</v>
      </c>
      <c r="AN460" s="55">
        <f t="shared" si="183"/>
        <v>0.74754567386256665</v>
      </c>
      <c r="AO460" s="55">
        <f t="shared" si="184"/>
        <v>0.71997818113184564</v>
      </c>
      <c r="AP460" s="55">
        <f t="shared" si="185"/>
        <v>0.67431713646405844</v>
      </c>
      <c r="AQ460" s="55">
        <f t="shared" si="186"/>
        <v>0.67650379906618996</v>
      </c>
      <c r="AR460" s="55">
        <f t="shared" si="187"/>
        <v>0.79847456485891122</v>
      </c>
      <c r="AS460" s="55">
        <f t="shared" si="188"/>
        <v>0.72774506038693232</v>
      </c>
      <c r="AT460" s="55">
        <f t="shared" si="189"/>
        <v>0.75254328916220237</v>
      </c>
      <c r="AU460" s="55">
        <f t="shared" si="190"/>
        <v>0.76611226680281408</v>
      </c>
      <c r="AV460" s="55">
        <f t="shared" si="191"/>
        <v>0.82133102715615769</v>
      </c>
      <c r="AW460" s="55">
        <f t="shared" si="192"/>
        <v>0.64265430279765368</v>
      </c>
      <c r="AX460" s="55">
        <f t="shared" si="193"/>
        <v>0.75071071210268869</v>
      </c>
      <c r="AY460" s="55">
        <f t="shared" si="194"/>
        <v>0.73819312484108757</v>
      </c>
    </row>
    <row r="461" spans="1:51" ht="27" thickBot="1" x14ac:dyDescent="0.3">
      <c r="A461" s="41" t="s">
        <v>1398</v>
      </c>
      <c r="B461" s="41" t="s">
        <v>1407</v>
      </c>
      <c r="C461" s="26" t="s">
        <v>520</v>
      </c>
      <c r="D461" s="50">
        <v>10.220000000000001</v>
      </c>
      <c r="E461" s="50">
        <v>10.7</v>
      </c>
      <c r="F461" s="50">
        <v>16.72</v>
      </c>
      <c r="G461" s="50">
        <v>20.7</v>
      </c>
      <c r="H461" s="50">
        <v>24.72</v>
      </c>
      <c r="I461" s="50">
        <v>27</v>
      </c>
      <c r="J461" s="50">
        <v>27.2</v>
      </c>
      <c r="K461" s="50">
        <v>26.6</v>
      </c>
      <c r="L461" s="50">
        <v>26.28</v>
      </c>
      <c r="M461" s="50">
        <v>19.899999999999999</v>
      </c>
      <c r="N461" s="50">
        <v>15.22</v>
      </c>
      <c r="O461" s="50">
        <v>12.22</v>
      </c>
      <c r="P461" s="51">
        <v>5.3888888888888902</v>
      </c>
      <c r="Q461" s="51">
        <v>5.6999999999999984</v>
      </c>
      <c r="R461" s="51">
        <v>11.111111111111111</v>
      </c>
      <c r="S461" s="51">
        <v>16.7</v>
      </c>
      <c r="T461" s="51">
        <v>20.111111111111111</v>
      </c>
      <c r="U461" s="51">
        <v>21.599999999999998</v>
      </c>
      <c r="V461" s="51">
        <v>23.7</v>
      </c>
      <c r="W461" s="51">
        <v>23.200000000000003</v>
      </c>
      <c r="X461" s="51">
        <v>20.722222222222221</v>
      </c>
      <c r="Y461" s="51">
        <v>15.599999999999998</v>
      </c>
      <c r="Z461" s="51">
        <v>9.5</v>
      </c>
      <c r="AA461" s="51">
        <v>6.1111111111111107</v>
      </c>
      <c r="AB461" s="53">
        <f t="shared" si="171"/>
        <v>644.72728353553509</v>
      </c>
      <c r="AC461" s="53">
        <f t="shared" si="172"/>
        <v>651.94756974202915</v>
      </c>
      <c r="AD461" s="53">
        <f t="shared" si="173"/>
        <v>917.84807518956484</v>
      </c>
      <c r="AE461" s="53">
        <f t="shared" si="174"/>
        <v>1478.0850795505464</v>
      </c>
      <c r="AF461" s="53">
        <f t="shared" si="175"/>
        <v>1776.163351270533</v>
      </c>
      <c r="AG461" s="53">
        <f t="shared" si="176"/>
        <v>1863.6671142307389</v>
      </c>
      <c r="AH461" s="53">
        <f t="shared" si="177"/>
        <v>2376.6043568073601</v>
      </c>
      <c r="AI461" s="53">
        <f t="shared" si="178"/>
        <v>2317.8185362265472</v>
      </c>
      <c r="AJ461" s="53">
        <f t="shared" si="179"/>
        <v>1745.8114580029969</v>
      </c>
      <c r="AK461" s="53">
        <f t="shared" si="180"/>
        <v>1349.701198500602</v>
      </c>
      <c r="AL461" s="53">
        <f t="shared" si="181"/>
        <v>814.65130026594045</v>
      </c>
      <c r="AM461" s="53">
        <f t="shared" si="182"/>
        <v>624.07425818817921</v>
      </c>
      <c r="AN461" s="55">
        <f t="shared" si="183"/>
        <v>0.71970335561759924</v>
      </c>
      <c r="AO461" s="55">
        <f t="shared" si="184"/>
        <v>0.71223620285321476</v>
      </c>
      <c r="AP461" s="55">
        <f t="shared" si="185"/>
        <v>0.69493892268262547</v>
      </c>
      <c r="AQ461" s="55">
        <f t="shared" si="186"/>
        <v>0.77870571113891662</v>
      </c>
      <c r="AR461" s="55">
        <f t="shared" si="187"/>
        <v>0.75564036006686308</v>
      </c>
      <c r="AS461" s="55">
        <f t="shared" si="188"/>
        <v>0.72348107815890816</v>
      </c>
      <c r="AT461" s="55">
        <f t="shared" si="189"/>
        <v>0.81221722331376534</v>
      </c>
      <c r="AU461" s="55">
        <f t="shared" si="190"/>
        <v>0.81638041860993815</v>
      </c>
      <c r="AV461" s="55">
        <f t="shared" si="191"/>
        <v>0.71523761713227529</v>
      </c>
      <c r="AW461" s="55">
        <f t="shared" si="192"/>
        <v>0.7627336813036516</v>
      </c>
      <c r="AX461" s="55">
        <f t="shared" si="193"/>
        <v>0.68682355857996147</v>
      </c>
      <c r="AY461" s="55">
        <f t="shared" si="194"/>
        <v>0.66268460607784008</v>
      </c>
    </row>
    <row r="462" spans="1:51" ht="14.4" thickBot="1" x14ac:dyDescent="0.3">
      <c r="A462" s="41" t="s">
        <v>1398</v>
      </c>
      <c r="B462" s="41" t="s">
        <v>1407</v>
      </c>
      <c r="C462" s="26" t="s">
        <v>521</v>
      </c>
      <c r="D462" s="50">
        <v>11.61</v>
      </c>
      <c r="E462" s="50">
        <v>13.9</v>
      </c>
      <c r="F462" s="50">
        <v>16.39</v>
      </c>
      <c r="G462" s="50">
        <v>20.2</v>
      </c>
      <c r="H462" s="50">
        <v>24.72</v>
      </c>
      <c r="I462" s="50">
        <v>26.5</v>
      </c>
      <c r="J462" s="50">
        <v>27.3</v>
      </c>
      <c r="K462" s="50">
        <v>26.9</v>
      </c>
      <c r="L462" s="50">
        <v>25</v>
      </c>
      <c r="M462" s="50">
        <v>21.3</v>
      </c>
      <c r="N462" s="50">
        <v>17.78</v>
      </c>
      <c r="O462" s="50">
        <v>13.39</v>
      </c>
      <c r="P462" s="51">
        <v>6.1111111111111107</v>
      </c>
      <c r="Q462" s="51">
        <v>9.1000000000000014</v>
      </c>
      <c r="R462" s="51">
        <v>11.777777777777779</v>
      </c>
      <c r="S462" s="51">
        <v>16.900000000000002</v>
      </c>
      <c r="T462" s="51">
        <v>21.5</v>
      </c>
      <c r="U462" s="51">
        <v>21.3</v>
      </c>
      <c r="V462" s="51">
        <v>23.400000000000002</v>
      </c>
      <c r="W462" s="51">
        <v>22.9</v>
      </c>
      <c r="X462" s="51">
        <v>18.222222222222221</v>
      </c>
      <c r="Y462" s="51">
        <v>17.3</v>
      </c>
      <c r="Z462" s="51">
        <v>13.277777777777777</v>
      </c>
      <c r="AA462" s="51">
        <v>10.222222222222221</v>
      </c>
      <c r="AB462" s="53">
        <f t="shared" si="171"/>
        <v>649.67218444125365</v>
      </c>
      <c r="AC462" s="53">
        <f t="shared" si="172"/>
        <v>840.63096925295463</v>
      </c>
      <c r="AD462" s="53">
        <f t="shared" si="173"/>
        <v>1023.7207644780691</v>
      </c>
      <c r="AE462" s="53">
        <f t="shared" si="174"/>
        <v>1563.5749006152951</v>
      </c>
      <c r="AF462" s="53">
        <f t="shared" si="175"/>
        <v>2107.2451899000507</v>
      </c>
      <c r="AG462" s="53">
        <f t="shared" si="176"/>
        <v>1850.0851742612829</v>
      </c>
      <c r="AH462" s="53">
        <f t="shared" si="177"/>
        <v>2278.7928573389991</v>
      </c>
      <c r="AI462" s="53">
        <f t="shared" si="178"/>
        <v>2196.074731523122</v>
      </c>
      <c r="AJ462" s="53">
        <f t="shared" si="179"/>
        <v>1380.3931408738601</v>
      </c>
      <c r="AK462" s="53">
        <f t="shared" si="180"/>
        <v>1537.101578495646</v>
      </c>
      <c r="AL462" s="53">
        <f t="shared" si="181"/>
        <v>1141.3371467460686</v>
      </c>
      <c r="AM462" s="53">
        <f t="shared" si="182"/>
        <v>1010.1637973587191</v>
      </c>
      <c r="AN462" s="55">
        <f t="shared" si="183"/>
        <v>0.68986622982350854</v>
      </c>
      <c r="AO462" s="55">
        <f t="shared" si="184"/>
        <v>0.72805665150166832</v>
      </c>
      <c r="AP462" s="55">
        <f t="shared" si="185"/>
        <v>0.7416635441194982</v>
      </c>
      <c r="AQ462" s="55">
        <f t="shared" si="186"/>
        <v>0.81335826805241385</v>
      </c>
      <c r="AR462" s="55">
        <f t="shared" si="187"/>
        <v>0.82305949520610466</v>
      </c>
      <c r="AS462" s="55">
        <f t="shared" si="188"/>
        <v>0.73152396607997561</v>
      </c>
      <c r="AT462" s="55">
        <f t="shared" si="189"/>
        <v>0.79299958736134968</v>
      </c>
      <c r="AU462" s="55">
        <f t="shared" si="190"/>
        <v>0.78766692299999908</v>
      </c>
      <c r="AV462" s="55">
        <f t="shared" si="191"/>
        <v>0.6606116058640128</v>
      </c>
      <c r="AW462" s="55">
        <f t="shared" si="192"/>
        <v>0.77959617980246587</v>
      </c>
      <c r="AX462" s="55">
        <f t="shared" si="193"/>
        <v>0.74940254952328489</v>
      </c>
      <c r="AY462" s="55">
        <f t="shared" si="194"/>
        <v>0.81144362642818335</v>
      </c>
    </row>
    <row r="463" spans="1:51" ht="14.4" thickBot="1" x14ac:dyDescent="0.3">
      <c r="A463" s="41" t="s">
        <v>1398</v>
      </c>
      <c r="B463" s="41" t="s">
        <v>1407</v>
      </c>
      <c r="C463" s="26" t="s">
        <v>522</v>
      </c>
      <c r="D463" s="50">
        <v>12.61</v>
      </c>
      <c r="E463" s="50">
        <v>16.5</v>
      </c>
      <c r="F463" s="50">
        <v>20.72</v>
      </c>
      <c r="G463" s="50">
        <v>20.6</v>
      </c>
      <c r="H463" s="50">
        <v>25</v>
      </c>
      <c r="I463" s="50">
        <v>26</v>
      </c>
      <c r="J463" s="50">
        <v>27.1</v>
      </c>
      <c r="K463" s="50">
        <v>26.9</v>
      </c>
      <c r="L463" s="50">
        <v>26.28</v>
      </c>
      <c r="M463" s="50">
        <v>25.6</v>
      </c>
      <c r="N463" s="50">
        <v>20.89</v>
      </c>
      <c r="O463" s="50">
        <v>18.28</v>
      </c>
      <c r="P463" s="51">
        <v>8.6111111111111107</v>
      </c>
      <c r="Q463" s="51">
        <v>11.8</v>
      </c>
      <c r="R463" s="51">
        <v>15.388888888888889</v>
      </c>
      <c r="S463" s="51">
        <v>15.799999999999999</v>
      </c>
      <c r="T463" s="51">
        <v>19.499999999999996</v>
      </c>
      <c r="U463" s="51">
        <v>21.900000000000002</v>
      </c>
      <c r="V463" s="51">
        <v>23.9</v>
      </c>
      <c r="W463" s="51">
        <v>23.299999999999997</v>
      </c>
      <c r="X463" s="51">
        <v>22.611111111111111</v>
      </c>
      <c r="Y463" s="51">
        <v>22.3</v>
      </c>
      <c r="Z463" s="51">
        <v>15.388888888888889</v>
      </c>
      <c r="AA463" s="51">
        <v>14.777777777777779</v>
      </c>
      <c r="AB463" s="53">
        <f t="shared" si="171"/>
        <v>855.99719652778697</v>
      </c>
      <c r="AC463" s="53">
        <f t="shared" si="172"/>
        <v>1019.5664938968673</v>
      </c>
      <c r="AD463" s="53">
        <f t="shared" si="173"/>
        <v>1248.7925207872074</v>
      </c>
      <c r="AE463" s="53">
        <f t="shared" si="174"/>
        <v>1326.0734270941407</v>
      </c>
      <c r="AF463" s="53">
        <f t="shared" si="175"/>
        <v>1619.2509218562739</v>
      </c>
      <c r="AG463" s="53">
        <f t="shared" si="176"/>
        <v>2050.6638411143149</v>
      </c>
      <c r="AH463" s="53">
        <f t="shared" si="177"/>
        <v>2448.8151171475151</v>
      </c>
      <c r="AI463" s="53">
        <f t="shared" si="178"/>
        <v>2304.9356837484238</v>
      </c>
      <c r="AJ463" s="53">
        <f t="shared" si="179"/>
        <v>2199.3680033838236</v>
      </c>
      <c r="AK463" s="53">
        <f t="shared" si="180"/>
        <v>2204.7576013331991</v>
      </c>
      <c r="AL463" s="53">
        <f t="shared" si="181"/>
        <v>1235.7974430319562</v>
      </c>
      <c r="AM463" s="53">
        <f t="shared" si="182"/>
        <v>1343.4476463873241</v>
      </c>
      <c r="AN463" s="55">
        <f t="shared" si="183"/>
        <v>0.76624192630236665</v>
      </c>
      <c r="AO463" s="55">
        <f t="shared" si="184"/>
        <v>0.7375718836777494</v>
      </c>
      <c r="AP463" s="55">
        <f t="shared" si="185"/>
        <v>0.71532163451107256</v>
      </c>
      <c r="AQ463" s="55">
        <f t="shared" si="186"/>
        <v>0.73985255217828227</v>
      </c>
      <c r="AR463" s="55">
        <f t="shared" si="187"/>
        <v>0.71548721772691337</v>
      </c>
      <c r="AS463" s="55">
        <f t="shared" si="188"/>
        <v>0.7816158824199736</v>
      </c>
      <c r="AT463" s="55">
        <f t="shared" si="189"/>
        <v>0.82688650678222675</v>
      </c>
      <c r="AU463" s="55">
        <f t="shared" si="190"/>
        <v>0.80695340140434457</v>
      </c>
      <c r="AV463" s="55">
        <f t="shared" si="191"/>
        <v>0.80278755101919452</v>
      </c>
      <c r="AW463" s="55">
        <f t="shared" si="192"/>
        <v>0.82011452786380012</v>
      </c>
      <c r="AX463" s="55">
        <f t="shared" si="193"/>
        <v>0.70787791579419157</v>
      </c>
      <c r="AY463" s="55">
        <f t="shared" si="194"/>
        <v>0.80037755103435682</v>
      </c>
    </row>
    <row r="464" spans="1:51" ht="14.4" thickBot="1" x14ac:dyDescent="0.3">
      <c r="A464" s="41" t="s">
        <v>1398</v>
      </c>
      <c r="B464" s="41" t="s">
        <v>1407</v>
      </c>
      <c r="C464" s="26" t="s">
        <v>523</v>
      </c>
      <c r="D464" s="50">
        <v>17.39</v>
      </c>
      <c r="E464" s="50">
        <v>20.100000000000001</v>
      </c>
      <c r="F464" s="50">
        <v>20.22</v>
      </c>
      <c r="G464" s="50">
        <v>22.7</v>
      </c>
      <c r="H464" s="50">
        <v>23.72</v>
      </c>
      <c r="I464" s="50">
        <v>26.1</v>
      </c>
      <c r="J464" s="50">
        <v>26.7</v>
      </c>
      <c r="K464" s="50">
        <v>26.9</v>
      </c>
      <c r="L464" s="50">
        <v>27.22</v>
      </c>
      <c r="M464" s="50">
        <v>23.4</v>
      </c>
      <c r="N464" s="50">
        <v>19.78</v>
      </c>
      <c r="O464" s="50">
        <v>17.39</v>
      </c>
      <c r="P464" s="51">
        <v>13.777777777777775</v>
      </c>
      <c r="Q464" s="51">
        <v>16.099999999999998</v>
      </c>
      <c r="R464" s="51">
        <v>15.222222222222221</v>
      </c>
      <c r="S464" s="51">
        <v>18.200000000000003</v>
      </c>
      <c r="T464" s="51">
        <v>17.722222222222221</v>
      </c>
      <c r="U464" s="51">
        <v>23.299999999999997</v>
      </c>
      <c r="V464" s="51">
        <v>23.299999999999997</v>
      </c>
      <c r="W464" s="51">
        <v>23.8</v>
      </c>
      <c r="X464" s="51">
        <v>23.388888888888886</v>
      </c>
      <c r="Y464" s="51">
        <v>18.499999999999996</v>
      </c>
      <c r="Z464" s="51">
        <v>14.611111111111109</v>
      </c>
      <c r="AA464" s="51">
        <v>13.388888888888889</v>
      </c>
      <c r="AB464" s="53">
        <f t="shared" si="171"/>
        <v>1248.4071222392231</v>
      </c>
      <c r="AC464" s="53">
        <f t="shared" si="172"/>
        <v>1421.0731507151611</v>
      </c>
      <c r="AD464" s="53">
        <f t="shared" si="173"/>
        <v>1260.6511707632651</v>
      </c>
      <c r="AE464" s="53">
        <f t="shared" si="174"/>
        <v>1580.7458528325319</v>
      </c>
      <c r="AF464" s="53">
        <f t="shared" si="175"/>
        <v>1399.5836388987227</v>
      </c>
      <c r="AG464" s="53">
        <f t="shared" si="176"/>
        <v>2416.2607447743021</v>
      </c>
      <c r="AH464" s="53">
        <f t="shared" si="177"/>
        <v>2332.2154424967116</v>
      </c>
      <c r="AI464" s="53">
        <f t="shared" si="178"/>
        <v>2448.132090146602</v>
      </c>
      <c r="AJ464" s="53">
        <f t="shared" si="179"/>
        <v>2286.4382238719822</v>
      </c>
      <c r="AK464" s="53">
        <f t="shared" si="180"/>
        <v>1573.2820835439527</v>
      </c>
      <c r="AL464" s="53">
        <f t="shared" si="181"/>
        <v>1197.4436589433592</v>
      </c>
      <c r="AM464" s="53">
        <f t="shared" si="182"/>
        <v>1186.8203694412593</v>
      </c>
      <c r="AN464" s="55">
        <f t="shared" si="183"/>
        <v>0.79346350486783335</v>
      </c>
      <c r="AO464" s="55">
        <f t="shared" si="184"/>
        <v>0.77781012473569311</v>
      </c>
      <c r="AP464" s="55">
        <f t="shared" si="185"/>
        <v>0.72988016561373847</v>
      </c>
      <c r="AQ464" s="55">
        <f t="shared" si="186"/>
        <v>0.75754975912931777</v>
      </c>
      <c r="AR464" s="55">
        <f t="shared" si="187"/>
        <v>0.6911871175509352</v>
      </c>
      <c r="AS464" s="55">
        <f t="shared" si="188"/>
        <v>0.84592808399083863</v>
      </c>
      <c r="AT464" s="55">
        <f t="shared" si="189"/>
        <v>0.81650399071867241</v>
      </c>
      <c r="AU464" s="55">
        <f t="shared" si="190"/>
        <v>0.83164211483234107</v>
      </c>
      <c r="AV464" s="55">
        <f t="shared" si="191"/>
        <v>0.79619375709160822</v>
      </c>
      <c r="AW464" s="55">
        <f t="shared" si="192"/>
        <v>0.7399244091705689</v>
      </c>
      <c r="AX464" s="55">
        <f t="shared" si="193"/>
        <v>0.72110225912083359</v>
      </c>
      <c r="AY464" s="55">
        <f t="shared" si="194"/>
        <v>0.77364430551678265</v>
      </c>
    </row>
    <row r="465" spans="1:51" ht="14.4" thickBot="1" x14ac:dyDescent="0.3">
      <c r="A465" s="41" t="s">
        <v>1398</v>
      </c>
      <c r="B465" s="41" t="s">
        <v>1407</v>
      </c>
      <c r="C465" s="26" t="s">
        <v>524</v>
      </c>
      <c r="D465" s="50">
        <v>13.78</v>
      </c>
      <c r="E465" s="50">
        <v>18.399999999999999</v>
      </c>
      <c r="F465" s="50">
        <v>18.61</v>
      </c>
      <c r="G465" s="50">
        <v>21.4</v>
      </c>
      <c r="H465" s="50">
        <v>24.22</v>
      </c>
      <c r="I465" s="50">
        <v>25.5</v>
      </c>
      <c r="J465" s="50">
        <v>26.3</v>
      </c>
      <c r="K465" s="50">
        <v>27</v>
      </c>
      <c r="L465" s="50">
        <v>24.5</v>
      </c>
      <c r="M465" s="50">
        <v>22.8</v>
      </c>
      <c r="N465" s="50">
        <v>19.72</v>
      </c>
      <c r="O465" s="50">
        <v>17.22</v>
      </c>
      <c r="P465" s="51">
        <v>8.3888888888888893</v>
      </c>
      <c r="Q465" s="51">
        <v>14.100000000000001</v>
      </c>
      <c r="R465" s="51">
        <v>12.999999999999998</v>
      </c>
      <c r="S465" s="51">
        <v>13.499999999999998</v>
      </c>
      <c r="T465" s="51">
        <v>18.777777777777775</v>
      </c>
      <c r="U465" s="51">
        <v>22.9</v>
      </c>
      <c r="V465" s="51">
        <v>23.200000000000003</v>
      </c>
      <c r="W465" s="51">
        <v>23.499999999999996</v>
      </c>
      <c r="X465" s="51">
        <v>21.722222222222218</v>
      </c>
      <c r="Y465" s="51">
        <v>17.5</v>
      </c>
      <c r="Z465" s="51">
        <v>15</v>
      </c>
      <c r="AA465" s="51">
        <v>13.388888888888889</v>
      </c>
      <c r="AB465" s="53">
        <f t="shared" si="171"/>
        <v>769.57922722073761</v>
      </c>
      <c r="AC465" s="53">
        <f t="shared" si="172"/>
        <v>1221.5589354774793</v>
      </c>
      <c r="AD465" s="53">
        <f t="shared" si="173"/>
        <v>1044.8157596535395</v>
      </c>
      <c r="AE465" s="53">
        <f t="shared" si="174"/>
        <v>938.31163993459211</v>
      </c>
      <c r="AF465" s="53">
        <f t="shared" si="175"/>
        <v>1550.5194787367129</v>
      </c>
      <c r="AG465" s="53">
        <f t="shared" si="176"/>
        <v>2385.4808734639273</v>
      </c>
      <c r="AH465" s="53">
        <f t="shared" si="177"/>
        <v>2359.1966236900598</v>
      </c>
      <c r="AI465" s="53">
        <f t="shared" si="178"/>
        <v>2347.4098422104757</v>
      </c>
      <c r="AJ465" s="53">
        <f t="shared" si="179"/>
        <v>2193.9824244381862</v>
      </c>
      <c r="AK465" s="53">
        <f t="shared" si="180"/>
        <v>1438.6772187115869</v>
      </c>
      <c r="AL465" s="53">
        <f t="shared" si="181"/>
        <v>1263.6734047282544</v>
      </c>
      <c r="AM465" s="53">
        <f t="shared" si="182"/>
        <v>1199.6400567147343</v>
      </c>
      <c r="AN465" s="55">
        <f t="shared" si="183"/>
        <v>0.6993276309711407</v>
      </c>
      <c r="AO465" s="55">
        <f t="shared" si="184"/>
        <v>0.76034018182354435</v>
      </c>
      <c r="AP465" s="55">
        <f t="shared" si="185"/>
        <v>0.6985782352916291</v>
      </c>
      <c r="AQ465" s="55">
        <f t="shared" si="186"/>
        <v>0.60724129464991006</v>
      </c>
      <c r="AR465" s="55">
        <f t="shared" si="187"/>
        <v>0.71665705743546604</v>
      </c>
      <c r="AS465" s="55">
        <f t="shared" si="188"/>
        <v>0.85560129284557473</v>
      </c>
      <c r="AT465" s="55">
        <f t="shared" si="189"/>
        <v>0.8309545795447868</v>
      </c>
      <c r="AU465" s="55">
        <f t="shared" si="190"/>
        <v>0.81196529451908162</v>
      </c>
      <c r="AV465" s="55">
        <f t="shared" si="191"/>
        <v>0.84537006698694084</v>
      </c>
      <c r="AW465" s="55">
        <f t="shared" si="192"/>
        <v>0.72051849135244361</v>
      </c>
      <c r="AX465" s="55">
        <f t="shared" si="193"/>
        <v>0.74215546502770602</v>
      </c>
      <c r="AY465" s="55">
        <f t="shared" si="194"/>
        <v>0.78200098552750663</v>
      </c>
    </row>
    <row r="466" spans="1:51" ht="27" thickBot="1" x14ac:dyDescent="0.3">
      <c r="A466" s="41" t="s">
        <v>1398</v>
      </c>
      <c r="B466" s="41" t="s">
        <v>1407</v>
      </c>
      <c r="C466" s="26" t="s">
        <v>525</v>
      </c>
      <c r="D466" s="50">
        <v>16.5</v>
      </c>
      <c r="E466" s="50">
        <v>17.2</v>
      </c>
      <c r="F466" s="50">
        <v>17.11</v>
      </c>
      <c r="G466" s="50">
        <v>21.7</v>
      </c>
      <c r="H466" s="50">
        <v>26.22</v>
      </c>
      <c r="I466" s="50">
        <v>27.8</v>
      </c>
      <c r="J466" s="50">
        <v>28.4</v>
      </c>
      <c r="K466" s="50">
        <v>28.3</v>
      </c>
      <c r="L466" s="50">
        <v>28.39</v>
      </c>
      <c r="M466" s="50">
        <v>26.1</v>
      </c>
      <c r="N466" s="50">
        <v>20.11</v>
      </c>
      <c r="O466" s="50">
        <v>19.22</v>
      </c>
      <c r="P466" s="51">
        <v>12.222222222222221</v>
      </c>
      <c r="Q466" s="51">
        <v>13.2</v>
      </c>
      <c r="R466" s="51">
        <v>12</v>
      </c>
      <c r="S466" s="51">
        <v>14.5</v>
      </c>
      <c r="T466" s="51">
        <v>20.111111111111111</v>
      </c>
      <c r="U466" s="51">
        <v>22.800000000000004</v>
      </c>
      <c r="V466" s="51">
        <v>24.499999999999996</v>
      </c>
      <c r="W466" s="51">
        <v>23.8</v>
      </c>
      <c r="X466" s="51">
        <v>23.000000000000004</v>
      </c>
      <c r="Y466" s="51">
        <v>21.799999999999997</v>
      </c>
      <c r="Z466" s="51">
        <v>13.499999999999998</v>
      </c>
      <c r="AA466" s="51">
        <v>16.722222222222221</v>
      </c>
      <c r="AB466" s="53">
        <f t="shared" si="171"/>
        <v>1077.8666984609054</v>
      </c>
      <c r="AC466" s="53">
        <f t="shared" si="172"/>
        <v>1171.937593094885</v>
      </c>
      <c r="AD466" s="53">
        <f t="shared" si="173"/>
        <v>1007.0653517154019</v>
      </c>
      <c r="AE466" s="53">
        <f t="shared" si="174"/>
        <v>1048.7930113261377</v>
      </c>
      <c r="AF466" s="53">
        <f t="shared" si="175"/>
        <v>1624.718393810467</v>
      </c>
      <c r="AG466" s="53">
        <f t="shared" si="176"/>
        <v>2058.1799951322255</v>
      </c>
      <c r="AH466" s="53">
        <f t="shared" si="177"/>
        <v>2439.1192287637746</v>
      </c>
      <c r="AI466" s="53">
        <f t="shared" si="178"/>
        <v>2255.676307476368</v>
      </c>
      <c r="AJ466" s="53">
        <f t="shared" si="179"/>
        <v>2037.3918573266872</v>
      </c>
      <c r="AK466" s="53">
        <f t="shared" si="180"/>
        <v>2013.8293666950267</v>
      </c>
      <c r="AL466" s="53">
        <f t="shared" si="181"/>
        <v>1015.8596347674037</v>
      </c>
      <c r="AM466" s="53">
        <f t="shared" si="182"/>
        <v>1624.5404895800611</v>
      </c>
      <c r="AN466" s="55">
        <f t="shared" si="183"/>
        <v>0.7583664344738239</v>
      </c>
      <c r="AO466" s="55">
        <f t="shared" si="184"/>
        <v>0.77340812980474971</v>
      </c>
      <c r="AP466" s="55">
        <f t="shared" si="185"/>
        <v>0.71898834521236155</v>
      </c>
      <c r="AQ466" s="55">
        <f t="shared" si="186"/>
        <v>0.63613113484402661</v>
      </c>
      <c r="AR466" s="55">
        <f t="shared" si="187"/>
        <v>0.69121051913833875</v>
      </c>
      <c r="AS466" s="55">
        <f t="shared" si="188"/>
        <v>0.74269456885043661</v>
      </c>
      <c r="AT466" s="55">
        <f t="shared" si="189"/>
        <v>0.79449948154536443</v>
      </c>
      <c r="AU466" s="55">
        <f t="shared" si="190"/>
        <v>0.76626397010077874</v>
      </c>
      <c r="AV466" s="55">
        <f t="shared" si="191"/>
        <v>0.72634112720477451</v>
      </c>
      <c r="AW466" s="55">
        <f t="shared" si="192"/>
        <v>0.77227660558724642</v>
      </c>
      <c r="AX466" s="55">
        <f t="shared" si="193"/>
        <v>0.65742754703729767</v>
      </c>
      <c r="AY466" s="55">
        <f t="shared" si="194"/>
        <v>0.85465678414161028</v>
      </c>
    </row>
    <row r="467" spans="1:51" ht="14.4" thickBot="1" x14ac:dyDescent="0.3">
      <c r="A467" s="41" t="s">
        <v>1398</v>
      </c>
      <c r="B467" s="41" t="s">
        <v>1407</v>
      </c>
      <c r="C467" s="26" t="s">
        <v>526</v>
      </c>
      <c r="D467" s="50">
        <v>12.28</v>
      </c>
      <c r="E467" s="50">
        <v>15.7</v>
      </c>
      <c r="F467" s="50">
        <v>17.22</v>
      </c>
      <c r="G467" s="50">
        <v>22.1</v>
      </c>
      <c r="H467" s="50">
        <v>26</v>
      </c>
      <c r="I467" s="50">
        <v>27.1</v>
      </c>
      <c r="J467" s="50">
        <v>28.5</v>
      </c>
      <c r="K467" s="50">
        <v>27.6</v>
      </c>
      <c r="L467" s="50">
        <v>27.28</v>
      </c>
      <c r="M467" s="50">
        <v>25.1</v>
      </c>
      <c r="N467" s="50">
        <v>21.11</v>
      </c>
      <c r="O467" s="50">
        <v>17.28</v>
      </c>
      <c r="P467" s="51">
        <v>6.6111111111111098</v>
      </c>
      <c r="Q467" s="51">
        <v>11.300000000000002</v>
      </c>
      <c r="R467" s="51">
        <v>11.722222222222223</v>
      </c>
      <c r="S467" s="51">
        <v>14.9</v>
      </c>
      <c r="T467" s="51">
        <v>20.777777777777782</v>
      </c>
      <c r="U467" s="51">
        <v>22.7</v>
      </c>
      <c r="V467" s="51">
        <v>24</v>
      </c>
      <c r="W467" s="51">
        <v>23.7</v>
      </c>
      <c r="X467" s="51">
        <v>23.111111111111107</v>
      </c>
      <c r="Y467" s="51">
        <v>18.600000000000001</v>
      </c>
      <c r="Z467" s="51">
        <v>16.111111111111111</v>
      </c>
      <c r="AA467" s="51">
        <v>12.611111111111112</v>
      </c>
      <c r="AB467" s="53">
        <f t="shared" si="171"/>
        <v>665.93541313365972</v>
      </c>
      <c r="AC467" s="53">
        <f t="shared" si="172"/>
        <v>1004.3289708397093</v>
      </c>
      <c r="AD467" s="53">
        <f t="shared" si="173"/>
        <v>964.11474011906125</v>
      </c>
      <c r="AE467" s="53">
        <f t="shared" si="174"/>
        <v>1077.6857769717428</v>
      </c>
      <c r="AF467" s="53">
        <f t="shared" si="175"/>
        <v>1787.1326051355024</v>
      </c>
      <c r="AG467" s="53">
        <f t="shared" si="176"/>
        <v>2118.435556034306</v>
      </c>
      <c r="AH467" s="53">
        <f t="shared" si="177"/>
        <v>2283.8624958852715</v>
      </c>
      <c r="AI467" s="53">
        <f t="shared" si="178"/>
        <v>2321.5736782159402</v>
      </c>
      <c r="AJ467" s="53">
        <f t="shared" si="179"/>
        <v>2203.2135705884057</v>
      </c>
      <c r="AK467" s="53">
        <f t="shared" si="180"/>
        <v>1438.7221994733241</v>
      </c>
      <c r="AL467" s="53">
        <f t="shared" si="181"/>
        <v>1337.2118492566549</v>
      </c>
      <c r="AM467" s="53">
        <f t="shared" si="182"/>
        <v>1079.5939111979314</v>
      </c>
      <c r="AN467" s="55">
        <f t="shared" si="183"/>
        <v>0.68320095627365718</v>
      </c>
      <c r="AO467" s="55">
        <f t="shared" si="184"/>
        <v>0.75095805844462249</v>
      </c>
      <c r="AP467" s="55">
        <f t="shared" si="185"/>
        <v>0.70104546204418638</v>
      </c>
      <c r="AQ467" s="55">
        <f t="shared" si="186"/>
        <v>0.63701142129883392</v>
      </c>
      <c r="AR467" s="55">
        <f t="shared" si="187"/>
        <v>0.72966670217618645</v>
      </c>
      <c r="AS467" s="55">
        <f t="shared" si="188"/>
        <v>0.76908711402104213</v>
      </c>
      <c r="AT467" s="55">
        <f t="shared" si="189"/>
        <v>0.76656695967016886</v>
      </c>
      <c r="AU467" s="55">
        <f t="shared" si="190"/>
        <v>0.79341019519628797</v>
      </c>
      <c r="AV467" s="55">
        <f t="shared" si="191"/>
        <v>0.78019543141248249</v>
      </c>
      <c r="AW467" s="55">
        <f t="shared" si="192"/>
        <v>0.67241761135639488</v>
      </c>
      <c r="AX467" s="55">
        <f t="shared" si="193"/>
        <v>0.73139094546659977</v>
      </c>
      <c r="AY467" s="55">
        <f t="shared" si="194"/>
        <v>0.74043728618941651</v>
      </c>
    </row>
    <row r="468" spans="1:51" ht="14.4" thickBot="1" x14ac:dyDescent="0.3">
      <c r="A468" s="41" t="s">
        <v>1398</v>
      </c>
      <c r="B468" s="41" t="s">
        <v>1407</v>
      </c>
      <c r="C468" s="26" t="s">
        <v>527</v>
      </c>
      <c r="D468" s="50">
        <v>10.220000000000001</v>
      </c>
      <c r="E468" s="50">
        <v>12.6</v>
      </c>
      <c r="F468" s="50">
        <v>16.89</v>
      </c>
      <c r="G468" s="50">
        <v>19.399999999999999</v>
      </c>
      <c r="H468" s="50">
        <v>22.61</v>
      </c>
      <c r="I468" s="50">
        <v>25.9</v>
      </c>
      <c r="J468" s="50">
        <v>27.2</v>
      </c>
      <c r="K468" s="50">
        <v>26.7</v>
      </c>
      <c r="L468" s="50">
        <v>24.28</v>
      </c>
      <c r="M468" s="50">
        <v>19.2</v>
      </c>
      <c r="N468" s="50">
        <v>16.39</v>
      </c>
      <c r="O468" s="50">
        <v>10.61</v>
      </c>
      <c r="P468" s="51">
        <v>4.7777777777777786</v>
      </c>
      <c r="Q468" s="51">
        <v>5.5999999999999988</v>
      </c>
      <c r="R468" s="51">
        <v>10.222222222222221</v>
      </c>
      <c r="S468" s="51">
        <v>12.2</v>
      </c>
      <c r="T468" s="51">
        <v>17.722222222222221</v>
      </c>
      <c r="U468" s="51">
        <v>21.999999999999996</v>
      </c>
      <c r="V468" s="51">
        <v>23.200000000000003</v>
      </c>
      <c r="W468" s="51">
        <v>21.7</v>
      </c>
      <c r="X468" s="51">
        <v>19.722222222222221</v>
      </c>
      <c r="Y468" s="51">
        <v>13.599999999999998</v>
      </c>
      <c r="Z468" s="51">
        <v>11.888888888888888</v>
      </c>
      <c r="AA468" s="51">
        <v>5.7777777777777768</v>
      </c>
      <c r="AB468" s="53">
        <f t="shared" si="171"/>
        <v>592.16632972370883</v>
      </c>
      <c r="AC468" s="53">
        <f t="shared" si="172"/>
        <v>567.15978723018907</v>
      </c>
      <c r="AD468" s="53">
        <f t="shared" si="173"/>
        <v>806.68767935426342</v>
      </c>
      <c r="AE468" s="53">
        <f t="shared" si="174"/>
        <v>895.55158532329517</v>
      </c>
      <c r="AF468" s="53">
        <f t="shared" si="175"/>
        <v>1496.7127586569241</v>
      </c>
      <c r="AG468" s="53">
        <f t="shared" si="176"/>
        <v>2088.1619933713878</v>
      </c>
      <c r="AH468" s="53">
        <f t="shared" si="177"/>
        <v>2237.4905254427731</v>
      </c>
      <c r="AI468" s="53">
        <f t="shared" si="178"/>
        <v>1920.1754700995275</v>
      </c>
      <c r="AJ468" s="53">
        <f t="shared" si="179"/>
        <v>1737.7731263350295</v>
      </c>
      <c r="AK468" s="53">
        <f t="shared" si="180"/>
        <v>1088.9721337188953</v>
      </c>
      <c r="AL468" s="53">
        <f t="shared" si="181"/>
        <v>1038.8324527870625</v>
      </c>
      <c r="AM468" s="53">
        <f t="shared" si="182"/>
        <v>662.9638075421683</v>
      </c>
      <c r="AN468" s="55">
        <f t="shared" si="183"/>
        <v>0.68974308959808273</v>
      </c>
      <c r="AO468" s="55">
        <f t="shared" si="184"/>
        <v>0.62391407426550494</v>
      </c>
      <c r="AP468" s="55">
        <f t="shared" si="185"/>
        <v>0.64799548117017969</v>
      </c>
      <c r="AQ468" s="55">
        <f t="shared" si="186"/>
        <v>0.63101425844860248</v>
      </c>
      <c r="AR468" s="55">
        <f t="shared" si="187"/>
        <v>0.73915452332080844</v>
      </c>
      <c r="AS468" s="55">
        <f t="shared" si="188"/>
        <v>0.79106793668806286</v>
      </c>
      <c r="AT468" s="55">
        <f t="shared" si="189"/>
        <v>0.78808734301113659</v>
      </c>
      <c r="AU468" s="55">
        <f t="shared" si="190"/>
        <v>0.74087414162055465</v>
      </c>
      <c r="AV468" s="55">
        <f t="shared" si="191"/>
        <v>0.75733518564772517</v>
      </c>
      <c r="AW468" s="55">
        <f t="shared" si="192"/>
        <v>0.70017298974486541</v>
      </c>
      <c r="AX468" s="55">
        <f t="shared" si="193"/>
        <v>0.74711753614023091</v>
      </c>
      <c r="AY468" s="55">
        <f t="shared" si="194"/>
        <v>0.72038278838275938</v>
      </c>
    </row>
    <row r="469" spans="1:51" ht="14.4" thickBot="1" x14ac:dyDescent="0.3">
      <c r="A469" s="41" t="s">
        <v>1398</v>
      </c>
      <c r="B469" s="41" t="s">
        <v>1407</v>
      </c>
      <c r="C469" s="26" t="s">
        <v>528</v>
      </c>
      <c r="D469" s="50">
        <v>15</v>
      </c>
      <c r="E469" s="50">
        <v>16.2</v>
      </c>
      <c r="F469" s="50">
        <v>19.89</v>
      </c>
      <c r="G469" s="50">
        <v>22.4</v>
      </c>
      <c r="H469" s="50">
        <v>25.39</v>
      </c>
      <c r="I469" s="50">
        <v>27</v>
      </c>
      <c r="J469" s="50">
        <v>27.9</v>
      </c>
      <c r="K469" s="50">
        <v>27.3</v>
      </c>
      <c r="L469" s="50">
        <v>27</v>
      </c>
      <c r="M469" s="50">
        <v>23.1</v>
      </c>
      <c r="N469" s="50">
        <v>20.11</v>
      </c>
      <c r="O469" s="50">
        <v>15.89</v>
      </c>
      <c r="P469" s="51">
        <v>10.111111111111112</v>
      </c>
      <c r="Q469" s="51">
        <v>12</v>
      </c>
      <c r="R469" s="51">
        <v>15.388888888888889</v>
      </c>
      <c r="S469" s="51">
        <v>15.7</v>
      </c>
      <c r="T469" s="51">
        <v>19.499999999999996</v>
      </c>
      <c r="U469" s="51">
        <v>21.900000000000002</v>
      </c>
      <c r="V469" s="51">
        <v>23.200000000000003</v>
      </c>
      <c r="W469" s="51">
        <v>23.099999999999998</v>
      </c>
      <c r="X469" s="51">
        <v>22.611111111111111</v>
      </c>
      <c r="Y469" s="51">
        <v>18.7</v>
      </c>
      <c r="Z469" s="51">
        <v>14.388888888888888</v>
      </c>
      <c r="AA469" s="51">
        <v>10.111111111111112</v>
      </c>
      <c r="AB469" s="53">
        <f t="shared" si="171"/>
        <v>896.76549033120284</v>
      </c>
      <c r="AC469" s="53">
        <f t="shared" si="172"/>
        <v>1066.9880679590237</v>
      </c>
      <c r="AD469" s="53">
        <f t="shared" si="173"/>
        <v>1314.4835677387789</v>
      </c>
      <c r="AE469" s="53">
        <f t="shared" si="174"/>
        <v>1172.6315721883257</v>
      </c>
      <c r="AF469" s="53">
        <f t="shared" si="175"/>
        <v>1582.0868897610453</v>
      </c>
      <c r="AG469" s="53">
        <f t="shared" si="176"/>
        <v>1933.2508438963189</v>
      </c>
      <c r="AH469" s="53">
        <f t="shared" si="177"/>
        <v>2147.7102448308833</v>
      </c>
      <c r="AI469" s="53">
        <f t="shared" si="178"/>
        <v>2197.6768311741835</v>
      </c>
      <c r="AJ469" s="53">
        <f t="shared" si="179"/>
        <v>2108.0483095006057</v>
      </c>
      <c r="AK469" s="53">
        <f t="shared" si="180"/>
        <v>1642.6590959798989</v>
      </c>
      <c r="AL469" s="53">
        <f t="shared" si="181"/>
        <v>1140.0208084299293</v>
      </c>
      <c r="AM469" s="53">
        <f t="shared" si="182"/>
        <v>847.02901718855708</v>
      </c>
      <c r="AN469" s="55">
        <f t="shared" si="183"/>
        <v>0.72572062482150412</v>
      </c>
      <c r="AO469" s="55">
        <f t="shared" si="184"/>
        <v>0.76176981368334418</v>
      </c>
      <c r="AP469" s="55">
        <f t="shared" si="185"/>
        <v>0.75295016470800258</v>
      </c>
      <c r="AQ469" s="55">
        <f t="shared" si="186"/>
        <v>0.65844113757232392</v>
      </c>
      <c r="AR469" s="55">
        <f t="shared" si="187"/>
        <v>0.6990658036246159</v>
      </c>
      <c r="AS469" s="55">
        <f t="shared" si="188"/>
        <v>0.73686361167322378</v>
      </c>
      <c r="AT469" s="55">
        <f t="shared" si="189"/>
        <v>0.75646499556534497</v>
      </c>
      <c r="AU469" s="55">
        <f t="shared" si="190"/>
        <v>0.77875787504342353</v>
      </c>
      <c r="AV469" s="55">
        <f t="shared" si="191"/>
        <v>0.76945510583515075</v>
      </c>
      <c r="AW469" s="55">
        <f t="shared" si="192"/>
        <v>0.76294465057881267</v>
      </c>
      <c r="AX469" s="55">
        <f t="shared" si="193"/>
        <v>0.69644597830705357</v>
      </c>
      <c r="AY469" s="55">
        <f t="shared" si="194"/>
        <v>0.68547065450633515</v>
      </c>
    </row>
    <row r="470" spans="1:51" ht="14.4" thickBot="1" x14ac:dyDescent="0.3">
      <c r="A470" s="41" t="s">
        <v>1398</v>
      </c>
      <c r="B470" s="41" t="s">
        <v>1407</v>
      </c>
      <c r="C470" s="26" t="s">
        <v>529</v>
      </c>
      <c r="D470" s="50">
        <v>9.7799999999999994</v>
      </c>
      <c r="E470" s="50">
        <v>12.1</v>
      </c>
      <c r="F470" s="50">
        <v>13.28</v>
      </c>
      <c r="G470" s="50">
        <v>17.7</v>
      </c>
      <c r="H470" s="50">
        <v>22.72</v>
      </c>
      <c r="I470" s="50">
        <v>25.9</v>
      </c>
      <c r="J470" s="50">
        <v>26.8</v>
      </c>
      <c r="K470" s="50">
        <v>26.1</v>
      </c>
      <c r="L470" s="50">
        <v>24.72</v>
      </c>
      <c r="M470" s="50">
        <v>20.6</v>
      </c>
      <c r="N470" s="50">
        <v>14.28</v>
      </c>
      <c r="O470" s="50">
        <v>10.78</v>
      </c>
      <c r="P470" s="51">
        <v>4.1111111111111098</v>
      </c>
      <c r="Q470" s="51">
        <v>7.8999999999999995</v>
      </c>
      <c r="R470" s="51">
        <v>8.2777777777777768</v>
      </c>
      <c r="S470" s="51">
        <v>12.899999999999999</v>
      </c>
      <c r="T470" s="51">
        <v>17.388888888888886</v>
      </c>
      <c r="U470" s="51">
        <v>20.900000000000002</v>
      </c>
      <c r="V470" s="51">
        <v>23.099999999999998</v>
      </c>
      <c r="W470" s="51">
        <v>22.7</v>
      </c>
      <c r="X470" s="51">
        <v>21.222222222222225</v>
      </c>
      <c r="Y470" s="51">
        <v>13.499999999999998</v>
      </c>
      <c r="Z470" s="51">
        <v>9.2777777777777786</v>
      </c>
      <c r="AA470" s="51">
        <v>6.2222222222222232</v>
      </c>
      <c r="AB470" s="53">
        <f t="shared" si="171"/>
        <v>555.55819596593471</v>
      </c>
      <c r="AC470" s="53">
        <f t="shared" si="172"/>
        <v>803.74900643611159</v>
      </c>
      <c r="AD470" s="53">
        <f t="shared" si="173"/>
        <v>783.14312344761356</v>
      </c>
      <c r="AE470" s="53">
        <f t="shared" si="174"/>
        <v>1091.8837480353479</v>
      </c>
      <c r="AF470" s="53">
        <f t="shared" si="175"/>
        <v>1425.532553923887</v>
      </c>
      <c r="AG470" s="53">
        <f t="shared" si="176"/>
        <v>1824.9821190448229</v>
      </c>
      <c r="AH470" s="53">
        <f t="shared" si="177"/>
        <v>2263.1578128993729</v>
      </c>
      <c r="AI470" s="53">
        <f t="shared" si="178"/>
        <v>2246.9972082510135</v>
      </c>
      <c r="AJ470" s="53">
        <f t="shared" si="179"/>
        <v>2036.7187469412127</v>
      </c>
      <c r="AK470" s="53">
        <f t="shared" si="180"/>
        <v>985.58569820395542</v>
      </c>
      <c r="AL470" s="53">
        <f t="shared" si="181"/>
        <v>840.0596974212217</v>
      </c>
      <c r="AM470" s="53">
        <f t="shared" si="182"/>
        <v>697.01171554099164</v>
      </c>
      <c r="AN470" s="55">
        <f t="shared" si="183"/>
        <v>0.67798840873515065</v>
      </c>
      <c r="AO470" s="55">
        <f t="shared" si="184"/>
        <v>0.75502764772307707</v>
      </c>
      <c r="AP470" s="55">
        <f t="shared" si="185"/>
        <v>0.71703394216897298</v>
      </c>
      <c r="AQ470" s="55">
        <f t="shared" si="186"/>
        <v>0.73483630705247649</v>
      </c>
      <c r="AR470" s="55">
        <f t="shared" si="187"/>
        <v>0.71896093107300985</v>
      </c>
      <c r="AS470" s="55">
        <f t="shared" si="188"/>
        <v>0.73953885331410052</v>
      </c>
      <c r="AT470" s="55">
        <f t="shared" si="189"/>
        <v>0.80196139134787514</v>
      </c>
      <c r="AU470" s="55">
        <f t="shared" si="190"/>
        <v>0.81576075948336513</v>
      </c>
      <c r="AV470" s="55">
        <f t="shared" si="191"/>
        <v>0.80916897793516585</v>
      </c>
      <c r="AW470" s="55">
        <f t="shared" si="192"/>
        <v>0.6378353522370509</v>
      </c>
      <c r="AX470" s="55">
        <f t="shared" si="193"/>
        <v>0.7189048701505647</v>
      </c>
      <c r="AY470" s="55">
        <f t="shared" si="194"/>
        <v>0.73448399706274137</v>
      </c>
    </row>
    <row r="471" spans="1:51" ht="14.4" thickBot="1" x14ac:dyDescent="0.3">
      <c r="A471" s="41" t="s">
        <v>1398</v>
      </c>
      <c r="B471" s="41" t="s">
        <v>1407</v>
      </c>
      <c r="C471" s="26" t="s">
        <v>530</v>
      </c>
      <c r="D471" s="50">
        <v>8.7799999999999994</v>
      </c>
      <c r="E471" s="50">
        <v>11.8</v>
      </c>
      <c r="F471" s="50">
        <v>12.78</v>
      </c>
      <c r="G471" s="50">
        <v>17.3</v>
      </c>
      <c r="H471" s="50">
        <v>24.22</v>
      </c>
      <c r="I471" s="50">
        <v>26.5</v>
      </c>
      <c r="J471" s="50">
        <v>27.3</v>
      </c>
      <c r="K471" s="50">
        <v>26.3</v>
      </c>
      <c r="L471" s="50">
        <v>24.61</v>
      </c>
      <c r="M471" s="50">
        <v>19.8</v>
      </c>
      <c r="N471" s="50">
        <v>15.61</v>
      </c>
      <c r="O471" s="50">
        <v>9.11</v>
      </c>
      <c r="P471" s="51">
        <v>3.1111111111111116</v>
      </c>
      <c r="Q471" s="51">
        <v>6.9</v>
      </c>
      <c r="R471" s="51">
        <v>7.2777777777777786</v>
      </c>
      <c r="S471" s="51">
        <v>11.8</v>
      </c>
      <c r="T471" s="51">
        <v>19.222222222222218</v>
      </c>
      <c r="U471" s="51">
        <v>21.7</v>
      </c>
      <c r="V471" s="51">
        <v>23.000000000000004</v>
      </c>
      <c r="W471" s="51">
        <v>21.599999999999998</v>
      </c>
      <c r="X471" s="51">
        <v>20.222222222222225</v>
      </c>
      <c r="Y471" s="51">
        <v>11.199999999999998</v>
      </c>
      <c r="Z471" s="51">
        <v>8.4999999999999982</v>
      </c>
      <c r="AA471" s="51">
        <v>2.8888888888888906</v>
      </c>
      <c r="AB471" s="53">
        <f t="shared" si="171"/>
        <v>516.1687259410138</v>
      </c>
      <c r="AC471" s="53">
        <f t="shared" si="172"/>
        <v>715.12509946658054</v>
      </c>
      <c r="AD471" s="53">
        <f t="shared" si="173"/>
        <v>706.12766210010875</v>
      </c>
      <c r="AE471" s="53">
        <f t="shared" si="174"/>
        <v>969.14673567651835</v>
      </c>
      <c r="AF471" s="53">
        <f t="shared" si="175"/>
        <v>1638.9279072163235</v>
      </c>
      <c r="AG471" s="53">
        <f t="shared" si="176"/>
        <v>1942.935375344412</v>
      </c>
      <c r="AH471" s="53">
        <f t="shared" si="177"/>
        <v>2171.2455133262724</v>
      </c>
      <c r="AI471" s="53">
        <f t="shared" si="178"/>
        <v>1942.1052520418718</v>
      </c>
      <c r="AJ471" s="53">
        <f t="shared" si="179"/>
        <v>1812.6156604355997</v>
      </c>
      <c r="AK471" s="53">
        <f t="shared" si="180"/>
        <v>765.53795945293405</v>
      </c>
      <c r="AL471" s="53">
        <f t="shared" si="181"/>
        <v>694.28721544452787</v>
      </c>
      <c r="AM471" s="53">
        <f t="shared" si="182"/>
        <v>489.17576921114426</v>
      </c>
      <c r="AN471" s="55">
        <f t="shared" si="183"/>
        <v>0.67587074329052854</v>
      </c>
      <c r="AO471" s="55">
        <f t="shared" si="184"/>
        <v>0.71925917362501823</v>
      </c>
      <c r="AP471" s="55">
        <f t="shared" si="185"/>
        <v>0.69207553994135496</v>
      </c>
      <c r="AQ471" s="55">
        <f t="shared" si="186"/>
        <v>0.701097366058969</v>
      </c>
      <c r="AR471" s="55">
        <f t="shared" si="187"/>
        <v>0.73680521987494041</v>
      </c>
      <c r="AS471" s="55">
        <f t="shared" si="188"/>
        <v>0.74965574805405155</v>
      </c>
      <c r="AT471" s="55">
        <f t="shared" si="189"/>
        <v>0.77406067365804643</v>
      </c>
      <c r="AU471" s="55">
        <f t="shared" si="190"/>
        <v>0.7539309949273324</v>
      </c>
      <c r="AV471" s="55">
        <f t="shared" si="191"/>
        <v>0.76586861191243849</v>
      </c>
      <c r="AW471" s="55">
        <f t="shared" si="192"/>
        <v>0.5762134268124095</v>
      </c>
      <c r="AX471" s="55">
        <f t="shared" si="193"/>
        <v>0.62617854835261488</v>
      </c>
      <c r="AY471" s="55">
        <f t="shared" si="194"/>
        <v>0.65067790100460077</v>
      </c>
    </row>
    <row r="472" spans="1:51" ht="14.4" thickBot="1" x14ac:dyDescent="0.3">
      <c r="A472" s="41" t="s">
        <v>1398</v>
      </c>
      <c r="B472" s="41" t="s">
        <v>1407</v>
      </c>
      <c r="C472" s="26" t="s">
        <v>531</v>
      </c>
      <c r="D472" s="50">
        <v>9.5</v>
      </c>
      <c r="E472" s="50">
        <v>12.2</v>
      </c>
      <c r="F472" s="50">
        <v>13.28</v>
      </c>
      <c r="G472" s="50">
        <v>20.100000000000001</v>
      </c>
      <c r="H472" s="50">
        <v>25</v>
      </c>
      <c r="I472" s="50">
        <v>26.3</v>
      </c>
      <c r="J472" s="50">
        <v>27.7</v>
      </c>
      <c r="K472" s="50">
        <v>26.7</v>
      </c>
      <c r="L472" s="50">
        <v>25.11</v>
      </c>
      <c r="M472" s="50">
        <v>19.399999999999999</v>
      </c>
      <c r="N472" s="50">
        <v>14.78</v>
      </c>
      <c r="O472" s="50">
        <v>10.61</v>
      </c>
      <c r="P472" s="51">
        <v>4.2777777777777795</v>
      </c>
      <c r="Q472" s="51">
        <v>7.4</v>
      </c>
      <c r="R472" s="51">
        <v>7.3888888888888875</v>
      </c>
      <c r="S472" s="51">
        <v>15.1</v>
      </c>
      <c r="T472" s="51">
        <v>19.611111111111111</v>
      </c>
      <c r="U472" s="51">
        <v>21.5</v>
      </c>
      <c r="V472" s="51">
        <v>24.2</v>
      </c>
      <c r="W472" s="51">
        <v>22.199999999999996</v>
      </c>
      <c r="X472" s="51">
        <v>20.500000000000004</v>
      </c>
      <c r="Y472" s="51">
        <v>12.4</v>
      </c>
      <c r="Z472" s="51">
        <v>8.2777777777777768</v>
      </c>
      <c r="AA472" s="51">
        <v>6.3888888888888884</v>
      </c>
      <c r="AB472" s="53">
        <f t="shared" si="171"/>
        <v>579.47273680227704</v>
      </c>
      <c r="AC472" s="53">
        <f t="shared" si="172"/>
        <v>745.86802402880971</v>
      </c>
      <c r="AD472" s="53">
        <f t="shared" si="173"/>
        <v>693.89307533311739</v>
      </c>
      <c r="AE472" s="53">
        <f t="shared" si="174"/>
        <v>1250.248600804154</v>
      </c>
      <c r="AF472" s="53">
        <f t="shared" si="175"/>
        <v>1641.7588151929117</v>
      </c>
      <c r="AG472" s="53">
        <f t="shared" si="176"/>
        <v>1918.4837129988139</v>
      </c>
      <c r="AH472" s="53">
        <f t="shared" si="177"/>
        <v>2450.9882263638119</v>
      </c>
      <c r="AI472" s="53">
        <f t="shared" si="178"/>
        <v>2040.9577151954343</v>
      </c>
      <c r="AJ472" s="53">
        <f t="shared" si="179"/>
        <v>1820.7145940376658</v>
      </c>
      <c r="AK472" s="53">
        <f t="shared" si="180"/>
        <v>919.39887444540068</v>
      </c>
      <c r="AL472" s="53">
        <f t="shared" si="181"/>
        <v>710.58299024900032</v>
      </c>
      <c r="AM472" s="53">
        <f t="shared" si="182"/>
        <v>721.31714547582567</v>
      </c>
      <c r="AN472" s="55">
        <f t="shared" si="183"/>
        <v>0.69896144116609527</v>
      </c>
      <c r="AO472" s="55">
        <f t="shared" si="184"/>
        <v>0.72494536472471327</v>
      </c>
      <c r="AP472" s="55">
        <f t="shared" si="185"/>
        <v>0.67494039546310913</v>
      </c>
      <c r="AQ472" s="55">
        <f t="shared" si="186"/>
        <v>0.72956428188434752</v>
      </c>
      <c r="AR472" s="55">
        <f t="shared" si="187"/>
        <v>0.72044276007688712</v>
      </c>
      <c r="AS472" s="55">
        <f t="shared" si="188"/>
        <v>0.74933199228554526</v>
      </c>
      <c r="AT472" s="55">
        <f t="shared" si="189"/>
        <v>0.81284492823113763</v>
      </c>
      <c r="AU472" s="55">
        <f t="shared" si="190"/>
        <v>0.76381992276460875</v>
      </c>
      <c r="AV472" s="55">
        <f t="shared" si="191"/>
        <v>0.75620958424677098</v>
      </c>
      <c r="AW472" s="55">
        <f t="shared" si="192"/>
        <v>0.63936057541268942</v>
      </c>
      <c r="AX472" s="55">
        <f t="shared" si="193"/>
        <v>0.65059898693031193</v>
      </c>
      <c r="AY472" s="55">
        <f t="shared" si="194"/>
        <v>0.75141791582538864</v>
      </c>
    </row>
    <row r="473" spans="1:51" ht="14.4" thickBot="1" x14ac:dyDescent="0.3">
      <c r="A473" s="41" t="s">
        <v>1398</v>
      </c>
      <c r="B473" s="41" t="s">
        <v>1407</v>
      </c>
      <c r="C473" s="26" t="s">
        <v>532</v>
      </c>
      <c r="D473" s="50">
        <v>18.28</v>
      </c>
      <c r="E473" s="50">
        <v>18.399999999999999</v>
      </c>
      <c r="F473" s="50">
        <v>20.61</v>
      </c>
      <c r="G473" s="50">
        <v>24</v>
      </c>
      <c r="H473" s="50">
        <v>25.39</v>
      </c>
      <c r="I473" s="50">
        <v>25.8</v>
      </c>
      <c r="J473" s="50">
        <v>27.1</v>
      </c>
      <c r="K473" s="50">
        <v>26.6</v>
      </c>
      <c r="L473" s="50">
        <v>26.28</v>
      </c>
      <c r="M473" s="50">
        <v>24.8</v>
      </c>
      <c r="N473" s="50">
        <v>20.5</v>
      </c>
      <c r="O473" s="50">
        <v>18.61</v>
      </c>
      <c r="P473" s="51">
        <v>14.722222222222221</v>
      </c>
      <c r="Q473" s="51">
        <v>12.6</v>
      </c>
      <c r="R473" s="51">
        <v>14.722222222222221</v>
      </c>
      <c r="S473" s="51">
        <v>19.099999999999998</v>
      </c>
      <c r="T473" s="51">
        <v>20.222222222222225</v>
      </c>
      <c r="U473" s="51">
        <v>21.599999999999998</v>
      </c>
      <c r="V473" s="51">
        <v>23.000000000000004</v>
      </c>
      <c r="W473" s="51">
        <v>22.9</v>
      </c>
      <c r="X473" s="51">
        <v>22.388888888888886</v>
      </c>
      <c r="Y473" s="51">
        <v>20.399999999999999</v>
      </c>
      <c r="Z473" s="51">
        <v>16.722222222222221</v>
      </c>
      <c r="AA473" s="51">
        <v>14.5</v>
      </c>
      <c r="AB473" s="53">
        <f t="shared" si="171"/>
        <v>1333.8602933752106</v>
      </c>
      <c r="AC473" s="53">
        <f t="shared" si="172"/>
        <v>1004.6463052309248</v>
      </c>
      <c r="AD473" s="53">
        <f t="shared" si="173"/>
        <v>1153.9750863468021</v>
      </c>
      <c r="AE473" s="53">
        <f t="shared" si="174"/>
        <v>1635.6104458466971</v>
      </c>
      <c r="AF473" s="53">
        <f t="shared" si="175"/>
        <v>1730.249364772543</v>
      </c>
      <c r="AG473" s="53">
        <f t="shared" si="176"/>
        <v>2000.4086299420642</v>
      </c>
      <c r="AH473" s="53">
        <f t="shared" si="177"/>
        <v>2196.8665363613482</v>
      </c>
      <c r="AI473" s="53">
        <f t="shared" si="178"/>
        <v>2235.1915156270611</v>
      </c>
      <c r="AJ473" s="53">
        <f t="shared" si="179"/>
        <v>2140.779467314479</v>
      </c>
      <c r="AK473" s="53">
        <f t="shared" si="180"/>
        <v>1831.945149437257</v>
      </c>
      <c r="AL473" s="53">
        <f t="shared" si="181"/>
        <v>1500.6447576519072</v>
      </c>
      <c r="AM473" s="53">
        <f t="shared" si="182"/>
        <v>1269.6284682129749</v>
      </c>
      <c r="AN473" s="55">
        <f t="shared" si="183"/>
        <v>0.79751653837385827</v>
      </c>
      <c r="AO473" s="55">
        <f t="shared" si="184"/>
        <v>0.68953660397602701</v>
      </c>
      <c r="AP473" s="55">
        <f t="shared" si="185"/>
        <v>0.6899629749860875</v>
      </c>
      <c r="AQ473" s="55">
        <f t="shared" si="186"/>
        <v>0.74093482815180056</v>
      </c>
      <c r="AR473" s="55">
        <f t="shared" si="187"/>
        <v>0.73106710274271458</v>
      </c>
      <c r="AS473" s="55">
        <f t="shared" si="188"/>
        <v>0.77656453842951978</v>
      </c>
      <c r="AT473" s="55">
        <f t="shared" si="189"/>
        <v>0.78319470582005501</v>
      </c>
      <c r="AU473" s="55">
        <f t="shared" si="190"/>
        <v>0.80169695418725084</v>
      </c>
      <c r="AV473" s="55">
        <f t="shared" si="191"/>
        <v>0.79202272595236733</v>
      </c>
      <c r="AW473" s="55">
        <f t="shared" si="192"/>
        <v>0.76558308039342204</v>
      </c>
      <c r="AX473" s="55">
        <f t="shared" si="193"/>
        <v>0.78947630480128994</v>
      </c>
      <c r="AY473" s="55">
        <f t="shared" si="194"/>
        <v>0.7700758773109827</v>
      </c>
    </row>
    <row r="474" spans="1:51" ht="14.4" thickBot="1" x14ac:dyDescent="0.3">
      <c r="A474" s="41" t="s">
        <v>1398</v>
      </c>
      <c r="B474" s="41" t="s">
        <v>1407</v>
      </c>
      <c r="C474" s="27" t="s">
        <v>533</v>
      </c>
      <c r="D474" s="50">
        <v>11.39</v>
      </c>
      <c r="E474" s="50">
        <v>12.1</v>
      </c>
      <c r="F474" s="50">
        <v>13.22</v>
      </c>
      <c r="G474" s="50">
        <v>18.600000000000001</v>
      </c>
      <c r="H474" s="50">
        <v>23</v>
      </c>
      <c r="I474" s="50">
        <v>26</v>
      </c>
      <c r="J474" s="50">
        <v>26.4</v>
      </c>
      <c r="K474" s="50">
        <v>26.7</v>
      </c>
      <c r="L474" s="50">
        <v>24</v>
      </c>
      <c r="M474" s="50">
        <v>18.899999999999999</v>
      </c>
      <c r="N474" s="50">
        <v>16.78</v>
      </c>
      <c r="O474" s="50">
        <v>10.11</v>
      </c>
      <c r="P474" s="51">
        <v>7.7222222222222214</v>
      </c>
      <c r="Q474" s="51">
        <v>7.4</v>
      </c>
      <c r="R474" s="51">
        <v>6.8888888888888875</v>
      </c>
      <c r="S474" s="51">
        <v>12.899999999999999</v>
      </c>
      <c r="T474" s="51">
        <v>18.000000000000004</v>
      </c>
      <c r="U474" s="51">
        <v>21.1</v>
      </c>
      <c r="V474" s="51">
        <v>23.099999999999998</v>
      </c>
      <c r="W474" s="51">
        <v>21.999999999999996</v>
      </c>
      <c r="X474" s="51">
        <v>19.611111111111111</v>
      </c>
      <c r="Y474" s="51">
        <v>13.399999999999999</v>
      </c>
      <c r="Z474" s="51">
        <v>12.111111111111109</v>
      </c>
      <c r="AA474" s="51">
        <v>5.1111111111111125</v>
      </c>
      <c r="AB474" s="53">
        <f t="shared" si="171"/>
        <v>822.15936620751575</v>
      </c>
      <c r="AC474" s="53">
        <f t="shared" si="172"/>
        <v>750.79035389870967</v>
      </c>
      <c r="AD474" s="53">
        <f t="shared" si="173"/>
        <v>650.53257530000542</v>
      </c>
      <c r="AE474" s="53">
        <f t="shared" si="174"/>
        <v>1031.8907670543954</v>
      </c>
      <c r="AF474" s="53">
        <f t="shared" si="175"/>
        <v>1513.7558710518665</v>
      </c>
      <c r="AG474" s="53">
        <f t="shared" si="176"/>
        <v>1859.3499453226209</v>
      </c>
      <c r="AH474" s="53">
        <f t="shared" si="177"/>
        <v>2317.1263697384766</v>
      </c>
      <c r="AI474" s="53">
        <f t="shared" si="178"/>
        <v>1991.8139340875787</v>
      </c>
      <c r="AJ474" s="53">
        <f t="shared" si="179"/>
        <v>1743.0100635136123</v>
      </c>
      <c r="AK474" s="53">
        <f t="shared" si="180"/>
        <v>1081.0224484426287</v>
      </c>
      <c r="AL474" s="53">
        <f t="shared" si="181"/>
        <v>1043.5016419137264</v>
      </c>
      <c r="AM474" s="53">
        <f t="shared" si="182"/>
        <v>624.889171827719</v>
      </c>
      <c r="AN474" s="55">
        <f t="shared" si="183"/>
        <v>0.7817253370494458</v>
      </c>
      <c r="AO474" s="55">
        <f t="shared" si="184"/>
        <v>0.72972961623821175</v>
      </c>
      <c r="AP474" s="55">
        <f t="shared" si="185"/>
        <v>0.6547919581225673</v>
      </c>
      <c r="AQ474" s="55">
        <f t="shared" si="186"/>
        <v>0.69446111081713024</v>
      </c>
      <c r="AR474" s="55">
        <f t="shared" si="187"/>
        <v>0.73461696749353267</v>
      </c>
      <c r="AS474" s="55">
        <f t="shared" si="188"/>
        <v>0.74426347523449943</v>
      </c>
      <c r="AT474" s="55">
        <f t="shared" si="189"/>
        <v>0.82108542179994382</v>
      </c>
      <c r="AU474" s="55">
        <f t="shared" si="190"/>
        <v>0.75456796173234286</v>
      </c>
      <c r="AV474" s="55">
        <f t="shared" si="191"/>
        <v>0.76487421256939248</v>
      </c>
      <c r="AW474" s="55">
        <f t="shared" si="192"/>
        <v>0.70416869997511644</v>
      </c>
      <c r="AX474" s="55">
        <f t="shared" si="193"/>
        <v>0.73957270835603817</v>
      </c>
      <c r="AY474" s="55">
        <f t="shared" si="194"/>
        <v>0.71115278667134918</v>
      </c>
    </row>
    <row r="475" spans="1:51" ht="14.4" thickBot="1" x14ac:dyDescent="0.3">
      <c r="A475" s="41" t="s">
        <v>1398</v>
      </c>
      <c r="B475" s="41" t="s">
        <v>1408</v>
      </c>
      <c r="C475" s="26" t="s">
        <v>534</v>
      </c>
      <c r="D475" s="50">
        <v>11.11</v>
      </c>
      <c r="E475" s="50">
        <v>12.7</v>
      </c>
      <c r="F475" s="50">
        <v>14.11</v>
      </c>
      <c r="G475" s="50">
        <v>18.2</v>
      </c>
      <c r="H475" s="50">
        <v>22.78</v>
      </c>
      <c r="I475" s="50">
        <v>26.2</v>
      </c>
      <c r="J475" s="50">
        <v>27.3</v>
      </c>
      <c r="K475" s="50">
        <v>25.8</v>
      </c>
      <c r="L475" s="50">
        <v>25</v>
      </c>
      <c r="M475" s="50">
        <v>21.2</v>
      </c>
      <c r="N475" s="50">
        <v>14.89</v>
      </c>
      <c r="O475" s="50">
        <v>9.39</v>
      </c>
      <c r="P475" s="51">
        <v>7.7777777777777777</v>
      </c>
      <c r="Q475" s="51">
        <v>8.1999999999999993</v>
      </c>
      <c r="R475" s="51">
        <v>6.3888888888888884</v>
      </c>
      <c r="S475" s="51">
        <v>12.999999999999998</v>
      </c>
      <c r="T475" s="51">
        <v>15</v>
      </c>
      <c r="U475" s="51">
        <v>20.599999999999998</v>
      </c>
      <c r="V475" s="51">
        <v>21.999999999999996</v>
      </c>
      <c r="W475" s="51">
        <v>21.2</v>
      </c>
      <c r="X475" s="51">
        <v>19</v>
      </c>
      <c r="Y475" s="51">
        <v>17.800000000000004</v>
      </c>
      <c r="Z475" s="51">
        <v>9.2777777777777786</v>
      </c>
      <c r="AA475" s="51">
        <v>3.2222222222222205</v>
      </c>
      <c r="AB475" s="53">
        <f t="shared" si="171"/>
        <v>843.9135039280535</v>
      </c>
      <c r="AC475" s="53">
        <f t="shared" si="172"/>
        <v>804.85619800995721</v>
      </c>
      <c r="AD475" s="53">
        <f t="shared" si="173"/>
        <v>573.19394588138482</v>
      </c>
      <c r="AE475" s="53">
        <f t="shared" si="174"/>
        <v>1072.0090242820324</v>
      </c>
      <c r="AF475" s="53">
        <f t="shared" si="175"/>
        <v>1047.4500565423596</v>
      </c>
      <c r="AG475" s="53">
        <f t="shared" si="176"/>
        <v>1727.8667498634134</v>
      </c>
      <c r="AH475" s="53">
        <f t="shared" si="177"/>
        <v>1922.8343973792093</v>
      </c>
      <c r="AI475" s="53">
        <f t="shared" si="178"/>
        <v>1904.7413037345173</v>
      </c>
      <c r="AJ475" s="53">
        <f t="shared" si="179"/>
        <v>1521.5030188389965</v>
      </c>
      <c r="AK475" s="53">
        <f t="shared" si="180"/>
        <v>1647.2565016168448</v>
      </c>
      <c r="AL475" s="53">
        <f t="shared" si="181"/>
        <v>807.62943171531549</v>
      </c>
      <c r="AM475" s="53">
        <f t="shared" si="182"/>
        <v>503.22184157051782</v>
      </c>
      <c r="AN475" s="55">
        <f t="shared" si="183"/>
        <v>0.79937927861848679</v>
      </c>
      <c r="AO475" s="55">
        <f t="shared" si="184"/>
        <v>0.74081274724458179</v>
      </c>
      <c r="AP475" s="55">
        <f t="shared" si="185"/>
        <v>0.59711349283649551</v>
      </c>
      <c r="AQ475" s="55">
        <f t="shared" si="186"/>
        <v>0.71676002728746402</v>
      </c>
      <c r="AR475" s="55">
        <f t="shared" si="187"/>
        <v>0.61516747990249976</v>
      </c>
      <c r="AS475" s="55">
        <f t="shared" si="188"/>
        <v>0.71323562525803585</v>
      </c>
      <c r="AT475" s="55">
        <f t="shared" si="189"/>
        <v>0.72843612907242183</v>
      </c>
      <c r="AU475" s="55">
        <f t="shared" si="190"/>
        <v>0.75776788370865444</v>
      </c>
      <c r="AV475" s="55">
        <f t="shared" si="191"/>
        <v>0.69355548728971039</v>
      </c>
      <c r="AW475" s="55">
        <f t="shared" si="192"/>
        <v>0.80952583416251933</v>
      </c>
      <c r="AX475" s="55">
        <f t="shared" si="193"/>
        <v>0.69115175209500035</v>
      </c>
      <c r="AY475" s="55">
        <f t="shared" si="194"/>
        <v>0.65376472535964514</v>
      </c>
    </row>
    <row r="476" spans="1:51" ht="14.4" thickBot="1" x14ac:dyDescent="0.3">
      <c r="A476" s="41" t="s">
        <v>1398</v>
      </c>
      <c r="B476" s="41" t="s">
        <v>1408</v>
      </c>
      <c r="C476" s="26" t="s">
        <v>535</v>
      </c>
      <c r="D476" s="50">
        <v>8.2200000000000006</v>
      </c>
      <c r="E476" s="50">
        <v>11.7</v>
      </c>
      <c r="F476" s="50">
        <v>13.72</v>
      </c>
      <c r="G476" s="50">
        <v>18.3</v>
      </c>
      <c r="H476" s="50">
        <v>24.22</v>
      </c>
      <c r="I476" s="50">
        <v>25.1</v>
      </c>
      <c r="J476" s="50">
        <v>26.9</v>
      </c>
      <c r="K476" s="50">
        <v>27.1</v>
      </c>
      <c r="L476" s="50">
        <v>23.61</v>
      </c>
      <c r="M476" s="50">
        <v>17.899999999999999</v>
      </c>
      <c r="N476" s="50">
        <v>13.61</v>
      </c>
      <c r="O476" s="50">
        <v>7.89</v>
      </c>
      <c r="P476" s="51">
        <v>3.6111111111111112</v>
      </c>
      <c r="Q476" s="51">
        <v>5.9999999999999982</v>
      </c>
      <c r="R476" s="51">
        <v>5.3888888888888902</v>
      </c>
      <c r="S476" s="51">
        <v>12.999999999999998</v>
      </c>
      <c r="T476" s="51">
        <v>17.222222222222221</v>
      </c>
      <c r="U476" s="51">
        <v>20.700000000000003</v>
      </c>
      <c r="V476" s="51">
        <v>22.600000000000005</v>
      </c>
      <c r="W476" s="51">
        <v>23.000000000000004</v>
      </c>
      <c r="X476" s="51">
        <v>19</v>
      </c>
      <c r="Y476" s="51">
        <v>11.600000000000001</v>
      </c>
      <c r="Z476" s="51">
        <v>9.5</v>
      </c>
      <c r="AA476" s="51">
        <v>3.1111111111111116</v>
      </c>
      <c r="AB476" s="53">
        <f t="shared" si="171"/>
        <v>575.30490191861054</v>
      </c>
      <c r="AC476" s="53">
        <f t="shared" si="172"/>
        <v>635.99045521203664</v>
      </c>
      <c r="AD476" s="53">
        <f t="shared" si="173"/>
        <v>511.97152448396179</v>
      </c>
      <c r="AE476" s="53">
        <f t="shared" si="174"/>
        <v>1065.3040357485734</v>
      </c>
      <c r="AF476" s="53">
        <f t="shared" si="175"/>
        <v>1275.0884683429622</v>
      </c>
      <c r="AG476" s="53">
        <f t="shared" si="176"/>
        <v>1867.267940925899</v>
      </c>
      <c r="AH476" s="53">
        <f t="shared" si="177"/>
        <v>2117.6140794251492</v>
      </c>
      <c r="AI476" s="53">
        <f t="shared" si="178"/>
        <v>2196.8665363613482</v>
      </c>
      <c r="AJ476" s="53">
        <f t="shared" si="179"/>
        <v>1653.6839245418983</v>
      </c>
      <c r="AK476" s="53">
        <f t="shared" si="180"/>
        <v>908.84844013268412</v>
      </c>
      <c r="AL476" s="53">
        <f t="shared" si="181"/>
        <v>903.98097471343385</v>
      </c>
      <c r="AM476" s="53">
        <f t="shared" si="182"/>
        <v>548.26929685473237</v>
      </c>
      <c r="AN476" s="55">
        <f t="shared" si="183"/>
        <v>0.72719253990676469</v>
      </c>
      <c r="AO476" s="55">
        <f t="shared" si="184"/>
        <v>0.68053824061838575</v>
      </c>
      <c r="AP476" s="55">
        <f t="shared" si="185"/>
        <v>0.57150927773860294</v>
      </c>
      <c r="AQ476" s="55">
        <f t="shared" si="186"/>
        <v>0.71227697942560209</v>
      </c>
      <c r="AR476" s="55">
        <f t="shared" si="187"/>
        <v>0.64989459911060743</v>
      </c>
      <c r="AS476" s="55">
        <f t="shared" si="188"/>
        <v>0.76604437440750039</v>
      </c>
      <c r="AT476" s="55">
        <f t="shared" si="189"/>
        <v>0.77346819229821306</v>
      </c>
      <c r="AU476" s="55">
        <f t="shared" si="190"/>
        <v>0.78319470582005501</v>
      </c>
      <c r="AV476" s="55">
        <f t="shared" si="191"/>
        <v>0.75380827110286708</v>
      </c>
      <c r="AW476" s="55">
        <f t="shared" si="192"/>
        <v>0.66621415948695506</v>
      </c>
      <c r="AX476" s="55">
        <f t="shared" si="193"/>
        <v>0.76213642541119109</v>
      </c>
      <c r="AY476" s="55">
        <f t="shared" si="194"/>
        <v>0.71790319437317052</v>
      </c>
    </row>
    <row r="477" spans="1:51" ht="14.4" thickBot="1" x14ac:dyDescent="0.3">
      <c r="A477" s="41" t="s">
        <v>1398</v>
      </c>
      <c r="B477" s="41" t="s">
        <v>1408</v>
      </c>
      <c r="C477" s="26" t="s">
        <v>536</v>
      </c>
      <c r="D477" s="50">
        <v>3.72</v>
      </c>
      <c r="E477" s="50">
        <v>9.4</v>
      </c>
      <c r="F477" s="50">
        <v>13.5</v>
      </c>
      <c r="G477" s="50">
        <v>17.5</v>
      </c>
      <c r="H477" s="50">
        <v>20.61</v>
      </c>
      <c r="I477" s="50">
        <v>24.9</v>
      </c>
      <c r="J477" s="50">
        <v>26.2</v>
      </c>
      <c r="K477" s="50">
        <v>25</v>
      </c>
      <c r="L477" s="50">
        <v>21.5</v>
      </c>
      <c r="M477" s="50">
        <v>16.2</v>
      </c>
      <c r="N477" s="50">
        <v>12.5</v>
      </c>
      <c r="O477" s="50">
        <v>7.61</v>
      </c>
      <c r="P477" s="51">
        <v>-3.2222222222222223</v>
      </c>
      <c r="Q477" s="51">
        <v>2.0000000000000009</v>
      </c>
      <c r="R477" s="51">
        <v>3.3888888888888897</v>
      </c>
      <c r="S477" s="51">
        <v>8.5999999999999979</v>
      </c>
      <c r="T477" s="51">
        <v>13.722222222222223</v>
      </c>
      <c r="U477" s="51">
        <v>18.7</v>
      </c>
      <c r="V477" s="51">
        <v>19.699999999999996</v>
      </c>
      <c r="W477" s="51">
        <v>21.1</v>
      </c>
      <c r="X477" s="51">
        <v>17.5</v>
      </c>
      <c r="Y477" s="51">
        <v>10</v>
      </c>
      <c r="Z477" s="51">
        <v>7.2777777777777786</v>
      </c>
      <c r="AA477" s="51">
        <v>0.49999999999999922</v>
      </c>
      <c r="AB477" s="53">
        <f t="shared" si="171"/>
        <v>291.80834334225096</v>
      </c>
      <c r="AC477" s="53">
        <f t="shared" si="172"/>
        <v>422.77401893332546</v>
      </c>
      <c r="AD477" s="53">
        <f t="shared" si="173"/>
        <v>392.56225097794243</v>
      </c>
      <c r="AE477" s="53">
        <f t="shared" si="174"/>
        <v>624.08220009652507</v>
      </c>
      <c r="AF477" s="53">
        <f t="shared" si="175"/>
        <v>1013.8624243028764</v>
      </c>
      <c r="AG477" s="53">
        <f t="shared" si="176"/>
        <v>1474.3097942907075</v>
      </c>
      <c r="AH477" s="53">
        <f t="shared" si="177"/>
        <v>1545.85256474327</v>
      </c>
      <c r="AI477" s="53">
        <f t="shared" si="178"/>
        <v>1973.142557016447</v>
      </c>
      <c r="AJ477" s="53">
        <f t="shared" si="179"/>
        <v>1557.2295261205009</v>
      </c>
      <c r="AK477" s="53">
        <f t="shared" si="180"/>
        <v>818.18796113477617</v>
      </c>
      <c r="AL477" s="53">
        <f t="shared" si="181"/>
        <v>719.20275865419421</v>
      </c>
      <c r="AM477" s="53">
        <f t="shared" si="182"/>
        <v>384.78339876793126</v>
      </c>
      <c r="AN477" s="55">
        <f t="shared" si="183"/>
        <v>0.60500699227230281</v>
      </c>
      <c r="AO477" s="55">
        <f t="shared" si="184"/>
        <v>0.59903185594500696</v>
      </c>
      <c r="AP477" s="55">
        <f t="shared" si="185"/>
        <v>0.50403577726274229</v>
      </c>
      <c r="AQ477" s="55">
        <f t="shared" si="186"/>
        <v>0.55906432523915017</v>
      </c>
      <c r="AR477" s="55">
        <f t="shared" si="187"/>
        <v>0.6467211789158126</v>
      </c>
      <c r="AS477" s="55">
        <f t="shared" si="188"/>
        <v>0.68475362514524396</v>
      </c>
      <c r="AT477" s="55">
        <f t="shared" si="189"/>
        <v>0.67462423602508192</v>
      </c>
      <c r="AU477" s="55">
        <f t="shared" si="190"/>
        <v>0.78981255804610639</v>
      </c>
      <c r="AV477" s="55">
        <f t="shared" si="191"/>
        <v>0.77989187168380059</v>
      </c>
      <c r="AW477" s="55">
        <f t="shared" si="192"/>
        <v>0.66706863376539505</v>
      </c>
      <c r="AX477" s="55">
        <f t="shared" si="193"/>
        <v>0.70489043870986001</v>
      </c>
      <c r="AY477" s="55">
        <f t="shared" si="194"/>
        <v>0.60718079424786897</v>
      </c>
    </row>
    <row r="478" spans="1:51" ht="14.4" thickBot="1" x14ac:dyDescent="0.3">
      <c r="A478" s="41" t="s">
        <v>1398</v>
      </c>
      <c r="B478" s="41" t="s">
        <v>1408</v>
      </c>
      <c r="C478" s="26" t="s">
        <v>537</v>
      </c>
      <c r="D478" s="50">
        <v>4</v>
      </c>
      <c r="E478" s="50">
        <v>7.9</v>
      </c>
      <c r="F478" s="50">
        <v>13.78</v>
      </c>
      <c r="G478" s="50">
        <v>17.2</v>
      </c>
      <c r="H478" s="50">
        <v>20.78</v>
      </c>
      <c r="I478" s="50">
        <v>24.8</v>
      </c>
      <c r="J478" s="50">
        <v>26.1</v>
      </c>
      <c r="K478" s="50">
        <v>26.5</v>
      </c>
      <c r="L478" s="50">
        <v>22.5</v>
      </c>
      <c r="M478" s="50">
        <v>16</v>
      </c>
      <c r="N478" s="50">
        <v>11.89</v>
      </c>
      <c r="O478" s="50">
        <v>7.72</v>
      </c>
      <c r="P478" s="51">
        <v>-2.9999999999999991</v>
      </c>
      <c r="Q478" s="51">
        <v>-1.2999999999999998</v>
      </c>
      <c r="R478" s="51">
        <v>3.7777777777777759</v>
      </c>
      <c r="S478" s="51">
        <v>8.8000000000000025</v>
      </c>
      <c r="T478" s="51">
        <v>13.722222222222223</v>
      </c>
      <c r="U478" s="51">
        <v>16.5</v>
      </c>
      <c r="V478" s="51">
        <v>19.8</v>
      </c>
      <c r="W478" s="51">
        <v>20.700000000000003</v>
      </c>
      <c r="X478" s="51">
        <v>16.777777777777779</v>
      </c>
      <c r="Y478" s="51">
        <v>10.799999999999999</v>
      </c>
      <c r="Z478" s="51">
        <v>4.2222222222222232</v>
      </c>
      <c r="AA478" s="51">
        <v>0.27777777777777779</v>
      </c>
      <c r="AB478" s="53">
        <f t="shared" si="171"/>
        <v>295.74387042174766</v>
      </c>
      <c r="AC478" s="53">
        <f t="shared" si="172"/>
        <v>290.32394706289966</v>
      </c>
      <c r="AD478" s="53">
        <f t="shared" si="173"/>
        <v>407.18476164461134</v>
      </c>
      <c r="AE478" s="53">
        <f t="shared" si="174"/>
        <v>653.45417852088133</v>
      </c>
      <c r="AF478" s="53">
        <f t="shared" si="175"/>
        <v>1003.3032993475647</v>
      </c>
      <c r="AG478" s="53">
        <f t="shared" si="176"/>
        <v>1123.79186757354</v>
      </c>
      <c r="AH478" s="53">
        <f t="shared" si="177"/>
        <v>1574.4289006834247</v>
      </c>
      <c r="AI478" s="53">
        <f t="shared" si="178"/>
        <v>1718.5842272174718</v>
      </c>
      <c r="AJ478" s="53">
        <f t="shared" si="179"/>
        <v>1337.1289134282094</v>
      </c>
      <c r="AK478" s="53">
        <f t="shared" si="180"/>
        <v>922.0070856686142</v>
      </c>
      <c r="AL478" s="53">
        <f t="shared" si="181"/>
        <v>490.44583245471233</v>
      </c>
      <c r="AM478" s="53">
        <f t="shared" si="182"/>
        <v>369.83467159739695</v>
      </c>
      <c r="AN478" s="55">
        <f t="shared" si="183"/>
        <v>0.60311060569484076</v>
      </c>
      <c r="AO478" s="55">
        <f t="shared" si="184"/>
        <v>0.5222309813511965</v>
      </c>
      <c r="AP478" s="55">
        <f t="shared" si="185"/>
        <v>0.50868599155534</v>
      </c>
      <c r="AQ478" s="55">
        <f t="shared" si="186"/>
        <v>0.5775160518523309</v>
      </c>
      <c r="AR478" s="55">
        <f t="shared" si="187"/>
        <v>0.63998573870644293</v>
      </c>
      <c r="AS478" s="55">
        <f t="shared" si="188"/>
        <v>0.59962404004086201</v>
      </c>
      <c r="AT478" s="55">
        <f t="shared" si="189"/>
        <v>0.68284647339642146</v>
      </c>
      <c r="AU478" s="55">
        <f t="shared" si="190"/>
        <v>0.7050470638684041</v>
      </c>
      <c r="AV478" s="55">
        <f t="shared" si="191"/>
        <v>0.70097597988940386</v>
      </c>
      <c r="AW478" s="55">
        <f t="shared" si="192"/>
        <v>0.71265835098572694</v>
      </c>
      <c r="AX478" s="55">
        <f t="shared" si="193"/>
        <v>0.59388359955871728</v>
      </c>
      <c r="AY478" s="55">
        <f t="shared" si="194"/>
        <v>0.59304243961858683</v>
      </c>
    </row>
    <row r="479" spans="1:51" ht="14.4" thickBot="1" x14ac:dyDescent="0.3">
      <c r="A479" s="41" t="s">
        <v>1398</v>
      </c>
      <c r="B479" s="41" t="s">
        <v>1408</v>
      </c>
      <c r="C479" s="26" t="s">
        <v>538</v>
      </c>
      <c r="D479" s="50">
        <v>6.78</v>
      </c>
      <c r="E479" s="50">
        <v>8.9</v>
      </c>
      <c r="F479" s="50">
        <v>13.39</v>
      </c>
      <c r="G479" s="50">
        <v>17.3</v>
      </c>
      <c r="H479" s="50">
        <v>22</v>
      </c>
      <c r="I479" s="50">
        <v>25.9</v>
      </c>
      <c r="J479" s="50">
        <v>26.9</v>
      </c>
      <c r="K479" s="50">
        <v>26.3</v>
      </c>
      <c r="L479" s="50">
        <v>23.5</v>
      </c>
      <c r="M479" s="50">
        <v>15.6</v>
      </c>
      <c r="N479" s="50">
        <v>13.22</v>
      </c>
      <c r="O479" s="50">
        <v>7.61</v>
      </c>
      <c r="P479" s="51">
        <v>1.7777777777777792</v>
      </c>
      <c r="Q479" s="51">
        <v>0.79999999999999871</v>
      </c>
      <c r="R479" s="51">
        <v>5.7222222222222205</v>
      </c>
      <c r="S479" s="51">
        <v>9.6</v>
      </c>
      <c r="T479" s="51">
        <v>14.777777777777779</v>
      </c>
      <c r="U479" s="51">
        <v>19.299999999999997</v>
      </c>
      <c r="V479" s="51">
        <v>20.2</v>
      </c>
      <c r="W479" s="51">
        <v>20.799999999999997</v>
      </c>
      <c r="X479" s="51">
        <v>18.777777777777775</v>
      </c>
      <c r="Y479" s="51">
        <v>10.799999999999999</v>
      </c>
      <c r="Z479" s="51">
        <v>8.8888888888888893</v>
      </c>
      <c r="AA479" s="51">
        <v>1.6111111111111103</v>
      </c>
      <c r="AB479" s="53">
        <f t="shared" si="171"/>
        <v>489.34244129288527</v>
      </c>
      <c r="AC479" s="53">
        <f t="shared" si="172"/>
        <v>368.13707806833918</v>
      </c>
      <c r="AD479" s="53">
        <f t="shared" si="173"/>
        <v>547.82062644312248</v>
      </c>
      <c r="AE479" s="53">
        <f t="shared" si="174"/>
        <v>723.18913500741905</v>
      </c>
      <c r="AF479" s="53">
        <f t="shared" si="175"/>
        <v>1067.336326576461</v>
      </c>
      <c r="AG479" s="53">
        <f t="shared" si="176"/>
        <v>1497.2135882917323</v>
      </c>
      <c r="AH479" s="53">
        <f t="shared" si="177"/>
        <v>1578.1487623436328</v>
      </c>
      <c r="AI479" s="53">
        <f t="shared" si="178"/>
        <v>1760.5274075376374</v>
      </c>
      <c r="AJ479" s="53">
        <f t="shared" si="179"/>
        <v>1619.124463378103</v>
      </c>
      <c r="AK479" s="53">
        <f t="shared" si="180"/>
        <v>945.89090848798196</v>
      </c>
      <c r="AL479" s="53">
        <f t="shared" si="181"/>
        <v>853.98948537302522</v>
      </c>
      <c r="AM479" s="53">
        <f t="shared" si="182"/>
        <v>451.44060815077273</v>
      </c>
      <c r="AN479" s="55">
        <f t="shared" si="183"/>
        <v>0.70444286384293608</v>
      </c>
      <c r="AO479" s="55">
        <f t="shared" si="184"/>
        <v>0.56847742437554016</v>
      </c>
      <c r="AP479" s="55">
        <f t="shared" si="185"/>
        <v>0.59756017182501797</v>
      </c>
      <c r="AQ479" s="55">
        <f t="shared" si="186"/>
        <v>0.60563297504931912</v>
      </c>
      <c r="AR479" s="55">
        <f t="shared" si="187"/>
        <v>0.63588040627597531</v>
      </c>
      <c r="AS479" s="55">
        <f t="shared" si="188"/>
        <v>0.66984384131326069</v>
      </c>
      <c r="AT479" s="55">
        <f t="shared" si="189"/>
        <v>0.6677179022971661</v>
      </c>
      <c r="AU479" s="55">
        <f t="shared" si="190"/>
        <v>0.71782174761006234</v>
      </c>
      <c r="AV479" s="55">
        <f t="shared" si="191"/>
        <v>0.74836658904261633</v>
      </c>
      <c r="AW479" s="55">
        <f t="shared" si="192"/>
        <v>0.73111916983436165</v>
      </c>
      <c r="AX479" s="55">
        <f t="shared" si="193"/>
        <v>0.75023111900735917</v>
      </c>
      <c r="AY479" s="55">
        <f t="shared" si="194"/>
        <v>0.65767324396786164</v>
      </c>
    </row>
    <row r="480" spans="1:51" ht="14.4" thickBot="1" x14ac:dyDescent="0.3">
      <c r="A480" s="41" t="s">
        <v>1398</v>
      </c>
      <c r="B480" s="41" t="s">
        <v>1408</v>
      </c>
      <c r="C480" s="26" t="s">
        <v>539</v>
      </c>
      <c r="D480" s="50">
        <v>8.11</v>
      </c>
      <c r="E480" s="50">
        <v>12.3</v>
      </c>
      <c r="F480" s="50">
        <v>12.5</v>
      </c>
      <c r="G480" s="50">
        <v>17.899999999999999</v>
      </c>
      <c r="H480" s="50">
        <v>25.61</v>
      </c>
      <c r="I480" s="50">
        <v>26.4</v>
      </c>
      <c r="J480" s="50">
        <v>27.8</v>
      </c>
      <c r="K480" s="50">
        <v>26.4</v>
      </c>
      <c r="L480" s="50">
        <v>24.22</v>
      </c>
      <c r="M480" s="50">
        <v>18.8</v>
      </c>
      <c r="N480" s="50">
        <v>13.61</v>
      </c>
      <c r="O480" s="50">
        <v>10.72</v>
      </c>
      <c r="P480" s="51">
        <v>1.888888888888888</v>
      </c>
      <c r="Q480" s="51">
        <v>8.6999999999999975</v>
      </c>
      <c r="R480" s="51">
        <v>8.1111111111111125</v>
      </c>
      <c r="S480" s="51">
        <v>11.8</v>
      </c>
      <c r="T480" s="51">
        <v>21.888888888888893</v>
      </c>
      <c r="U480" s="51">
        <v>22.600000000000005</v>
      </c>
      <c r="V480" s="51">
        <v>24.4</v>
      </c>
      <c r="W480" s="51">
        <v>22.1</v>
      </c>
      <c r="X480" s="51">
        <v>20.500000000000004</v>
      </c>
      <c r="Y480" s="51">
        <v>13.399999999999999</v>
      </c>
      <c r="Z480" s="51">
        <v>9.0000000000000018</v>
      </c>
      <c r="AA480" s="51">
        <v>6.7777777777777795</v>
      </c>
      <c r="AB480" s="53">
        <f t="shared" si="171"/>
        <v>454.01710748300201</v>
      </c>
      <c r="AC480" s="53">
        <f t="shared" si="172"/>
        <v>884.15322552887471</v>
      </c>
      <c r="AD480" s="53">
        <f t="shared" si="173"/>
        <v>805.69416357850014</v>
      </c>
      <c r="AE480" s="53">
        <f t="shared" si="174"/>
        <v>933.16545878348086</v>
      </c>
      <c r="AF480" s="53">
        <f t="shared" si="175"/>
        <v>2095.7699328397239</v>
      </c>
      <c r="AG480" s="53">
        <f t="shared" si="176"/>
        <v>2180.8996224926868</v>
      </c>
      <c r="AH480" s="53">
        <f t="shared" si="177"/>
        <v>2495.8353638660146</v>
      </c>
      <c r="AI480" s="53">
        <f t="shared" si="178"/>
        <v>2052.2127861557169</v>
      </c>
      <c r="AJ480" s="53">
        <f t="shared" si="179"/>
        <v>1920.1932095420011</v>
      </c>
      <c r="AK480" s="53">
        <f t="shared" si="180"/>
        <v>1087.7951304348583</v>
      </c>
      <c r="AL480" s="53">
        <f t="shared" si="181"/>
        <v>845.14611343762033</v>
      </c>
      <c r="AM480" s="53">
        <f t="shared" si="182"/>
        <v>755.38397547928457</v>
      </c>
      <c r="AN480" s="55">
        <f t="shared" si="183"/>
        <v>0.64842225653777019</v>
      </c>
      <c r="AO480" s="55">
        <f t="shared" si="184"/>
        <v>0.78670302814525284</v>
      </c>
      <c r="AP480" s="55">
        <f t="shared" si="185"/>
        <v>0.74607254115737642</v>
      </c>
      <c r="AQ480" s="55">
        <f t="shared" si="186"/>
        <v>0.67506789340172724</v>
      </c>
      <c r="AR480" s="55">
        <f t="shared" si="187"/>
        <v>0.79935003492712009</v>
      </c>
      <c r="AS480" s="55">
        <f t="shared" si="188"/>
        <v>0.79658352529049614</v>
      </c>
      <c r="AT480" s="55">
        <f t="shared" si="189"/>
        <v>0.81785542482996743</v>
      </c>
      <c r="AU480" s="55">
        <f t="shared" si="190"/>
        <v>0.7727244891708227</v>
      </c>
      <c r="AV480" s="55">
        <f t="shared" si="191"/>
        <v>0.7975267037548609</v>
      </c>
      <c r="AW480" s="55">
        <f t="shared" si="192"/>
        <v>0.70858036661597468</v>
      </c>
      <c r="AX480" s="55">
        <f t="shared" si="193"/>
        <v>0.73691767436893629</v>
      </c>
      <c r="AY480" s="55">
        <f t="shared" si="194"/>
        <v>0.76614800041112863</v>
      </c>
    </row>
    <row r="481" spans="1:51" ht="27" thickBot="1" x14ac:dyDescent="0.3">
      <c r="A481" s="41" t="s">
        <v>1398</v>
      </c>
      <c r="B481" s="41" t="s">
        <v>1408</v>
      </c>
      <c r="C481" s="26" t="s">
        <v>540</v>
      </c>
      <c r="D481" s="50">
        <v>11.78</v>
      </c>
      <c r="E481" s="50">
        <v>13.7</v>
      </c>
      <c r="F481" s="50">
        <v>15.89</v>
      </c>
      <c r="G481" s="50">
        <v>20.7</v>
      </c>
      <c r="H481" s="50">
        <v>24.39</v>
      </c>
      <c r="I481" s="50">
        <v>24.2</v>
      </c>
      <c r="J481" s="50">
        <v>27.5</v>
      </c>
      <c r="K481" s="50">
        <v>26.2</v>
      </c>
      <c r="L481" s="50">
        <v>25.5</v>
      </c>
      <c r="M481" s="50">
        <v>22.1</v>
      </c>
      <c r="N481" s="50">
        <v>17</v>
      </c>
      <c r="O481" s="50">
        <v>12.72</v>
      </c>
      <c r="P481" s="51">
        <v>8.1111111111111125</v>
      </c>
      <c r="Q481" s="51">
        <v>11.300000000000002</v>
      </c>
      <c r="R481" s="51">
        <v>12.611111111111112</v>
      </c>
      <c r="S481" s="51">
        <v>18.000000000000004</v>
      </c>
      <c r="T481" s="51">
        <v>19.499999999999996</v>
      </c>
      <c r="U481" s="51">
        <v>20.999999999999996</v>
      </c>
      <c r="V481" s="51">
        <v>22.800000000000004</v>
      </c>
      <c r="W481" s="51">
        <v>22.800000000000004</v>
      </c>
      <c r="X481" s="51">
        <v>21.777777777777779</v>
      </c>
      <c r="Y481" s="51">
        <v>17.899999999999999</v>
      </c>
      <c r="Z481" s="51">
        <v>12.611111111111112</v>
      </c>
      <c r="AA481" s="51">
        <v>10.72222222222222</v>
      </c>
      <c r="AB481" s="53">
        <f t="shared" si="171"/>
        <v>844.77309834750679</v>
      </c>
      <c r="AC481" s="53">
        <f t="shared" si="172"/>
        <v>1142.577842725241</v>
      </c>
      <c r="AD481" s="53">
        <f t="shared" si="173"/>
        <v>1179.2984776000301</v>
      </c>
      <c r="AE481" s="53">
        <f t="shared" si="174"/>
        <v>1741.9555055758451</v>
      </c>
      <c r="AF481" s="53">
        <f t="shared" si="175"/>
        <v>1679.3656289164012</v>
      </c>
      <c r="AG481" s="53">
        <f t="shared" si="176"/>
        <v>2044.5632173763192</v>
      </c>
      <c r="AH481" s="53">
        <f t="shared" si="177"/>
        <v>2094.5950632081999</v>
      </c>
      <c r="AI481" s="53">
        <f t="shared" si="178"/>
        <v>2261.0075729628716</v>
      </c>
      <c r="AJ481" s="53">
        <f t="shared" si="179"/>
        <v>2081.0743865869572</v>
      </c>
      <c r="AK481" s="53">
        <f t="shared" si="180"/>
        <v>1578.8096932929254</v>
      </c>
      <c r="AL481" s="53">
        <f t="shared" si="181"/>
        <v>1098.8927316213758</v>
      </c>
      <c r="AM481" s="53">
        <f t="shared" si="182"/>
        <v>1128.0880646213175</v>
      </c>
      <c r="AN481" s="55">
        <f t="shared" si="183"/>
        <v>0.78225962241826164</v>
      </c>
      <c r="AO481" s="55">
        <f t="shared" si="184"/>
        <v>0.85432967016514871</v>
      </c>
      <c r="AP481" s="55">
        <f t="shared" si="185"/>
        <v>0.80881946008065786</v>
      </c>
      <c r="AQ481" s="55">
        <f t="shared" si="186"/>
        <v>0.84536093004586266</v>
      </c>
      <c r="AR481" s="55">
        <f t="shared" si="187"/>
        <v>0.7420496880138604</v>
      </c>
      <c r="AS481" s="55">
        <f t="shared" si="188"/>
        <v>0.82344293797113099</v>
      </c>
      <c r="AT481" s="55">
        <f t="shared" si="189"/>
        <v>0.75583495178502436</v>
      </c>
      <c r="AU481" s="55">
        <f t="shared" si="190"/>
        <v>0.8158849316098572</v>
      </c>
      <c r="AV481" s="55">
        <f t="shared" si="191"/>
        <v>0.79914808808504723</v>
      </c>
      <c r="AW481" s="55">
        <f t="shared" si="192"/>
        <v>0.77102069578220223</v>
      </c>
      <c r="AX481" s="55">
        <f t="shared" si="193"/>
        <v>0.75367334288886212</v>
      </c>
      <c r="AY481" s="55">
        <f t="shared" si="194"/>
        <v>0.8764686418690143</v>
      </c>
    </row>
    <row r="482" spans="1:51" ht="14.4" thickBot="1" x14ac:dyDescent="0.3">
      <c r="A482" s="41" t="s">
        <v>1398</v>
      </c>
      <c r="B482" s="41" t="s">
        <v>1408</v>
      </c>
      <c r="C482" s="26" t="s">
        <v>541</v>
      </c>
      <c r="D482" s="50">
        <v>7.22</v>
      </c>
      <c r="E482" s="50">
        <v>10</v>
      </c>
      <c r="F482" s="50">
        <v>15.11</v>
      </c>
      <c r="G482" s="50">
        <v>18.5</v>
      </c>
      <c r="H482" s="50">
        <v>21.89</v>
      </c>
      <c r="I482" s="50">
        <v>26.6</v>
      </c>
      <c r="J482" s="50">
        <v>27.9</v>
      </c>
      <c r="K482" s="50">
        <v>27.4</v>
      </c>
      <c r="L482" s="50">
        <v>25.11</v>
      </c>
      <c r="M482" s="50">
        <v>17.7</v>
      </c>
      <c r="N482" s="50">
        <v>15</v>
      </c>
      <c r="O482" s="50">
        <v>9.61</v>
      </c>
      <c r="P482" s="51">
        <v>0.72222222222222066</v>
      </c>
      <c r="Q482" s="51">
        <v>3.9000000000000017</v>
      </c>
      <c r="R482" s="51">
        <v>9.6111111111111089</v>
      </c>
      <c r="S482" s="51">
        <v>10.499999999999998</v>
      </c>
      <c r="T482" s="51">
        <v>15.777777777777777</v>
      </c>
      <c r="U482" s="51">
        <v>20.399999999999999</v>
      </c>
      <c r="V482" s="51">
        <v>21.599999999999998</v>
      </c>
      <c r="W482" s="51">
        <v>20</v>
      </c>
      <c r="X482" s="51">
        <v>20.222222222222225</v>
      </c>
      <c r="Y482" s="51">
        <v>11.600000000000001</v>
      </c>
      <c r="Z482" s="51">
        <v>9.2777777777777786</v>
      </c>
      <c r="AA482" s="51">
        <v>3.2222222222222205</v>
      </c>
      <c r="AB482" s="53">
        <f t="shared" si="171"/>
        <v>408.04696002678605</v>
      </c>
      <c r="AC482" s="53">
        <f t="shared" si="172"/>
        <v>531.44952520299819</v>
      </c>
      <c r="AD482" s="53">
        <f t="shared" si="173"/>
        <v>832.76113991747866</v>
      </c>
      <c r="AE482" s="53">
        <f t="shared" si="174"/>
        <v>756.38525007242174</v>
      </c>
      <c r="AF482" s="53">
        <f t="shared" si="175"/>
        <v>1221.7280402919257</v>
      </c>
      <c r="AG482" s="53">
        <f t="shared" si="176"/>
        <v>1646.4403682109473</v>
      </c>
      <c r="AH482" s="53">
        <f t="shared" si="177"/>
        <v>1768.0083569406506</v>
      </c>
      <c r="AI482" s="53">
        <f t="shared" si="178"/>
        <v>1495.0633926817191</v>
      </c>
      <c r="AJ482" s="53">
        <f t="shared" si="179"/>
        <v>1759.3222498835598</v>
      </c>
      <c r="AK482" s="53">
        <f t="shared" si="180"/>
        <v>920.36485159745177</v>
      </c>
      <c r="AL482" s="53">
        <f t="shared" si="181"/>
        <v>801.93190464115401</v>
      </c>
      <c r="AM482" s="53">
        <f t="shared" si="182"/>
        <v>495.84069095163335</v>
      </c>
      <c r="AN482" s="55">
        <f t="shared" si="183"/>
        <v>0.63364806843761323</v>
      </c>
      <c r="AO482" s="55">
        <f t="shared" si="184"/>
        <v>0.65824827442761169</v>
      </c>
      <c r="AP482" s="55">
        <f t="shared" si="185"/>
        <v>0.69687395792277151</v>
      </c>
      <c r="AQ482" s="55">
        <f t="shared" si="186"/>
        <v>0.59643332939598737</v>
      </c>
      <c r="AR482" s="55">
        <f t="shared" si="187"/>
        <v>0.68260464955076161</v>
      </c>
      <c r="AS482" s="55">
        <f t="shared" si="188"/>
        <v>0.68805929542498456</v>
      </c>
      <c r="AT482" s="55">
        <f t="shared" si="189"/>
        <v>0.68634606604697268</v>
      </c>
      <c r="AU482" s="55">
        <f t="shared" si="190"/>
        <v>0.64043943903235101</v>
      </c>
      <c r="AV482" s="55">
        <f t="shared" si="191"/>
        <v>0.74335101413676785</v>
      </c>
      <c r="AW482" s="55">
        <f t="shared" si="192"/>
        <v>0.67465604709495497</v>
      </c>
      <c r="AX482" s="55">
        <f t="shared" si="193"/>
        <v>0.68627593199078274</v>
      </c>
      <c r="AY482" s="55">
        <f t="shared" si="194"/>
        <v>0.64417544383694125</v>
      </c>
    </row>
    <row r="483" spans="1:51" ht="14.4" thickBot="1" x14ac:dyDescent="0.3">
      <c r="A483" s="41" t="s">
        <v>1398</v>
      </c>
      <c r="B483" s="41" t="s">
        <v>1408</v>
      </c>
      <c r="C483" s="26" t="s">
        <v>542</v>
      </c>
      <c r="D483" s="50">
        <v>3.5</v>
      </c>
      <c r="E483" s="50">
        <v>8.6999999999999993</v>
      </c>
      <c r="F483" s="50">
        <v>9.7200000000000006</v>
      </c>
      <c r="G483" s="50">
        <v>16.2</v>
      </c>
      <c r="H483" s="50">
        <v>21.39</v>
      </c>
      <c r="I483" s="50">
        <v>23.1</v>
      </c>
      <c r="J483" s="50">
        <v>24.5</v>
      </c>
      <c r="K483" s="50">
        <v>27.2</v>
      </c>
      <c r="L483" s="50">
        <v>23.39</v>
      </c>
      <c r="M483" s="50">
        <v>14.8</v>
      </c>
      <c r="N483" s="50">
        <v>9.7200000000000006</v>
      </c>
      <c r="O483" s="50">
        <v>5.72</v>
      </c>
      <c r="P483" s="51">
        <v>-3.1111111111111116</v>
      </c>
      <c r="Q483" s="51">
        <v>1.0999999999999983</v>
      </c>
      <c r="R483" s="51">
        <v>1.7777777777777792</v>
      </c>
      <c r="S483" s="51">
        <v>6.8000000000000007</v>
      </c>
      <c r="T483" s="51">
        <v>14.722222222222221</v>
      </c>
      <c r="U483" s="51">
        <v>18.400000000000002</v>
      </c>
      <c r="V483" s="51">
        <v>20.900000000000002</v>
      </c>
      <c r="W483" s="51">
        <v>20.399999999999999</v>
      </c>
      <c r="X483" s="51">
        <v>18.388888888888886</v>
      </c>
      <c r="Y483" s="51">
        <v>7.0000000000000009</v>
      </c>
      <c r="Z483" s="51">
        <v>2.7222222222222214</v>
      </c>
      <c r="AA483" s="51">
        <v>-0.49999999999999922</v>
      </c>
      <c r="AB483" s="53">
        <f t="shared" si="171"/>
        <v>301.30752325612031</v>
      </c>
      <c r="AC483" s="53">
        <f t="shared" si="172"/>
        <v>389.60618782389753</v>
      </c>
      <c r="AD483" s="53">
        <f t="shared" si="173"/>
        <v>400.86294903612202</v>
      </c>
      <c r="AE483" s="53">
        <f t="shared" si="174"/>
        <v>530.30150959047921</v>
      </c>
      <c r="AF483" s="53">
        <f t="shared" si="175"/>
        <v>1099.9750345724449</v>
      </c>
      <c r="AG483" s="53">
        <f t="shared" si="176"/>
        <v>1582.1064536545002</v>
      </c>
      <c r="AH483" s="53">
        <f t="shared" si="177"/>
        <v>1983.6078776003972</v>
      </c>
      <c r="AI483" s="53">
        <f t="shared" si="178"/>
        <v>1589.3801292037108</v>
      </c>
      <c r="AJ483" s="53">
        <f t="shared" si="179"/>
        <v>1552.4670789216125</v>
      </c>
      <c r="AK483" s="53">
        <f t="shared" si="180"/>
        <v>596.20969165140468</v>
      </c>
      <c r="AL483" s="53">
        <f t="shared" si="181"/>
        <v>458.56352283802607</v>
      </c>
      <c r="AM483" s="53">
        <f t="shared" si="182"/>
        <v>378.98084849559615</v>
      </c>
      <c r="AN483" s="55">
        <f t="shared" si="183"/>
        <v>0.61955556728347194</v>
      </c>
      <c r="AO483" s="55">
        <f t="shared" si="184"/>
        <v>0.58878205633970326</v>
      </c>
      <c r="AP483" s="55">
        <f t="shared" si="185"/>
        <v>0.57707041122663483</v>
      </c>
      <c r="AQ483" s="55">
        <f t="shared" si="186"/>
        <v>0.53703848545426314</v>
      </c>
      <c r="AR483" s="55">
        <f t="shared" si="187"/>
        <v>0.6576762845605707</v>
      </c>
      <c r="AS483" s="55">
        <f t="shared" si="188"/>
        <v>0.74875056292337916</v>
      </c>
      <c r="AT483" s="55">
        <f t="shared" si="189"/>
        <v>0.80381888672597168</v>
      </c>
      <c r="AU483" s="55">
        <f t="shared" si="190"/>
        <v>0.66421341032271264</v>
      </c>
      <c r="AV483" s="55">
        <f t="shared" si="191"/>
        <v>0.73523519478990562</v>
      </c>
      <c r="AW483" s="55">
        <f t="shared" si="192"/>
        <v>0.5955601702872364</v>
      </c>
      <c r="AX483" s="55">
        <f t="shared" si="193"/>
        <v>0.6172066559054411</v>
      </c>
      <c r="AY483" s="55">
        <f t="shared" si="194"/>
        <v>0.64300398785805668</v>
      </c>
    </row>
    <row r="484" spans="1:51" ht="14.4" thickBot="1" x14ac:dyDescent="0.3">
      <c r="A484" s="41" t="s">
        <v>1398</v>
      </c>
      <c r="B484" s="41" t="s">
        <v>1408</v>
      </c>
      <c r="C484" s="26" t="s">
        <v>543</v>
      </c>
      <c r="D484" s="50">
        <v>5.78</v>
      </c>
      <c r="E484" s="50">
        <v>9.3000000000000007</v>
      </c>
      <c r="F484" s="50">
        <v>10.89</v>
      </c>
      <c r="G484" s="50">
        <v>15.7</v>
      </c>
      <c r="H484" s="50">
        <v>23.89</v>
      </c>
      <c r="I484" s="50">
        <v>24.2</v>
      </c>
      <c r="J484" s="50">
        <v>25.3</v>
      </c>
      <c r="K484" s="50">
        <v>24.8</v>
      </c>
      <c r="L484" s="50">
        <v>22.28</v>
      </c>
      <c r="M484" s="50">
        <v>15.9</v>
      </c>
      <c r="N484" s="50">
        <v>10.11</v>
      </c>
      <c r="O484" s="50">
        <v>4.6100000000000003</v>
      </c>
      <c r="P484" s="51">
        <v>-0.22222222222222143</v>
      </c>
      <c r="Q484" s="51">
        <v>2.5</v>
      </c>
      <c r="R484" s="51">
        <v>3.6111111111111112</v>
      </c>
      <c r="S484" s="51">
        <v>8.1999999999999993</v>
      </c>
      <c r="T484" s="51">
        <v>17.277777777777779</v>
      </c>
      <c r="U484" s="51">
        <v>19</v>
      </c>
      <c r="V484" s="51">
        <v>20</v>
      </c>
      <c r="W484" s="51">
        <v>20.700000000000003</v>
      </c>
      <c r="X484" s="51">
        <v>18.000000000000004</v>
      </c>
      <c r="Y484" s="51">
        <v>9.1000000000000014</v>
      </c>
      <c r="Z484" s="51">
        <v>5.2222222222222214</v>
      </c>
      <c r="AA484" s="51">
        <v>0.38888888888889045</v>
      </c>
      <c r="AB484" s="53">
        <f t="shared" si="171"/>
        <v>392.9732851026701</v>
      </c>
      <c r="AC484" s="53">
        <f t="shared" si="172"/>
        <v>457.03365874629208</v>
      </c>
      <c r="AD484" s="53">
        <f t="shared" si="173"/>
        <v>480.89129397435278</v>
      </c>
      <c r="AE484" s="53">
        <f t="shared" si="174"/>
        <v>662.78865466906109</v>
      </c>
      <c r="AF484" s="53">
        <f t="shared" si="175"/>
        <v>1309.7750473474564</v>
      </c>
      <c r="AG484" s="53">
        <f t="shared" si="176"/>
        <v>1596.0617424729235</v>
      </c>
      <c r="AH484" s="53">
        <f t="shared" si="177"/>
        <v>1692.3621248901727</v>
      </c>
      <c r="AI484" s="53">
        <f t="shared" si="178"/>
        <v>1900.9802901147705</v>
      </c>
      <c r="AJ484" s="53">
        <f t="shared" si="179"/>
        <v>1581.3643062229794</v>
      </c>
      <c r="AK484" s="53">
        <f t="shared" si="180"/>
        <v>739.06460383907529</v>
      </c>
      <c r="AL484" s="53">
        <f t="shared" si="181"/>
        <v>634.6195574402152</v>
      </c>
      <c r="AM484" s="53">
        <f t="shared" si="182"/>
        <v>465.74985742627587</v>
      </c>
      <c r="AN484" s="55">
        <f t="shared" si="183"/>
        <v>0.65340865121085134</v>
      </c>
      <c r="AO484" s="55">
        <f t="shared" si="184"/>
        <v>0.6249281403109983</v>
      </c>
      <c r="AP484" s="55">
        <f t="shared" si="185"/>
        <v>0.60785256707882707</v>
      </c>
      <c r="AQ484" s="55">
        <f t="shared" si="186"/>
        <v>0.61004970244616685</v>
      </c>
      <c r="AR484" s="55">
        <f t="shared" si="187"/>
        <v>0.66523310252282231</v>
      </c>
      <c r="AS484" s="55">
        <f t="shared" si="188"/>
        <v>0.72754201985741151</v>
      </c>
      <c r="AT484" s="55">
        <f t="shared" si="189"/>
        <v>0.72495618260047889</v>
      </c>
      <c r="AU484" s="55">
        <f t="shared" si="190"/>
        <v>0.7798748241668374</v>
      </c>
      <c r="AV484" s="55">
        <f t="shared" si="191"/>
        <v>0.76742694998289829</v>
      </c>
      <c r="AW484" s="55">
        <f t="shared" si="192"/>
        <v>0.64009169349621009</v>
      </c>
      <c r="AX484" s="55">
        <f t="shared" si="193"/>
        <v>0.71666821340112941</v>
      </c>
      <c r="AY484" s="55">
        <f t="shared" si="194"/>
        <v>0.74086838635466823</v>
      </c>
    </row>
    <row r="485" spans="1:51" ht="14.4" thickBot="1" x14ac:dyDescent="0.3">
      <c r="A485" s="41" t="s">
        <v>1398</v>
      </c>
      <c r="B485" s="41" t="s">
        <v>1408</v>
      </c>
      <c r="C485" s="26" t="s">
        <v>544</v>
      </c>
      <c r="D485" s="50">
        <v>6.78</v>
      </c>
      <c r="E485" s="50">
        <v>9</v>
      </c>
      <c r="F485" s="50">
        <v>13.11</v>
      </c>
      <c r="G485" s="50">
        <v>17.7</v>
      </c>
      <c r="H485" s="50">
        <v>20.5</v>
      </c>
      <c r="I485" s="50">
        <v>23.4</v>
      </c>
      <c r="J485" s="50">
        <v>23.7</v>
      </c>
      <c r="K485" s="50">
        <v>26.3</v>
      </c>
      <c r="L485" s="50">
        <v>23.72</v>
      </c>
      <c r="M485" s="50">
        <v>14.7</v>
      </c>
      <c r="N485" s="50">
        <v>9.7200000000000006</v>
      </c>
      <c r="O485" s="50">
        <v>4.8899999999999997</v>
      </c>
      <c r="P485" s="51">
        <v>-0.27777777777777779</v>
      </c>
      <c r="Q485" s="51">
        <v>3.5999999999999983</v>
      </c>
      <c r="R485" s="51">
        <v>7.2222222222222223</v>
      </c>
      <c r="S485" s="51">
        <v>13.299999999999999</v>
      </c>
      <c r="T485" s="51">
        <v>15.999999999999998</v>
      </c>
      <c r="U485" s="51">
        <v>18.8</v>
      </c>
      <c r="V485" s="51">
        <v>20.399999999999999</v>
      </c>
      <c r="W485" s="51">
        <v>20.599999999999998</v>
      </c>
      <c r="X485" s="51">
        <v>18.277777777777782</v>
      </c>
      <c r="Y485" s="51">
        <v>6.6000000000000014</v>
      </c>
      <c r="Z485" s="51">
        <v>3.3888888888888897</v>
      </c>
      <c r="AA485" s="51">
        <v>-1.4999999999999996</v>
      </c>
      <c r="AB485" s="53">
        <f t="shared" si="171"/>
        <v>363.85500302854643</v>
      </c>
      <c r="AC485" s="53">
        <f t="shared" si="172"/>
        <v>544.88509303110652</v>
      </c>
      <c r="AD485" s="53">
        <f t="shared" si="173"/>
        <v>685.82764626525602</v>
      </c>
      <c r="AE485" s="53">
        <f t="shared" si="174"/>
        <v>1150.4315070266052</v>
      </c>
      <c r="AF485" s="53">
        <f t="shared" si="175"/>
        <v>1368.810433512147</v>
      </c>
      <c r="AG485" s="53">
        <f t="shared" si="176"/>
        <v>1633.4501068911825</v>
      </c>
      <c r="AH485" s="53">
        <f t="shared" si="177"/>
        <v>1956.8412040306141</v>
      </c>
      <c r="AI485" s="53">
        <f t="shared" si="178"/>
        <v>1717.6903389251497</v>
      </c>
      <c r="AJ485" s="53">
        <f t="shared" si="179"/>
        <v>1500.8359783407216</v>
      </c>
      <c r="AK485" s="53">
        <f t="shared" si="180"/>
        <v>568.00947359420957</v>
      </c>
      <c r="AL485" s="53">
        <f t="shared" si="181"/>
        <v>503.91355186670387</v>
      </c>
      <c r="AM485" s="53">
        <f t="shared" si="182"/>
        <v>346.85023085336928</v>
      </c>
      <c r="AN485" s="55">
        <f t="shared" si="183"/>
        <v>0.60744016840737103</v>
      </c>
      <c r="AO485" s="55">
        <f t="shared" si="184"/>
        <v>0.68928059223286275</v>
      </c>
      <c r="AP485" s="55">
        <f t="shared" si="185"/>
        <v>0.67473783699178758</v>
      </c>
      <c r="AQ485" s="55">
        <f t="shared" si="186"/>
        <v>0.75428034085891882</v>
      </c>
      <c r="AR485" s="55">
        <f t="shared" si="187"/>
        <v>0.75400079788162133</v>
      </c>
      <c r="AS485" s="55">
        <f t="shared" si="188"/>
        <v>0.75394036017993471</v>
      </c>
      <c r="AT485" s="55">
        <f t="shared" si="189"/>
        <v>0.8177780417075966</v>
      </c>
      <c r="AU485" s="55">
        <f t="shared" si="190"/>
        <v>0.7090349663709955</v>
      </c>
      <c r="AV485" s="55">
        <f t="shared" si="191"/>
        <v>0.71575241609916052</v>
      </c>
      <c r="AW485" s="55">
        <f t="shared" si="192"/>
        <v>0.58318131436315901</v>
      </c>
      <c r="AX485" s="55">
        <f t="shared" si="193"/>
        <v>0.64700683307074958</v>
      </c>
      <c r="AY485" s="55">
        <f t="shared" si="194"/>
        <v>0.63313143397862315</v>
      </c>
    </row>
    <row r="486" spans="1:51" ht="14.4" thickBot="1" x14ac:dyDescent="0.3">
      <c r="A486" s="41" t="s">
        <v>1398</v>
      </c>
      <c r="B486" s="41" t="s">
        <v>1408</v>
      </c>
      <c r="C486" s="26" t="s">
        <v>545</v>
      </c>
      <c r="D486" s="50">
        <v>8.2799999999999994</v>
      </c>
      <c r="E486" s="50">
        <v>11.8</v>
      </c>
      <c r="F486" s="50">
        <v>13.11</v>
      </c>
      <c r="G486" s="50">
        <v>17.2</v>
      </c>
      <c r="H486" s="50">
        <v>24</v>
      </c>
      <c r="I486" s="50">
        <v>25.8</v>
      </c>
      <c r="J486" s="50">
        <v>27.4</v>
      </c>
      <c r="K486" s="50">
        <v>26.5</v>
      </c>
      <c r="L486" s="50">
        <v>24.5</v>
      </c>
      <c r="M486" s="50">
        <v>19</v>
      </c>
      <c r="N486" s="50">
        <v>13.89</v>
      </c>
      <c r="O486" s="50">
        <v>7</v>
      </c>
      <c r="P486" s="51">
        <v>2.2777777777777786</v>
      </c>
      <c r="Q486" s="51">
        <v>4.9000000000000004</v>
      </c>
      <c r="R486" s="51">
        <v>6.2777777777777759</v>
      </c>
      <c r="S486" s="51">
        <v>9.2000000000000011</v>
      </c>
      <c r="T486" s="51">
        <v>18.388888888888886</v>
      </c>
      <c r="U486" s="51">
        <v>20.599999999999998</v>
      </c>
      <c r="V486" s="51">
        <v>23.200000000000003</v>
      </c>
      <c r="W486" s="51">
        <v>21.7</v>
      </c>
      <c r="X486" s="51">
        <v>20.277777777777779</v>
      </c>
      <c r="Y486" s="51">
        <v>11.500000000000002</v>
      </c>
      <c r="Z486" s="51">
        <v>8.3888888888888893</v>
      </c>
      <c r="AA486" s="51">
        <v>1.2777777777777761</v>
      </c>
      <c r="AB486" s="53">
        <f t="shared" si="171"/>
        <v>474.39806294467445</v>
      </c>
      <c r="AC486" s="53">
        <f t="shared" si="172"/>
        <v>542.37858603968868</v>
      </c>
      <c r="AD486" s="53">
        <f t="shared" si="173"/>
        <v>602.41634879052253</v>
      </c>
      <c r="AE486" s="53">
        <f t="shared" si="174"/>
        <v>689.67349054437068</v>
      </c>
      <c r="AF486" s="53">
        <f t="shared" si="175"/>
        <v>1496.484994669031</v>
      </c>
      <c r="AG486" s="53">
        <f t="shared" si="176"/>
        <v>1769.2566218753507</v>
      </c>
      <c r="AH486" s="53">
        <f t="shared" si="177"/>
        <v>2211.4149125899453</v>
      </c>
      <c r="AI486" s="53">
        <f t="shared" si="178"/>
        <v>1942.935375344412</v>
      </c>
      <c r="AJ486" s="53">
        <f t="shared" si="179"/>
        <v>1837.1529393804556</v>
      </c>
      <c r="AK486" s="53">
        <f t="shared" si="180"/>
        <v>837.18850474195688</v>
      </c>
      <c r="AL486" s="53">
        <f t="shared" si="181"/>
        <v>764.10327650450392</v>
      </c>
      <c r="AM486" s="53">
        <f t="shared" si="182"/>
        <v>448.70249759037017</v>
      </c>
      <c r="AN486" s="55">
        <f t="shared" si="183"/>
        <v>0.65900394562605102</v>
      </c>
      <c r="AO486" s="55">
        <f t="shared" si="184"/>
        <v>0.62639122681702541</v>
      </c>
      <c r="AP486" s="55">
        <f t="shared" si="185"/>
        <v>0.63237682448298183</v>
      </c>
      <c r="AQ486" s="55">
        <f t="shared" si="186"/>
        <v>0.59330533919925588</v>
      </c>
      <c r="AR486" s="55">
        <f t="shared" si="187"/>
        <v>0.70872255617808877</v>
      </c>
      <c r="AS486" s="55">
        <f t="shared" si="188"/>
        <v>0.73032069923501797</v>
      </c>
      <c r="AT486" s="55">
        <f t="shared" si="189"/>
        <v>0.77890300894719433</v>
      </c>
      <c r="AU486" s="55">
        <f t="shared" si="190"/>
        <v>0.74965574805405155</v>
      </c>
      <c r="AV486" s="55">
        <f t="shared" si="191"/>
        <v>0.77357593350148923</v>
      </c>
      <c r="AW486" s="55">
        <f t="shared" si="192"/>
        <v>0.61775436835209163</v>
      </c>
      <c r="AX486" s="55">
        <f t="shared" si="193"/>
        <v>0.69435155637576962</v>
      </c>
      <c r="AY486" s="55">
        <f t="shared" si="194"/>
        <v>0.66948761987631389</v>
      </c>
    </row>
    <row r="487" spans="1:51" ht="14.4" thickBot="1" x14ac:dyDescent="0.3">
      <c r="A487" s="41" t="s">
        <v>1398</v>
      </c>
      <c r="B487" s="41" t="s">
        <v>1408</v>
      </c>
      <c r="C487" s="26" t="s">
        <v>546</v>
      </c>
      <c r="D487" s="50">
        <v>7.22</v>
      </c>
      <c r="E487" s="50">
        <v>9.3000000000000007</v>
      </c>
      <c r="F487" s="50">
        <v>14.11</v>
      </c>
      <c r="G487" s="50">
        <v>17.8</v>
      </c>
      <c r="H487" s="50">
        <v>22.28</v>
      </c>
      <c r="I487" s="50">
        <v>26.5</v>
      </c>
      <c r="J487" s="50">
        <v>26.7</v>
      </c>
      <c r="K487" s="50">
        <v>25.9</v>
      </c>
      <c r="L487" s="50">
        <v>24.11</v>
      </c>
      <c r="M487" s="50">
        <v>17.600000000000001</v>
      </c>
      <c r="N487" s="50">
        <v>14.22</v>
      </c>
      <c r="O487" s="50">
        <v>7.61</v>
      </c>
      <c r="P487" s="51">
        <v>0.99999999999999845</v>
      </c>
      <c r="Q487" s="51">
        <v>2.2000000000000006</v>
      </c>
      <c r="R487" s="51">
        <v>7.2222222222222223</v>
      </c>
      <c r="S487" s="51">
        <v>9.7000000000000011</v>
      </c>
      <c r="T487" s="51">
        <v>15.111111111111112</v>
      </c>
      <c r="U487" s="51">
        <v>20.700000000000003</v>
      </c>
      <c r="V487" s="51">
        <v>20.500000000000004</v>
      </c>
      <c r="W487" s="51">
        <v>20.900000000000002</v>
      </c>
      <c r="X487" s="51">
        <v>20.277777777777779</v>
      </c>
      <c r="Y487" s="51">
        <v>11.700000000000001</v>
      </c>
      <c r="Z487" s="51">
        <v>9.0000000000000018</v>
      </c>
      <c r="AA487" s="51">
        <v>1.5000000000000016</v>
      </c>
      <c r="AB487" s="53">
        <f t="shared" si="171"/>
        <v>424.70150972911085</v>
      </c>
      <c r="AC487" s="53">
        <f t="shared" si="172"/>
        <v>437.93699726475677</v>
      </c>
      <c r="AD487" s="53">
        <f t="shared" si="173"/>
        <v>642.6463153043826</v>
      </c>
      <c r="AE487" s="53">
        <f t="shared" si="174"/>
        <v>710.20093961135251</v>
      </c>
      <c r="AF487" s="53">
        <f t="shared" si="175"/>
        <v>1095.2875624744627</v>
      </c>
      <c r="AG487" s="53">
        <f t="shared" si="176"/>
        <v>1718.5842272174718</v>
      </c>
      <c r="AH487" s="53">
        <f t="shared" si="177"/>
        <v>1657.0947782343962</v>
      </c>
      <c r="AI487" s="53">
        <f t="shared" si="178"/>
        <v>1824.9821190448229</v>
      </c>
      <c r="AJ487" s="53">
        <f t="shared" si="179"/>
        <v>1880.5997921228877</v>
      </c>
      <c r="AK487" s="53">
        <f t="shared" si="180"/>
        <v>938.49788106887524</v>
      </c>
      <c r="AL487" s="53">
        <f t="shared" si="181"/>
        <v>812.35246956674098</v>
      </c>
      <c r="AM487" s="53">
        <f t="shared" si="182"/>
        <v>444.31458148232855</v>
      </c>
      <c r="AN487" s="55">
        <f t="shared" si="183"/>
        <v>0.6464500068729182</v>
      </c>
      <c r="AO487" s="55">
        <f t="shared" si="184"/>
        <v>0.6117328556605901</v>
      </c>
      <c r="AP487" s="55">
        <f t="shared" si="185"/>
        <v>0.63225474665614756</v>
      </c>
      <c r="AQ487" s="55">
        <f t="shared" si="186"/>
        <v>0.590779425983748</v>
      </c>
      <c r="AR487" s="55">
        <f t="shared" si="187"/>
        <v>0.63868270867673871</v>
      </c>
      <c r="AS487" s="55">
        <f t="shared" si="188"/>
        <v>0.7050470638684041</v>
      </c>
      <c r="AT487" s="55">
        <f t="shared" si="189"/>
        <v>0.68825227051494942</v>
      </c>
      <c r="AU487" s="55">
        <f t="shared" si="190"/>
        <v>0.73953885331410052</v>
      </c>
      <c r="AV487" s="55">
        <f t="shared" si="191"/>
        <v>0.79187024038661058</v>
      </c>
      <c r="AW487" s="55">
        <f t="shared" si="192"/>
        <v>0.68342012961745613</v>
      </c>
      <c r="AX487" s="55">
        <f t="shared" si="193"/>
        <v>0.70832354680782639</v>
      </c>
      <c r="AY487" s="55">
        <f t="shared" si="194"/>
        <v>0.6524618839406896</v>
      </c>
    </row>
    <row r="488" spans="1:51" ht="14.4" thickBot="1" x14ac:dyDescent="0.3">
      <c r="A488" s="41" t="s">
        <v>1398</v>
      </c>
      <c r="B488" s="41" t="s">
        <v>1408</v>
      </c>
      <c r="C488" s="26" t="s">
        <v>547</v>
      </c>
      <c r="D488" s="50">
        <v>2.89</v>
      </c>
      <c r="E488" s="50">
        <v>7</v>
      </c>
      <c r="F488" s="50">
        <v>8.39</v>
      </c>
      <c r="G488" s="50">
        <v>14.7</v>
      </c>
      <c r="H488" s="50">
        <v>18.39</v>
      </c>
      <c r="I488" s="50">
        <v>23.9</v>
      </c>
      <c r="J488" s="50">
        <v>26.2</v>
      </c>
      <c r="K488" s="50">
        <v>24</v>
      </c>
      <c r="L488" s="50">
        <v>21.11</v>
      </c>
      <c r="M488" s="50">
        <v>14.9</v>
      </c>
      <c r="N488" s="50">
        <v>8.2799999999999994</v>
      </c>
      <c r="O488" s="50">
        <v>5.1100000000000003</v>
      </c>
      <c r="P488" s="51">
        <v>-2.8888888888888884</v>
      </c>
      <c r="Q488" s="51">
        <v>0</v>
      </c>
      <c r="R488" s="51">
        <v>0.72222222222222066</v>
      </c>
      <c r="S488" s="51">
        <v>5.0999999999999996</v>
      </c>
      <c r="T488" s="51">
        <v>10.277777777777777</v>
      </c>
      <c r="U488" s="51">
        <v>19.2</v>
      </c>
      <c r="V488" s="51">
        <v>21.7</v>
      </c>
      <c r="W488" s="51">
        <v>20.100000000000005</v>
      </c>
      <c r="X488" s="51">
        <v>16.388888888888889</v>
      </c>
      <c r="Y488" s="51">
        <v>7.3</v>
      </c>
      <c r="Z488" s="51">
        <v>2.3888888888888871</v>
      </c>
      <c r="AA488" s="51">
        <v>-1.0000000000000004</v>
      </c>
      <c r="AB488" s="53">
        <f t="shared" si="171"/>
        <v>325.14421001005491</v>
      </c>
      <c r="AC488" s="53">
        <f t="shared" si="172"/>
        <v>373.15847121436548</v>
      </c>
      <c r="AD488" s="53">
        <f t="shared" si="173"/>
        <v>376.80678677737598</v>
      </c>
      <c r="AE488" s="53">
        <f t="shared" si="174"/>
        <v>461.59427292621018</v>
      </c>
      <c r="AF488" s="53">
        <f t="shared" si="175"/>
        <v>739.37105010035054</v>
      </c>
      <c r="AG488" s="53">
        <f t="shared" si="176"/>
        <v>1666.1036961844222</v>
      </c>
      <c r="AH488" s="53">
        <f t="shared" si="177"/>
        <v>1977.6469701127028</v>
      </c>
      <c r="AI488" s="53">
        <f t="shared" si="178"/>
        <v>1851.904741594936</v>
      </c>
      <c r="AJ488" s="53">
        <f t="shared" si="179"/>
        <v>1385.3924436966167</v>
      </c>
      <c r="AK488" s="53">
        <f t="shared" si="180"/>
        <v>617.21141382397786</v>
      </c>
      <c r="AL488" s="53">
        <f t="shared" si="181"/>
        <v>481.95803612886709</v>
      </c>
      <c r="AM488" s="53">
        <f t="shared" si="182"/>
        <v>367.54523203145567</v>
      </c>
      <c r="AN488" s="55">
        <f t="shared" si="183"/>
        <v>0.65761465712295641</v>
      </c>
      <c r="AO488" s="55">
        <f t="shared" si="184"/>
        <v>0.61053414792926286</v>
      </c>
      <c r="AP488" s="55">
        <f t="shared" si="185"/>
        <v>0.58513582015166687</v>
      </c>
      <c r="AQ488" s="55">
        <f t="shared" si="186"/>
        <v>0.52572183689873186</v>
      </c>
      <c r="AR488" s="55">
        <f t="shared" si="187"/>
        <v>0.59172244515182315</v>
      </c>
      <c r="AS488" s="55">
        <f t="shared" si="188"/>
        <v>0.75005993458669096</v>
      </c>
      <c r="AT488" s="55">
        <f t="shared" si="189"/>
        <v>0.76304875477593459</v>
      </c>
      <c r="AU488" s="55">
        <f t="shared" si="190"/>
        <v>0.78840504313924498</v>
      </c>
      <c r="AV488" s="55">
        <f t="shared" si="191"/>
        <v>0.7444505903490215</v>
      </c>
      <c r="AW488" s="55">
        <f t="shared" si="192"/>
        <v>0.6040105277024761</v>
      </c>
      <c r="AX488" s="55">
        <f t="shared" si="193"/>
        <v>0.66423411068443128</v>
      </c>
      <c r="AY488" s="55">
        <f t="shared" si="194"/>
        <v>0.64677338295117892</v>
      </c>
    </row>
    <row r="489" spans="1:51" ht="14.4" thickBot="1" x14ac:dyDescent="0.3">
      <c r="A489" s="41" t="s">
        <v>1398</v>
      </c>
      <c r="B489" s="41" t="s">
        <v>1408</v>
      </c>
      <c r="C489" s="26" t="s">
        <v>548</v>
      </c>
      <c r="D489" s="50">
        <v>8.89</v>
      </c>
      <c r="E489" s="50">
        <v>13.1</v>
      </c>
      <c r="F489" s="50">
        <v>13.61</v>
      </c>
      <c r="G489" s="50">
        <v>18.5</v>
      </c>
      <c r="H489" s="50">
        <v>23.28</v>
      </c>
      <c r="I489" s="50">
        <v>26.2</v>
      </c>
      <c r="J489" s="50">
        <v>27.6</v>
      </c>
      <c r="K489" s="50">
        <v>25.7</v>
      </c>
      <c r="L489" s="50">
        <v>23.89</v>
      </c>
      <c r="M489" s="50">
        <v>18.5</v>
      </c>
      <c r="N489" s="50">
        <v>13.39</v>
      </c>
      <c r="O489" s="50">
        <v>9</v>
      </c>
      <c r="P489" s="51">
        <v>0.77777777777777701</v>
      </c>
      <c r="Q489" s="51">
        <v>5.7999999999999989</v>
      </c>
      <c r="R489" s="51">
        <v>6.7222222222222232</v>
      </c>
      <c r="S489" s="51">
        <v>10.299999999999999</v>
      </c>
      <c r="T489" s="51">
        <v>15.222222222222221</v>
      </c>
      <c r="U489" s="51">
        <v>20.799999999999997</v>
      </c>
      <c r="V489" s="51">
        <v>22.7</v>
      </c>
      <c r="W489" s="51">
        <v>20.799999999999997</v>
      </c>
      <c r="X489" s="51">
        <v>18.888888888888889</v>
      </c>
      <c r="Y489" s="51">
        <v>11.300000000000002</v>
      </c>
      <c r="Z489" s="51">
        <v>7.7777777777777777</v>
      </c>
      <c r="AA489" s="51">
        <v>3.3888888888888897</v>
      </c>
      <c r="AB489" s="53">
        <f t="shared" si="171"/>
        <v>367.20783933585165</v>
      </c>
      <c r="AC489" s="53">
        <f t="shared" si="172"/>
        <v>564.32209633901482</v>
      </c>
      <c r="AD489" s="53">
        <f t="shared" si="173"/>
        <v>619.8741297494829</v>
      </c>
      <c r="AE489" s="53">
        <f t="shared" si="174"/>
        <v>736.47485012374227</v>
      </c>
      <c r="AF489" s="53">
        <f t="shared" si="175"/>
        <v>1045.6851175676968</v>
      </c>
      <c r="AG489" s="53">
        <f t="shared" si="176"/>
        <v>1770.9576055548132</v>
      </c>
      <c r="AH489" s="53">
        <f t="shared" si="177"/>
        <v>2057.2758445729878</v>
      </c>
      <c r="AI489" s="53">
        <f t="shared" si="178"/>
        <v>1824.1631347388263</v>
      </c>
      <c r="AJ489" s="53">
        <f t="shared" si="179"/>
        <v>1603.6552055097304</v>
      </c>
      <c r="AK489" s="53">
        <f t="shared" si="180"/>
        <v>841.20408771813516</v>
      </c>
      <c r="AL489" s="53">
        <f t="shared" si="181"/>
        <v>726.46552055853272</v>
      </c>
      <c r="AM489" s="53">
        <f t="shared" si="182"/>
        <v>528.90968043666328</v>
      </c>
      <c r="AN489" s="55">
        <f t="shared" si="183"/>
        <v>0.56795112419742877</v>
      </c>
      <c r="AO489" s="55">
        <f t="shared" si="184"/>
        <v>0.61225574666177474</v>
      </c>
      <c r="AP489" s="55">
        <f t="shared" si="185"/>
        <v>0.63110966236766119</v>
      </c>
      <c r="AQ489" s="55">
        <f t="shared" si="186"/>
        <v>0.58853099385102736</v>
      </c>
      <c r="AR489" s="55">
        <f t="shared" si="187"/>
        <v>0.60542110656037806</v>
      </c>
      <c r="AS489" s="55">
        <f t="shared" si="188"/>
        <v>0.72207446354992944</v>
      </c>
      <c r="AT489" s="55">
        <f t="shared" si="189"/>
        <v>0.74688339588188946</v>
      </c>
      <c r="AU489" s="55">
        <f t="shared" si="190"/>
        <v>0.74376801161846184</v>
      </c>
      <c r="AV489" s="55">
        <f t="shared" si="191"/>
        <v>0.73609013075095819</v>
      </c>
      <c r="AW489" s="55">
        <f t="shared" si="192"/>
        <v>0.62898612587101332</v>
      </c>
      <c r="AX489" s="55">
        <f t="shared" si="193"/>
        <v>0.68812915193592139</v>
      </c>
      <c r="AY489" s="55">
        <f t="shared" si="194"/>
        <v>0.6791009609725861</v>
      </c>
    </row>
    <row r="490" spans="1:51" ht="14.4" thickBot="1" x14ac:dyDescent="0.3">
      <c r="A490" s="41" t="s">
        <v>1398</v>
      </c>
      <c r="B490" s="41" t="s">
        <v>1408</v>
      </c>
      <c r="C490" s="26" t="s">
        <v>549</v>
      </c>
      <c r="D490" s="50">
        <v>7.28</v>
      </c>
      <c r="E490" s="50">
        <v>7.6</v>
      </c>
      <c r="F490" s="50">
        <v>8.2799999999999994</v>
      </c>
      <c r="G490" s="50">
        <v>14.5</v>
      </c>
      <c r="H490" s="50">
        <v>19.11</v>
      </c>
      <c r="I490" s="50">
        <v>25.1</v>
      </c>
      <c r="J490" s="50">
        <v>26.4</v>
      </c>
      <c r="K490" s="50">
        <v>25.6</v>
      </c>
      <c r="L490" s="50">
        <v>25</v>
      </c>
      <c r="M490" s="50">
        <v>19</v>
      </c>
      <c r="N490" s="50">
        <v>7</v>
      </c>
      <c r="O490" s="50">
        <v>4.8899999999999997</v>
      </c>
      <c r="P490" s="51">
        <v>-0.27777777777777779</v>
      </c>
      <c r="Q490" s="51">
        <v>2.4</v>
      </c>
      <c r="R490" s="51">
        <v>-0.38888888888888851</v>
      </c>
      <c r="S490" s="51">
        <v>9.5</v>
      </c>
      <c r="T490" s="51">
        <v>13.722222222222223</v>
      </c>
      <c r="U490" s="51">
        <v>18.8</v>
      </c>
      <c r="V490" s="51">
        <v>19.8</v>
      </c>
      <c r="W490" s="51">
        <v>18.299999999999997</v>
      </c>
      <c r="X490" s="51">
        <v>18.222222222222221</v>
      </c>
      <c r="Y490" s="51">
        <v>15.299999999999999</v>
      </c>
      <c r="Z490" s="51">
        <v>0.88888888888888962</v>
      </c>
      <c r="AA490" s="51">
        <v>-1.722222222222223</v>
      </c>
      <c r="AB490" s="53">
        <f t="shared" si="171"/>
        <v>351.60414443519392</v>
      </c>
      <c r="AC490" s="53">
        <f t="shared" si="172"/>
        <v>505.56644602676232</v>
      </c>
      <c r="AD490" s="53">
        <f t="shared" si="173"/>
        <v>323.19510811936345</v>
      </c>
      <c r="AE490" s="53">
        <f t="shared" si="174"/>
        <v>853.31623946610011</v>
      </c>
      <c r="AF490" s="53">
        <f t="shared" si="175"/>
        <v>1112.6365178374349</v>
      </c>
      <c r="AG490" s="53">
        <f t="shared" si="176"/>
        <v>1475.1594854073312</v>
      </c>
      <c r="AH490" s="53">
        <f t="shared" si="177"/>
        <v>1546.7742299377994</v>
      </c>
      <c r="AI490" s="53">
        <f t="shared" si="178"/>
        <v>1345.0538541126791</v>
      </c>
      <c r="AJ490" s="53">
        <f t="shared" si="179"/>
        <v>1380.3931408738601</v>
      </c>
      <c r="AK490" s="53">
        <f t="shared" si="180"/>
        <v>1373.5120693112685</v>
      </c>
      <c r="AL490" s="53">
        <f t="shared" si="181"/>
        <v>424.30643654975205</v>
      </c>
      <c r="AM490" s="53">
        <f t="shared" si="182"/>
        <v>335.70434062283169</v>
      </c>
      <c r="AN490" s="55">
        <f t="shared" si="183"/>
        <v>0.58698789059027279</v>
      </c>
      <c r="AO490" s="55">
        <f t="shared" si="184"/>
        <v>0.69622088313603447</v>
      </c>
      <c r="AP490" s="55">
        <f t="shared" si="185"/>
        <v>0.5439374370970067</v>
      </c>
      <c r="AQ490" s="55">
        <f t="shared" si="186"/>
        <v>0.7194215439082392</v>
      </c>
      <c r="AR490" s="55">
        <f t="shared" si="187"/>
        <v>0.7097270628363388</v>
      </c>
      <c r="AS490" s="55">
        <f t="shared" si="188"/>
        <v>0.68087924391371812</v>
      </c>
      <c r="AT490" s="55">
        <f t="shared" si="189"/>
        <v>0.67085235007755173</v>
      </c>
      <c r="AU490" s="55">
        <f t="shared" si="190"/>
        <v>0.64056605035240499</v>
      </c>
      <c r="AV490" s="55">
        <f t="shared" si="191"/>
        <v>0.6606116058640128</v>
      </c>
      <c r="AW490" s="55">
        <f t="shared" si="192"/>
        <v>0.79126223220216974</v>
      </c>
      <c r="AX490" s="55">
        <f t="shared" si="193"/>
        <v>0.65103317091116319</v>
      </c>
      <c r="AY490" s="55">
        <f t="shared" si="194"/>
        <v>0.62287566017857332</v>
      </c>
    </row>
    <row r="491" spans="1:51" ht="14.4" thickBot="1" x14ac:dyDescent="0.3">
      <c r="A491" s="41" t="s">
        <v>1398</v>
      </c>
      <c r="B491" s="41" t="s">
        <v>1408</v>
      </c>
      <c r="C491" s="26" t="s">
        <v>550</v>
      </c>
      <c r="D491" s="50">
        <v>9</v>
      </c>
      <c r="E491" s="50">
        <v>11.1</v>
      </c>
      <c r="F491" s="50">
        <v>16.72</v>
      </c>
      <c r="G491" s="50">
        <v>19.100000000000001</v>
      </c>
      <c r="H491" s="50">
        <v>23.28</v>
      </c>
      <c r="I491" s="50">
        <v>26.5</v>
      </c>
      <c r="J491" s="50">
        <v>27.4</v>
      </c>
      <c r="K491" s="50">
        <v>26.5</v>
      </c>
      <c r="L491" s="50">
        <v>24.78</v>
      </c>
      <c r="M491" s="50">
        <v>19</v>
      </c>
      <c r="N491" s="50">
        <v>16.11</v>
      </c>
      <c r="O491" s="50">
        <v>9.5</v>
      </c>
      <c r="P491" s="51">
        <v>3.7777777777777759</v>
      </c>
      <c r="Q491" s="51">
        <v>5.0999999999999996</v>
      </c>
      <c r="R491" s="51">
        <v>10.222222222222221</v>
      </c>
      <c r="S491" s="51">
        <v>10.499999999999998</v>
      </c>
      <c r="T491" s="51">
        <v>15.611111111111111</v>
      </c>
      <c r="U491" s="51">
        <v>21.5</v>
      </c>
      <c r="V491" s="51">
        <v>22.600000000000005</v>
      </c>
      <c r="W491" s="51">
        <v>21.999999999999996</v>
      </c>
      <c r="X491" s="51">
        <v>20.611111111111107</v>
      </c>
      <c r="Y491" s="51">
        <v>12.999999999999998</v>
      </c>
      <c r="Z491" s="51">
        <v>10.888888888888889</v>
      </c>
      <c r="AA491" s="51">
        <v>4.2222222222222232</v>
      </c>
      <c r="AB491" s="53">
        <f t="shared" si="171"/>
        <v>558.68968320003353</v>
      </c>
      <c r="AC491" s="53">
        <f t="shared" si="172"/>
        <v>584.12346163747247</v>
      </c>
      <c r="AD491" s="53">
        <f t="shared" si="173"/>
        <v>815.43503170399606</v>
      </c>
      <c r="AE491" s="53">
        <f t="shared" si="174"/>
        <v>728.55514234945088</v>
      </c>
      <c r="AF491" s="53">
        <f t="shared" si="175"/>
        <v>1099.1616755432581</v>
      </c>
      <c r="AG491" s="53">
        <f t="shared" si="176"/>
        <v>1895.9770599823744</v>
      </c>
      <c r="AH491" s="53">
        <f t="shared" si="177"/>
        <v>2056.3888641270028</v>
      </c>
      <c r="AI491" s="53">
        <f t="shared" si="178"/>
        <v>2015.4229724859931</v>
      </c>
      <c r="AJ491" s="53">
        <f t="shared" si="179"/>
        <v>1882.5220229982754</v>
      </c>
      <c r="AK491" s="53">
        <f t="shared" si="180"/>
        <v>1019.6654914422035</v>
      </c>
      <c r="AL491" s="53">
        <f t="shared" si="181"/>
        <v>926.43901548689496</v>
      </c>
      <c r="AM491" s="53">
        <f t="shared" si="182"/>
        <v>574.9801621776495</v>
      </c>
      <c r="AN491" s="55">
        <f t="shared" si="183"/>
        <v>0.69795739487518926</v>
      </c>
      <c r="AO491" s="55">
        <f t="shared" si="184"/>
        <v>0.66527354700691521</v>
      </c>
      <c r="AP491" s="55">
        <f t="shared" si="185"/>
        <v>0.65502204788230234</v>
      </c>
      <c r="AQ491" s="55">
        <f t="shared" si="186"/>
        <v>0.57448842261062738</v>
      </c>
      <c r="AR491" s="55">
        <f t="shared" si="187"/>
        <v>0.620708771603947</v>
      </c>
      <c r="AS491" s="55">
        <f t="shared" si="188"/>
        <v>0.7405412191191022</v>
      </c>
      <c r="AT491" s="55">
        <f t="shared" si="189"/>
        <v>0.75110540341243959</v>
      </c>
      <c r="AU491" s="55">
        <f t="shared" si="190"/>
        <v>0.7635118814820121</v>
      </c>
      <c r="AV491" s="55">
        <f t="shared" si="191"/>
        <v>0.77654292713894824</v>
      </c>
      <c r="AW491" s="55">
        <f t="shared" si="192"/>
        <v>0.68176241889351863</v>
      </c>
      <c r="AX491" s="55">
        <f t="shared" si="193"/>
        <v>0.71186639043984745</v>
      </c>
      <c r="AY491" s="55">
        <f t="shared" si="194"/>
        <v>0.69624669187182653</v>
      </c>
    </row>
    <row r="492" spans="1:51" ht="14.4" thickBot="1" x14ac:dyDescent="0.3">
      <c r="A492" s="41" t="s">
        <v>1398</v>
      </c>
      <c r="B492" s="41" t="s">
        <v>1408</v>
      </c>
      <c r="C492" s="26" t="s">
        <v>551</v>
      </c>
      <c r="D492" s="50">
        <v>12.78</v>
      </c>
      <c r="E492" s="50">
        <v>11.4</v>
      </c>
      <c r="F492" s="50">
        <v>16.78</v>
      </c>
      <c r="G492" s="50">
        <v>21.3</v>
      </c>
      <c r="H492" s="50">
        <v>24.78</v>
      </c>
      <c r="I492" s="50">
        <v>25.8</v>
      </c>
      <c r="J492" s="50">
        <v>26.6</v>
      </c>
      <c r="K492" s="50">
        <v>28</v>
      </c>
      <c r="L492" s="50">
        <v>24.72</v>
      </c>
      <c r="M492" s="50">
        <v>21.4</v>
      </c>
      <c r="N492" s="50">
        <v>14.5</v>
      </c>
      <c r="O492" s="50">
        <v>9.39</v>
      </c>
      <c r="P492" s="51">
        <v>10.277777777777777</v>
      </c>
      <c r="Q492" s="51">
        <v>4.3000000000000007</v>
      </c>
      <c r="R492" s="51">
        <v>10.277777777777777</v>
      </c>
      <c r="S492" s="51">
        <v>16.7</v>
      </c>
      <c r="T492" s="51">
        <v>17.777777777777779</v>
      </c>
      <c r="U492" s="51">
        <v>22.1</v>
      </c>
      <c r="V492" s="51">
        <v>23.299999999999997</v>
      </c>
      <c r="W492" s="51">
        <v>23.7</v>
      </c>
      <c r="X492" s="51">
        <v>19.722222222222221</v>
      </c>
      <c r="Y492" s="51">
        <v>16.600000000000001</v>
      </c>
      <c r="Z492" s="51">
        <v>10.277777777777777</v>
      </c>
      <c r="AA492" s="51">
        <v>5.2777777777777777</v>
      </c>
      <c r="AB492" s="53">
        <f t="shared" si="171"/>
        <v>1059.0405096617478</v>
      </c>
      <c r="AC492" s="53">
        <f t="shared" si="172"/>
        <v>512.12527943089128</v>
      </c>
      <c r="AD492" s="53">
        <f t="shared" si="173"/>
        <v>818.38453432648134</v>
      </c>
      <c r="AE492" s="53">
        <f t="shared" si="174"/>
        <v>1424.5870180702689</v>
      </c>
      <c r="AF492" s="53">
        <f t="shared" si="175"/>
        <v>1322.6245138713161</v>
      </c>
      <c r="AG492" s="53">
        <f t="shared" si="176"/>
        <v>2126.3356276470868</v>
      </c>
      <c r="AH492" s="53">
        <f t="shared" si="177"/>
        <v>2345.9915140534877</v>
      </c>
      <c r="AI492" s="53">
        <f t="shared" si="178"/>
        <v>2267.9740656128993</v>
      </c>
      <c r="AJ492" s="53">
        <f t="shared" si="179"/>
        <v>1692.6114422591386</v>
      </c>
      <c r="AK492" s="53">
        <f t="shared" si="180"/>
        <v>1398.0108398005307</v>
      </c>
      <c r="AL492" s="53">
        <f t="shared" si="181"/>
        <v>946.99059276900482</v>
      </c>
      <c r="AM492" s="53">
        <f t="shared" si="182"/>
        <v>671.16156552340158</v>
      </c>
      <c r="AN492" s="55">
        <f t="shared" si="183"/>
        <v>0.84755555388168058</v>
      </c>
      <c r="AO492" s="55">
        <f t="shared" si="184"/>
        <v>0.61676625937303198</v>
      </c>
      <c r="AP492" s="55">
        <f t="shared" si="185"/>
        <v>0.65495734200084843</v>
      </c>
      <c r="AQ492" s="55">
        <f t="shared" si="186"/>
        <v>0.75052110486292289</v>
      </c>
      <c r="AR492" s="55">
        <f t="shared" si="187"/>
        <v>0.65089917268916997</v>
      </c>
      <c r="AS492" s="55">
        <f t="shared" si="188"/>
        <v>0.80063413636418279</v>
      </c>
      <c r="AT492" s="55">
        <f t="shared" si="189"/>
        <v>0.82132696598826938</v>
      </c>
      <c r="AU492" s="55">
        <f t="shared" si="190"/>
        <v>0.77509224151820166</v>
      </c>
      <c r="AV492" s="55">
        <f t="shared" si="191"/>
        <v>0.73765336880094723</v>
      </c>
      <c r="AW492" s="55">
        <f t="shared" si="192"/>
        <v>0.7412129782813045</v>
      </c>
      <c r="AX492" s="55">
        <f t="shared" si="193"/>
        <v>0.75788143045767908</v>
      </c>
      <c r="AY492" s="55">
        <f t="shared" si="194"/>
        <v>0.75501448181110553</v>
      </c>
    </row>
    <row r="493" spans="1:51" ht="14.4" thickBot="1" x14ac:dyDescent="0.3">
      <c r="A493" s="41" t="s">
        <v>1398</v>
      </c>
      <c r="B493" s="41" t="s">
        <v>1408</v>
      </c>
      <c r="C493" s="26" t="s">
        <v>552</v>
      </c>
      <c r="D493" s="50">
        <v>5.78</v>
      </c>
      <c r="E493" s="50">
        <v>10.199999999999999</v>
      </c>
      <c r="F493" s="50">
        <v>11.5</v>
      </c>
      <c r="G493" s="50">
        <v>17.100000000000001</v>
      </c>
      <c r="H493" s="50">
        <v>23.78</v>
      </c>
      <c r="I493" s="50">
        <v>25.1</v>
      </c>
      <c r="J493" s="50">
        <v>27.3</v>
      </c>
      <c r="K493" s="50">
        <v>25.3</v>
      </c>
      <c r="L493" s="50">
        <v>22.22</v>
      </c>
      <c r="M493" s="50">
        <v>16.100000000000001</v>
      </c>
      <c r="N493" s="50">
        <v>11.5</v>
      </c>
      <c r="O493" s="50">
        <v>3.5</v>
      </c>
      <c r="P493" s="51">
        <v>-0.11111111111111072</v>
      </c>
      <c r="Q493" s="51">
        <v>2.8999999999999995</v>
      </c>
      <c r="R493" s="51">
        <v>2.2777777777777786</v>
      </c>
      <c r="S493" s="51">
        <v>6.9</v>
      </c>
      <c r="T493" s="51">
        <v>19.388888888888893</v>
      </c>
      <c r="U493" s="51">
        <v>19.899999999999995</v>
      </c>
      <c r="V493" s="51">
        <v>22.800000000000004</v>
      </c>
      <c r="W493" s="51">
        <v>20.999999999999996</v>
      </c>
      <c r="X493" s="51">
        <v>18.222222222222221</v>
      </c>
      <c r="Y493" s="51">
        <v>8.2999999999999989</v>
      </c>
      <c r="Z493" s="51">
        <v>5.7777777777777768</v>
      </c>
      <c r="AA493" s="51">
        <v>-0.72222222222222265</v>
      </c>
      <c r="AB493" s="53">
        <f t="shared" si="171"/>
        <v>399.36631396973627</v>
      </c>
      <c r="AC493" s="53">
        <f t="shared" si="172"/>
        <v>455.39933644101467</v>
      </c>
      <c r="AD493" s="53">
        <f t="shared" si="173"/>
        <v>382.38632547507405</v>
      </c>
      <c r="AE493" s="53">
        <f t="shared" si="174"/>
        <v>507.75494374157</v>
      </c>
      <c r="AF493" s="53">
        <f t="shared" si="175"/>
        <v>1718.1001386937719</v>
      </c>
      <c r="AG493" s="53">
        <f t="shared" si="176"/>
        <v>1691.5497786488045</v>
      </c>
      <c r="AH493" s="53">
        <f t="shared" si="177"/>
        <v>2119.2748409708993</v>
      </c>
      <c r="AI493" s="53">
        <f t="shared" si="178"/>
        <v>1914.5393056087894</v>
      </c>
      <c r="AJ493" s="53">
        <f t="shared" si="179"/>
        <v>1632.0796079528941</v>
      </c>
      <c r="AK493" s="53">
        <f t="shared" si="180"/>
        <v>654.89090557771624</v>
      </c>
      <c r="AL493" s="53">
        <f t="shared" si="181"/>
        <v>624.95040360028452</v>
      </c>
      <c r="AM493" s="53">
        <f t="shared" si="182"/>
        <v>428.43949493029925</v>
      </c>
      <c r="AN493" s="55">
        <f t="shared" si="183"/>
        <v>0.65870215084929151</v>
      </c>
      <c r="AO493" s="55">
        <f t="shared" si="184"/>
        <v>0.6052736430775284</v>
      </c>
      <c r="AP493" s="55">
        <f t="shared" si="185"/>
        <v>0.53118702820443298</v>
      </c>
      <c r="AQ493" s="55">
        <f t="shared" si="186"/>
        <v>0.51069022960037536</v>
      </c>
      <c r="AR493" s="55">
        <f t="shared" si="187"/>
        <v>0.76442756579891802</v>
      </c>
      <c r="AS493" s="55">
        <f t="shared" si="188"/>
        <v>0.72910990549706167</v>
      </c>
      <c r="AT493" s="55">
        <f t="shared" si="189"/>
        <v>0.76474065339914132</v>
      </c>
      <c r="AU493" s="55">
        <f t="shared" si="190"/>
        <v>0.77107611898387185</v>
      </c>
      <c r="AV493" s="55">
        <f t="shared" si="191"/>
        <v>0.78106062597872083</v>
      </c>
      <c r="AW493" s="55">
        <f t="shared" si="192"/>
        <v>0.5987052393026695</v>
      </c>
      <c r="AX493" s="55">
        <f t="shared" si="193"/>
        <v>0.67907706156020942</v>
      </c>
      <c r="AY493" s="55">
        <f t="shared" si="194"/>
        <v>0.73878832790586646</v>
      </c>
    </row>
    <row r="494" spans="1:51" ht="14.4" thickBot="1" x14ac:dyDescent="0.3">
      <c r="A494" s="41" t="s">
        <v>1398</v>
      </c>
      <c r="B494" s="41" t="s">
        <v>1409</v>
      </c>
      <c r="C494" s="26" t="s">
        <v>553</v>
      </c>
      <c r="D494" s="50">
        <v>21.28</v>
      </c>
      <c r="E494" s="50">
        <v>21.7</v>
      </c>
      <c r="F494" s="50">
        <v>22.72</v>
      </c>
      <c r="G494" s="50">
        <v>23</v>
      </c>
      <c r="H494" s="50">
        <v>25.89</v>
      </c>
      <c r="I494" s="50">
        <v>27</v>
      </c>
      <c r="J494" s="50">
        <v>27.3</v>
      </c>
      <c r="K494" s="50">
        <v>27.3</v>
      </c>
      <c r="L494" s="50">
        <v>27.22</v>
      </c>
      <c r="M494" s="50">
        <v>25.9</v>
      </c>
      <c r="N494" s="50">
        <v>24.89</v>
      </c>
      <c r="O494" s="50">
        <v>22.72</v>
      </c>
      <c r="P494" s="51">
        <v>15.499999999999998</v>
      </c>
      <c r="Q494" s="51">
        <v>14.8</v>
      </c>
      <c r="R494" s="51">
        <v>17.611111111111111</v>
      </c>
      <c r="S494" s="51">
        <v>15.499999999999998</v>
      </c>
      <c r="T494" s="51">
        <v>16.888888888888889</v>
      </c>
      <c r="U494" s="51">
        <v>17.2</v>
      </c>
      <c r="V494" s="51">
        <v>17.399999999999999</v>
      </c>
      <c r="W494" s="51">
        <v>20.100000000000005</v>
      </c>
      <c r="X494" s="51">
        <v>20.777777777777782</v>
      </c>
      <c r="Y494" s="51">
        <v>20.599999999999998</v>
      </c>
      <c r="Z494" s="51">
        <v>19.222222222222218</v>
      </c>
      <c r="AA494" s="51">
        <v>17.611111111111111</v>
      </c>
      <c r="AB494" s="53">
        <f t="shared" si="171"/>
        <v>1223.8681368822874</v>
      </c>
      <c r="AC494" s="53">
        <f t="shared" si="172"/>
        <v>1090.1819842357813</v>
      </c>
      <c r="AD494" s="53">
        <f t="shared" si="173"/>
        <v>1466.0794091193673</v>
      </c>
      <c r="AE494" s="53">
        <f t="shared" si="174"/>
        <v>1102.1262618653454</v>
      </c>
      <c r="AF494" s="53">
        <f t="shared" si="175"/>
        <v>1106.5787934151929</v>
      </c>
      <c r="AG494" s="53">
        <f t="shared" si="176"/>
        <v>1078.1024973319986</v>
      </c>
      <c r="AH494" s="53">
        <f t="shared" si="177"/>
        <v>1086.4113176845262</v>
      </c>
      <c r="AI494" s="53">
        <f t="shared" si="178"/>
        <v>1522.5780801074445</v>
      </c>
      <c r="AJ494" s="53">
        <f t="shared" si="179"/>
        <v>1663.1926793941354</v>
      </c>
      <c r="AK494" s="53">
        <f t="shared" si="180"/>
        <v>1758.8055086329955</v>
      </c>
      <c r="AL494" s="53">
        <f t="shared" si="181"/>
        <v>1574.5388508081896</v>
      </c>
      <c r="AM494" s="53">
        <f t="shared" si="182"/>
        <v>1466.0794091193673</v>
      </c>
      <c r="AN494" s="55">
        <f t="shared" si="183"/>
        <v>0.69606851099968237</v>
      </c>
      <c r="AO494" s="55">
        <f t="shared" si="184"/>
        <v>0.64856164309876396</v>
      </c>
      <c r="AP494" s="55">
        <f t="shared" si="185"/>
        <v>0.72911405221585135</v>
      </c>
      <c r="AQ494" s="55">
        <f t="shared" si="186"/>
        <v>0.62682846534801373</v>
      </c>
      <c r="AR494" s="55">
        <f t="shared" si="187"/>
        <v>0.57603844301469043</v>
      </c>
      <c r="AS494" s="55">
        <f t="shared" si="188"/>
        <v>0.55026644713426298</v>
      </c>
      <c r="AT494" s="55">
        <f t="shared" si="189"/>
        <v>0.54754230157538553</v>
      </c>
      <c r="AU494" s="55">
        <f t="shared" si="190"/>
        <v>0.64820193499593182</v>
      </c>
      <c r="AV494" s="55">
        <f t="shared" si="191"/>
        <v>0.67906338565463042</v>
      </c>
      <c r="AW494" s="55">
        <f t="shared" si="192"/>
        <v>0.72600664765167511</v>
      </c>
      <c r="AX494" s="55">
        <f t="shared" si="193"/>
        <v>0.70785813034437384</v>
      </c>
      <c r="AY494" s="55">
        <f t="shared" si="194"/>
        <v>0.72911405221585135</v>
      </c>
    </row>
    <row r="495" spans="1:51" ht="14.4" thickBot="1" x14ac:dyDescent="0.3">
      <c r="A495" s="41" t="s">
        <v>1398</v>
      </c>
      <c r="B495" s="41" t="s">
        <v>1409</v>
      </c>
      <c r="C495" s="26" t="s">
        <v>554</v>
      </c>
      <c r="D495" s="50">
        <v>21.72</v>
      </c>
      <c r="E495" s="50">
        <v>21.9</v>
      </c>
      <c r="F495" s="50">
        <v>21.89</v>
      </c>
      <c r="G495" s="50">
        <v>22.5</v>
      </c>
      <c r="H495" s="50">
        <v>23.22</v>
      </c>
      <c r="I495" s="50">
        <v>23.4</v>
      </c>
      <c r="J495" s="50">
        <v>24.3</v>
      </c>
      <c r="K495" s="50">
        <v>24.1</v>
      </c>
      <c r="L495" s="50">
        <v>24.61</v>
      </c>
      <c r="M495" s="50">
        <v>23.9</v>
      </c>
      <c r="N495" s="50">
        <v>23.11</v>
      </c>
      <c r="O495" s="50">
        <v>22.28</v>
      </c>
      <c r="P495" s="51">
        <v>17</v>
      </c>
      <c r="Q495" s="51">
        <v>17.899999999999999</v>
      </c>
      <c r="R495" s="51">
        <v>17.611111111111111</v>
      </c>
      <c r="S495" s="51">
        <v>18.499999999999996</v>
      </c>
      <c r="T495" s="51">
        <v>19.499999999999996</v>
      </c>
      <c r="U495" s="51">
        <v>19.699999999999996</v>
      </c>
      <c r="V495" s="51">
        <v>20.599999999999998</v>
      </c>
      <c r="W495" s="51">
        <v>20.300000000000004</v>
      </c>
      <c r="X495" s="51">
        <v>20.277777777777779</v>
      </c>
      <c r="Y495" s="51">
        <v>20.300000000000004</v>
      </c>
      <c r="Z495" s="51">
        <v>19.777777777777775</v>
      </c>
      <c r="AA495" s="51">
        <v>18.000000000000004</v>
      </c>
      <c r="AB495" s="53">
        <f t="shared" si="171"/>
        <v>1442.2836493019354</v>
      </c>
      <c r="AC495" s="53">
        <f t="shared" si="172"/>
        <v>1598.1826040158637</v>
      </c>
      <c r="AD495" s="53">
        <f t="shared" si="173"/>
        <v>1542.0128544631834</v>
      </c>
      <c r="AE495" s="53">
        <f t="shared" si="174"/>
        <v>1661.3895638427196</v>
      </c>
      <c r="AF495" s="53">
        <f t="shared" si="175"/>
        <v>1801.8259466060115</v>
      </c>
      <c r="AG495" s="53">
        <f t="shared" si="176"/>
        <v>1827.1759698439935</v>
      </c>
      <c r="AH495" s="53">
        <f t="shared" si="177"/>
        <v>1934.7150322139923</v>
      </c>
      <c r="AI495" s="53">
        <f t="shared" si="178"/>
        <v>1886.9023662460136</v>
      </c>
      <c r="AJ495" s="53">
        <f t="shared" si="179"/>
        <v>1825.1036674618556</v>
      </c>
      <c r="AK495" s="53">
        <f t="shared" si="180"/>
        <v>1909.7081566141596</v>
      </c>
      <c r="AL495" s="53">
        <f t="shared" si="181"/>
        <v>1877.4960742998956</v>
      </c>
      <c r="AM495" s="53">
        <f t="shared" si="182"/>
        <v>1581.3643062229794</v>
      </c>
      <c r="AN495" s="55">
        <f t="shared" si="183"/>
        <v>0.74552410268769809</v>
      </c>
      <c r="AO495" s="55">
        <f t="shared" si="184"/>
        <v>0.78048156694886728</v>
      </c>
      <c r="AP495" s="55">
        <f t="shared" si="185"/>
        <v>0.76687745144850017</v>
      </c>
      <c r="AQ495" s="55">
        <f t="shared" si="186"/>
        <v>0.78136190851380172</v>
      </c>
      <c r="AR495" s="55">
        <f t="shared" si="187"/>
        <v>0.79616038253503374</v>
      </c>
      <c r="AS495" s="55">
        <f t="shared" si="188"/>
        <v>0.79739634998380826</v>
      </c>
      <c r="AT495" s="55">
        <f t="shared" si="189"/>
        <v>0.79861927188907855</v>
      </c>
      <c r="AU495" s="55">
        <f t="shared" si="190"/>
        <v>0.79343413619944136</v>
      </c>
      <c r="AV495" s="55">
        <f t="shared" si="191"/>
        <v>0.76850230758138072</v>
      </c>
      <c r="AW495" s="55">
        <f t="shared" si="192"/>
        <v>0.80302387062597413</v>
      </c>
      <c r="AX495" s="55">
        <f t="shared" si="193"/>
        <v>0.81541277564341907</v>
      </c>
      <c r="AY495" s="55">
        <f t="shared" si="194"/>
        <v>0.76742694998289829</v>
      </c>
    </row>
    <row r="496" spans="1:51" ht="14.4" thickBot="1" x14ac:dyDescent="0.3">
      <c r="A496" s="41" t="s">
        <v>1398</v>
      </c>
      <c r="B496" s="41" t="s">
        <v>1409</v>
      </c>
      <c r="C496" s="26" t="s">
        <v>555</v>
      </c>
      <c r="D496" s="50">
        <v>22.5</v>
      </c>
      <c r="E496" s="50">
        <v>22.8</v>
      </c>
      <c r="F496" s="50">
        <v>23.22</v>
      </c>
      <c r="G496" s="50">
        <v>23.8</v>
      </c>
      <c r="H496" s="50">
        <v>25.22</v>
      </c>
      <c r="I496" s="50">
        <v>25.9</v>
      </c>
      <c r="J496" s="50">
        <v>26.9</v>
      </c>
      <c r="K496" s="50">
        <v>27.1</v>
      </c>
      <c r="L496" s="50">
        <v>26.89</v>
      </c>
      <c r="M496" s="50">
        <v>26.2</v>
      </c>
      <c r="N496" s="50">
        <v>24.78</v>
      </c>
      <c r="O496" s="50">
        <v>23.72</v>
      </c>
      <c r="P496" s="51">
        <v>15.888888888888889</v>
      </c>
      <c r="Q496" s="51">
        <v>18.200000000000003</v>
      </c>
      <c r="R496" s="51">
        <v>16.777777777777779</v>
      </c>
      <c r="S496" s="51">
        <v>16.5</v>
      </c>
      <c r="T496" s="51">
        <v>18.222222222222221</v>
      </c>
      <c r="U496" s="51">
        <v>18.7</v>
      </c>
      <c r="V496" s="51">
        <v>19.499999999999996</v>
      </c>
      <c r="W496" s="51">
        <v>19.600000000000001</v>
      </c>
      <c r="X496" s="51">
        <v>20.388888888888889</v>
      </c>
      <c r="Y496" s="51">
        <v>19.699999999999996</v>
      </c>
      <c r="Z496" s="51">
        <v>18.611111111111111</v>
      </c>
      <c r="AA496" s="51">
        <v>17.722222222222221</v>
      </c>
      <c r="AB496" s="53">
        <f t="shared" si="171"/>
        <v>1194.0223053788043</v>
      </c>
      <c r="AC496" s="53">
        <f t="shared" si="172"/>
        <v>1571.1898636722674</v>
      </c>
      <c r="AD496" s="53">
        <f t="shared" si="173"/>
        <v>1280.0548411296156</v>
      </c>
      <c r="AE496" s="53">
        <f t="shared" si="174"/>
        <v>1193.2057155034679</v>
      </c>
      <c r="AF496" s="53">
        <f t="shared" si="175"/>
        <v>1362.4195861910027</v>
      </c>
      <c r="AG496" s="53">
        <f t="shared" si="176"/>
        <v>1389.2237476355238</v>
      </c>
      <c r="AH496" s="53">
        <f t="shared" si="177"/>
        <v>1446.9804007671707</v>
      </c>
      <c r="AI496" s="53">
        <f t="shared" si="178"/>
        <v>1447.9590226720106</v>
      </c>
      <c r="AJ496" s="53">
        <f t="shared" si="179"/>
        <v>1616.359593276464</v>
      </c>
      <c r="AK496" s="53">
        <f t="shared" si="180"/>
        <v>1545.85256474327</v>
      </c>
      <c r="AL496" s="53">
        <f t="shared" si="181"/>
        <v>1468.4882761650078</v>
      </c>
      <c r="AM496" s="53">
        <f t="shared" si="182"/>
        <v>1399.5836388987227</v>
      </c>
      <c r="AN496" s="55">
        <f t="shared" si="183"/>
        <v>0.6624036493029819</v>
      </c>
      <c r="AO496" s="55">
        <f t="shared" si="184"/>
        <v>0.75297018849585451</v>
      </c>
      <c r="AP496" s="55">
        <f t="shared" si="185"/>
        <v>0.67105548878790511</v>
      </c>
      <c r="AQ496" s="55">
        <f t="shared" si="186"/>
        <v>0.63666133594192142</v>
      </c>
      <c r="AR496" s="55">
        <f t="shared" si="187"/>
        <v>0.65201004267846219</v>
      </c>
      <c r="AS496" s="55">
        <f t="shared" si="188"/>
        <v>0.64523480818964962</v>
      </c>
      <c r="AT496" s="55">
        <f t="shared" si="189"/>
        <v>0.63936723275935292</v>
      </c>
      <c r="AU496" s="55">
        <f t="shared" si="190"/>
        <v>0.63583735973663447</v>
      </c>
      <c r="AV496" s="55">
        <f t="shared" si="191"/>
        <v>0.67595175481295744</v>
      </c>
      <c r="AW496" s="55">
        <f t="shared" si="192"/>
        <v>0.67462423602508192</v>
      </c>
      <c r="AX496" s="55">
        <f t="shared" si="193"/>
        <v>0.68585242333205054</v>
      </c>
      <c r="AY496" s="55">
        <f t="shared" si="194"/>
        <v>0.6911871175509352</v>
      </c>
    </row>
    <row r="497" spans="1:51" ht="14.4" thickBot="1" x14ac:dyDescent="0.3">
      <c r="A497" s="41" t="s">
        <v>1398</v>
      </c>
      <c r="B497" s="41" t="s">
        <v>1409</v>
      </c>
      <c r="C497" s="26" t="s">
        <v>556</v>
      </c>
      <c r="D497" s="50">
        <v>22.22</v>
      </c>
      <c r="E497" s="50">
        <v>21.9</v>
      </c>
      <c r="F497" s="50">
        <v>22.89</v>
      </c>
      <c r="G497" s="50">
        <v>23.4</v>
      </c>
      <c r="H497" s="50">
        <v>24.11</v>
      </c>
      <c r="I497" s="50">
        <v>25.2</v>
      </c>
      <c r="J497" s="50">
        <v>25.6</v>
      </c>
      <c r="K497" s="50">
        <v>25.8</v>
      </c>
      <c r="L497" s="50">
        <v>26.39</v>
      </c>
      <c r="M497" s="50">
        <v>25.5</v>
      </c>
      <c r="N497" s="50">
        <v>23.89</v>
      </c>
      <c r="O497" s="50">
        <v>22.72</v>
      </c>
      <c r="P497" s="51">
        <v>17.888888888888889</v>
      </c>
      <c r="Q497" s="51">
        <v>17.800000000000004</v>
      </c>
      <c r="R497" s="51">
        <v>17.111111111111111</v>
      </c>
      <c r="S497" s="51">
        <v>18.7</v>
      </c>
      <c r="T497" s="51">
        <v>18.222222222222221</v>
      </c>
      <c r="U497" s="51">
        <v>18.7</v>
      </c>
      <c r="V497" s="51">
        <v>19.600000000000001</v>
      </c>
      <c r="W497" s="51">
        <v>19.600000000000001</v>
      </c>
      <c r="X497" s="51">
        <v>20.722222222222221</v>
      </c>
      <c r="Y497" s="51">
        <v>19</v>
      </c>
      <c r="Z497" s="51">
        <v>18.888888888888889</v>
      </c>
      <c r="AA497" s="51">
        <v>18.611111111111111</v>
      </c>
      <c r="AB497" s="53">
        <f t="shared" si="171"/>
        <v>1565.1229912649089</v>
      </c>
      <c r="AC497" s="53">
        <f t="shared" si="172"/>
        <v>1578.192361482123</v>
      </c>
      <c r="AD497" s="53">
        <f t="shared" si="173"/>
        <v>1362.2208870475945</v>
      </c>
      <c r="AE497" s="53">
        <f t="shared" si="174"/>
        <v>1613.158099189709</v>
      </c>
      <c r="AF497" s="53">
        <f t="shared" si="175"/>
        <v>1455.8775417532356</v>
      </c>
      <c r="AG497" s="53">
        <f t="shared" si="176"/>
        <v>1448.1834292409571</v>
      </c>
      <c r="AH497" s="53">
        <f t="shared" si="177"/>
        <v>1582.0078010710613</v>
      </c>
      <c r="AI497" s="53">
        <f t="shared" si="178"/>
        <v>1563.3522709987751</v>
      </c>
      <c r="AJ497" s="53">
        <f t="shared" si="179"/>
        <v>1734.5115984054762</v>
      </c>
      <c r="AK497" s="53">
        <f t="shared" si="180"/>
        <v>1476.8967607892571</v>
      </c>
      <c r="AL497" s="53">
        <f t="shared" si="181"/>
        <v>1603.6552055097304</v>
      </c>
      <c r="AM497" s="53">
        <f t="shared" si="182"/>
        <v>1662.3139715398529</v>
      </c>
      <c r="AN497" s="55">
        <f t="shared" si="183"/>
        <v>0.76487120512470919</v>
      </c>
      <c r="AO497" s="55">
        <f t="shared" si="184"/>
        <v>0.77558503283716362</v>
      </c>
      <c r="AP497" s="55">
        <f t="shared" si="185"/>
        <v>0.69920260840756332</v>
      </c>
      <c r="AQ497" s="55">
        <f t="shared" si="186"/>
        <v>0.74924270369104917</v>
      </c>
      <c r="AR497" s="55">
        <f t="shared" si="187"/>
        <v>0.69673600391125279</v>
      </c>
      <c r="AS497" s="55">
        <f t="shared" si="188"/>
        <v>0.67261904986875565</v>
      </c>
      <c r="AT497" s="55">
        <f t="shared" si="189"/>
        <v>0.69470174747040281</v>
      </c>
      <c r="AU497" s="55">
        <f t="shared" si="190"/>
        <v>0.68650960749964574</v>
      </c>
      <c r="AV497" s="55">
        <f t="shared" si="191"/>
        <v>0.71060820276143322</v>
      </c>
      <c r="AW497" s="55">
        <f t="shared" si="192"/>
        <v>0.67322235968181099</v>
      </c>
      <c r="AX497" s="55">
        <f t="shared" si="193"/>
        <v>0.73609013075095819</v>
      </c>
      <c r="AY497" s="55">
        <f t="shared" si="194"/>
        <v>0.77637805096867185</v>
      </c>
    </row>
    <row r="498" spans="1:51" ht="14.4" thickBot="1" x14ac:dyDescent="0.3">
      <c r="A498" s="41" t="s">
        <v>1398</v>
      </c>
      <c r="B498" s="41" t="s">
        <v>1409</v>
      </c>
      <c r="C498" s="26" t="s">
        <v>557</v>
      </c>
      <c r="D498" s="50">
        <v>23.11</v>
      </c>
      <c r="E498" s="50">
        <v>23.2</v>
      </c>
      <c r="F498" s="50">
        <v>22.72</v>
      </c>
      <c r="G498" s="50">
        <v>24</v>
      </c>
      <c r="H498" s="50">
        <v>24.78</v>
      </c>
      <c r="I498" s="50">
        <v>25.5</v>
      </c>
      <c r="J498" s="50">
        <v>26.2</v>
      </c>
      <c r="K498" s="50">
        <v>27.2</v>
      </c>
      <c r="L498" s="50">
        <v>27.11</v>
      </c>
      <c r="M498" s="50">
        <v>26.9</v>
      </c>
      <c r="N498" s="50">
        <v>24.78</v>
      </c>
      <c r="O498" s="50">
        <v>24</v>
      </c>
      <c r="P498" s="51">
        <v>16.722222222222221</v>
      </c>
      <c r="Q498" s="51">
        <v>17.7</v>
      </c>
      <c r="R498" s="51">
        <v>17.222222222222221</v>
      </c>
      <c r="S498" s="51">
        <v>18.000000000000004</v>
      </c>
      <c r="T498" s="51">
        <v>18.722222222222225</v>
      </c>
      <c r="U498" s="51">
        <v>20</v>
      </c>
      <c r="V498" s="51">
        <v>20.2</v>
      </c>
      <c r="W498" s="51">
        <v>20.399999999999999</v>
      </c>
      <c r="X498" s="51">
        <v>20.777777777777782</v>
      </c>
      <c r="Y498" s="51">
        <v>19.8</v>
      </c>
      <c r="Z498" s="51">
        <v>19.777777777777775</v>
      </c>
      <c r="AA498" s="51">
        <v>16.888888888888889</v>
      </c>
      <c r="AB498" s="53">
        <f t="shared" si="171"/>
        <v>1279.5391453495897</v>
      </c>
      <c r="AC498" s="53">
        <f t="shared" si="172"/>
        <v>1440.1360687191743</v>
      </c>
      <c r="AD498" s="53">
        <f t="shared" si="173"/>
        <v>1395.8161640458366</v>
      </c>
      <c r="AE498" s="53">
        <f t="shared" si="174"/>
        <v>1425.1806415426349</v>
      </c>
      <c r="AF498" s="53">
        <f t="shared" si="175"/>
        <v>1489.040404090174</v>
      </c>
      <c r="AG498" s="53">
        <f t="shared" si="176"/>
        <v>1672.3608957074271</v>
      </c>
      <c r="AH498" s="53">
        <f t="shared" si="177"/>
        <v>1644.6202945682041</v>
      </c>
      <c r="AI498" s="53">
        <f t="shared" si="178"/>
        <v>1589.3801292037108</v>
      </c>
      <c r="AJ498" s="53">
        <f t="shared" si="179"/>
        <v>1673.9612375476072</v>
      </c>
      <c r="AK498" s="53">
        <f t="shared" si="180"/>
        <v>1501.8897950307937</v>
      </c>
      <c r="AL498" s="53">
        <f t="shared" si="181"/>
        <v>1698.2198909276412</v>
      </c>
      <c r="AM498" s="53">
        <f t="shared" si="182"/>
        <v>1238.6308543756784</v>
      </c>
      <c r="AN498" s="55">
        <f t="shared" si="183"/>
        <v>0.67315454318437362</v>
      </c>
      <c r="AO498" s="55">
        <f t="shared" si="184"/>
        <v>0.71221044340911643</v>
      </c>
      <c r="AP498" s="55">
        <f t="shared" si="185"/>
        <v>0.71142780198109512</v>
      </c>
      <c r="AQ498" s="55">
        <f t="shared" si="186"/>
        <v>0.69163192099993864</v>
      </c>
      <c r="AR498" s="55">
        <f t="shared" si="187"/>
        <v>0.6906351479046553</v>
      </c>
      <c r="AS498" s="55">
        <f t="shared" si="188"/>
        <v>0.71638826764753605</v>
      </c>
      <c r="AT498" s="55">
        <f t="shared" si="189"/>
        <v>0.69584214072039074</v>
      </c>
      <c r="AU498" s="55">
        <f t="shared" si="190"/>
        <v>0.66421341032271264</v>
      </c>
      <c r="AV498" s="55">
        <f t="shared" si="191"/>
        <v>0.68346007020532196</v>
      </c>
      <c r="AW498" s="55">
        <f t="shared" si="192"/>
        <v>0.65138549573224858</v>
      </c>
      <c r="AX498" s="55">
        <f t="shared" si="193"/>
        <v>0.73755157939839389</v>
      </c>
      <c r="AY498" s="55">
        <f t="shared" si="194"/>
        <v>0.64477919970115838</v>
      </c>
    </row>
    <row r="499" spans="1:51" ht="14.4" thickBot="1" x14ac:dyDescent="0.3">
      <c r="A499" s="41" t="s">
        <v>1398</v>
      </c>
      <c r="B499" s="41" t="s">
        <v>1409</v>
      </c>
      <c r="C499" s="26" t="s">
        <v>558</v>
      </c>
      <c r="D499" s="50">
        <v>23.28</v>
      </c>
      <c r="E499" s="50">
        <v>23.3</v>
      </c>
      <c r="F499" s="50">
        <v>23.89</v>
      </c>
      <c r="G499" s="50">
        <v>24.4</v>
      </c>
      <c r="H499" s="50">
        <v>25.28</v>
      </c>
      <c r="I499" s="50">
        <v>25.6</v>
      </c>
      <c r="J499" s="50">
        <v>26.2</v>
      </c>
      <c r="K499" s="50">
        <v>26.3</v>
      </c>
      <c r="L499" s="50">
        <v>26.89</v>
      </c>
      <c r="M499" s="50">
        <v>25.9</v>
      </c>
      <c r="N499" s="50">
        <v>24.72</v>
      </c>
      <c r="O499" s="50">
        <v>24.11</v>
      </c>
      <c r="P499" s="51">
        <v>18.277777777777782</v>
      </c>
      <c r="Q499" s="51">
        <v>15.599999999999998</v>
      </c>
      <c r="R499" s="51">
        <v>17.277777777777779</v>
      </c>
      <c r="S499" s="51">
        <v>18.8</v>
      </c>
      <c r="T499" s="51">
        <v>18.277777777777782</v>
      </c>
      <c r="U499" s="51">
        <v>20.900000000000002</v>
      </c>
      <c r="V499" s="51">
        <v>20.700000000000003</v>
      </c>
      <c r="W499" s="51">
        <v>19.499999999999996</v>
      </c>
      <c r="X499" s="51">
        <v>20.388888888888889</v>
      </c>
      <c r="Y499" s="51">
        <v>20.399999999999999</v>
      </c>
      <c r="Z499" s="51">
        <v>18.499999999999996</v>
      </c>
      <c r="AA499" s="51">
        <v>17</v>
      </c>
      <c r="AB499" s="53">
        <f t="shared" si="171"/>
        <v>1541.1858282411565</v>
      </c>
      <c r="AC499" s="53">
        <f t="shared" si="172"/>
        <v>1096.2738701679539</v>
      </c>
      <c r="AD499" s="53">
        <f t="shared" si="173"/>
        <v>1309.7750473474564</v>
      </c>
      <c r="AE499" s="53">
        <f t="shared" si="174"/>
        <v>1538.1488550625797</v>
      </c>
      <c r="AF499" s="53">
        <f t="shared" si="175"/>
        <v>1367.0606742296786</v>
      </c>
      <c r="AG499" s="53">
        <f t="shared" si="176"/>
        <v>1857.7334375423281</v>
      </c>
      <c r="AH499" s="53">
        <f t="shared" si="177"/>
        <v>1749.2876669856494</v>
      </c>
      <c r="AI499" s="53">
        <f t="shared" si="178"/>
        <v>1499.0460706263177</v>
      </c>
      <c r="AJ499" s="53">
        <f t="shared" si="179"/>
        <v>1616.359593276464</v>
      </c>
      <c r="AK499" s="53">
        <f t="shared" si="180"/>
        <v>1715.9461564032663</v>
      </c>
      <c r="AL499" s="53">
        <f t="shared" si="181"/>
        <v>1453.4024000295567</v>
      </c>
      <c r="AM499" s="53">
        <f t="shared" si="182"/>
        <v>1247.9283263599673</v>
      </c>
      <c r="AN499" s="55">
        <f t="shared" si="183"/>
        <v>0.73499536001326105</v>
      </c>
      <c r="AO499" s="55">
        <f t="shared" si="184"/>
        <v>0.6195186057766785</v>
      </c>
      <c r="AP499" s="55">
        <f t="shared" si="185"/>
        <v>0.66523310252282231</v>
      </c>
      <c r="AQ499" s="55">
        <f t="shared" si="186"/>
        <v>0.70995281515108488</v>
      </c>
      <c r="AR499" s="55">
        <f t="shared" si="187"/>
        <v>0.65195464038369744</v>
      </c>
      <c r="AS499" s="55">
        <f t="shared" si="188"/>
        <v>0.75281069432197123</v>
      </c>
      <c r="AT499" s="55">
        <f t="shared" si="189"/>
        <v>0.71764311224146693</v>
      </c>
      <c r="AU499" s="55">
        <f t="shared" si="190"/>
        <v>0.66237313058765479</v>
      </c>
      <c r="AV499" s="55">
        <f t="shared" si="191"/>
        <v>0.67595175481295744</v>
      </c>
      <c r="AW499" s="55">
        <f t="shared" si="192"/>
        <v>0.7171062652241591</v>
      </c>
      <c r="AX499" s="55">
        <f t="shared" si="193"/>
        <v>0.68354424383102874</v>
      </c>
      <c r="AY499" s="55">
        <f t="shared" si="194"/>
        <v>0.64506080075051087</v>
      </c>
    </row>
    <row r="500" spans="1:51" ht="14.4" thickBot="1" x14ac:dyDescent="0.3">
      <c r="A500" s="41" t="s">
        <v>1398</v>
      </c>
      <c r="B500" s="41" t="s">
        <v>1409</v>
      </c>
      <c r="C500" s="26" t="s">
        <v>559</v>
      </c>
      <c r="D500" s="50">
        <v>19.89</v>
      </c>
      <c r="E500" s="50">
        <v>20.3</v>
      </c>
      <c r="F500" s="50">
        <v>20</v>
      </c>
      <c r="G500" s="50">
        <v>21.2</v>
      </c>
      <c r="H500" s="50">
        <v>22</v>
      </c>
      <c r="I500" s="50">
        <v>22.7</v>
      </c>
      <c r="J500" s="50">
        <v>23.2</v>
      </c>
      <c r="K500" s="50">
        <v>22.7</v>
      </c>
      <c r="L500" s="50">
        <v>23.28</v>
      </c>
      <c r="M500" s="50">
        <v>22.5</v>
      </c>
      <c r="N500" s="50">
        <v>21.61</v>
      </c>
      <c r="O500" s="50">
        <v>20.28</v>
      </c>
      <c r="P500" s="51">
        <v>16.5</v>
      </c>
      <c r="Q500" s="51">
        <v>17.100000000000001</v>
      </c>
      <c r="R500" s="51">
        <v>16.222222222222225</v>
      </c>
      <c r="S500" s="51">
        <v>17.2</v>
      </c>
      <c r="T500" s="51">
        <v>16.888888888888889</v>
      </c>
      <c r="U500" s="51">
        <v>18.499999999999996</v>
      </c>
      <c r="V500" s="51">
        <v>18.400000000000002</v>
      </c>
      <c r="W500" s="51">
        <v>19.2</v>
      </c>
      <c r="X500" s="51">
        <v>19.888888888888886</v>
      </c>
      <c r="Y500" s="51">
        <v>18.499999999999996</v>
      </c>
      <c r="Z500" s="51">
        <v>17.388888888888886</v>
      </c>
      <c r="AA500" s="51">
        <v>15.277777777777777</v>
      </c>
      <c r="AB500" s="53">
        <f t="shared" si="171"/>
        <v>1514.9245423683858</v>
      </c>
      <c r="AC500" s="53">
        <f t="shared" si="172"/>
        <v>1593.8211182125283</v>
      </c>
      <c r="AD500" s="53">
        <f t="shared" si="173"/>
        <v>1452.3548070006752</v>
      </c>
      <c r="AE500" s="53">
        <f t="shared" si="174"/>
        <v>1527.1237624581954</v>
      </c>
      <c r="AF500" s="53">
        <f t="shared" si="175"/>
        <v>1398.0134373659273</v>
      </c>
      <c r="AG500" s="53">
        <f t="shared" si="176"/>
        <v>1641.3407915138557</v>
      </c>
      <c r="AH500" s="53">
        <f t="shared" si="177"/>
        <v>1572.5708750303238</v>
      </c>
      <c r="AI500" s="53">
        <f t="shared" si="178"/>
        <v>1791.3167964444667</v>
      </c>
      <c r="AJ500" s="53">
        <f t="shared" si="179"/>
        <v>1884.0819128094283</v>
      </c>
      <c r="AK500" s="53">
        <f t="shared" si="180"/>
        <v>1661.3895638427196</v>
      </c>
      <c r="AL500" s="53">
        <f t="shared" si="181"/>
        <v>1525.2355180689767</v>
      </c>
      <c r="AM500" s="53">
        <f t="shared" si="182"/>
        <v>1264.9784462732105</v>
      </c>
      <c r="AN500" s="55">
        <f t="shared" si="183"/>
        <v>0.80832154125954425</v>
      </c>
      <c r="AO500" s="55">
        <f t="shared" si="184"/>
        <v>0.81865423834400941</v>
      </c>
      <c r="AP500" s="55">
        <f t="shared" si="185"/>
        <v>0.78876129908654025</v>
      </c>
      <c r="AQ500" s="55">
        <f t="shared" si="186"/>
        <v>0.77944812221634585</v>
      </c>
      <c r="AR500" s="55">
        <f t="shared" si="187"/>
        <v>0.72774707826135676</v>
      </c>
      <c r="AS500" s="55">
        <f t="shared" si="188"/>
        <v>0.77193284542639051</v>
      </c>
      <c r="AT500" s="55">
        <f t="shared" si="189"/>
        <v>0.74423773773000479</v>
      </c>
      <c r="AU500" s="55">
        <f t="shared" si="190"/>
        <v>0.80642937305893481</v>
      </c>
      <c r="AV500" s="55">
        <f t="shared" si="191"/>
        <v>0.81265644530180126</v>
      </c>
      <c r="AW500" s="55">
        <f t="shared" si="192"/>
        <v>0.78136190851380172</v>
      </c>
      <c r="AX500" s="55">
        <f t="shared" si="193"/>
        <v>0.7692456725439647</v>
      </c>
      <c r="AY500" s="55">
        <f t="shared" si="194"/>
        <v>0.7297776696922873</v>
      </c>
    </row>
    <row r="501" spans="1:51" ht="14.4" thickBot="1" x14ac:dyDescent="0.3">
      <c r="A501" s="41" t="s">
        <v>1398</v>
      </c>
      <c r="B501" s="41" t="s">
        <v>1409</v>
      </c>
      <c r="C501" s="26" t="s">
        <v>560</v>
      </c>
      <c r="D501" s="50">
        <v>21.78</v>
      </c>
      <c r="E501" s="50">
        <v>22.2</v>
      </c>
      <c r="F501" s="50">
        <v>22.72</v>
      </c>
      <c r="G501" s="50">
        <v>23</v>
      </c>
      <c r="H501" s="50">
        <v>23.78</v>
      </c>
      <c r="I501" s="50">
        <v>25</v>
      </c>
      <c r="J501" s="50">
        <v>26.1</v>
      </c>
      <c r="K501" s="50">
        <v>26.3</v>
      </c>
      <c r="L501" s="50">
        <v>26</v>
      </c>
      <c r="M501" s="50">
        <v>25.4</v>
      </c>
      <c r="N501" s="50">
        <v>24.11</v>
      </c>
      <c r="O501" s="50">
        <v>22.61</v>
      </c>
      <c r="P501" s="51">
        <v>16.277777777777775</v>
      </c>
      <c r="Q501" s="51">
        <v>18.000000000000004</v>
      </c>
      <c r="R501" s="51">
        <v>18.499999999999996</v>
      </c>
      <c r="S501" s="51">
        <v>18.8</v>
      </c>
      <c r="T501" s="51">
        <v>19.499999999999996</v>
      </c>
      <c r="U501" s="51">
        <v>19.600000000000001</v>
      </c>
      <c r="V501" s="51">
        <v>21.799999999999997</v>
      </c>
      <c r="W501" s="51">
        <v>21.599999999999998</v>
      </c>
      <c r="X501" s="51">
        <v>21.777777777777779</v>
      </c>
      <c r="Y501" s="51">
        <v>20.500000000000004</v>
      </c>
      <c r="Z501" s="51">
        <v>19.722222222222221</v>
      </c>
      <c r="AA501" s="51">
        <v>17.5</v>
      </c>
      <c r="AB501" s="53">
        <f t="shared" si="171"/>
        <v>1311.0205393294514</v>
      </c>
      <c r="AC501" s="53">
        <f t="shared" si="172"/>
        <v>1589.0836010641872</v>
      </c>
      <c r="AD501" s="53">
        <f t="shared" si="173"/>
        <v>1639.3509169335757</v>
      </c>
      <c r="AE501" s="53">
        <f t="shared" si="174"/>
        <v>1673.4156698836375</v>
      </c>
      <c r="AF501" s="53">
        <f t="shared" si="175"/>
        <v>1742.0024177928301</v>
      </c>
      <c r="AG501" s="53">
        <f t="shared" si="176"/>
        <v>1639.4948799430713</v>
      </c>
      <c r="AH501" s="53">
        <f t="shared" si="177"/>
        <v>2013.8293666950267</v>
      </c>
      <c r="AI501" s="53">
        <f t="shared" si="178"/>
        <v>1942.1052520418718</v>
      </c>
      <c r="AJ501" s="53">
        <f t="shared" si="179"/>
        <v>2020.2864739698646</v>
      </c>
      <c r="AK501" s="53">
        <f t="shared" si="180"/>
        <v>1789.5630429496418</v>
      </c>
      <c r="AL501" s="53">
        <f t="shared" si="181"/>
        <v>1755.5837187345155</v>
      </c>
      <c r="AM501" s="53">
        <f t="shared" si="182"/>
        <v>1455.3534790181711</v>
      </c>
      <c r="AN501" s="55">
        <f t="shared" si="183"/>
        <v>0.70948808011940978</v>
      </c>
      <c r="AO501" s="55">
        <f t="shared" si="184"/>
        <v>0.77117307911499933</v>
      </c>
      <c r="AP501" s="55">
        <f t="shared" si="185"/>
        <v>0.77099699495905372</v>
      </c>
      <c r="AQ501" s="55">
        <f t="shared" si="186"/>
        <v>0.77238699092194896</v>
      </c>
      <c r="AR501" s="55">
        <f t="shared" si="187"/>
        <v>0.76972657316836646</v>
      </c>
      <c r="AS501" s="55">
        <f t="shared" si="188"/>
        <v>0.71994585443518277</v>
      </c>
      <c r="AT501" s="55">
        <f t="shared" si="189"/>
        <v>0.77227660558724642</v>
      </c>
      <c r="AU501" s="55">
        <f t="shared" si="190"/>
        <v>0.7539309949273324</v>
      </c>
      <c r="AV501" s="55">
        <f t="shared" si="191"/>
        <v>0.7758050761967018</v>
      </c>
      <c r="AW501" s="55">
        <f t="shared" si="192"/>
        <v>0.74327120193574892</v>
      </c>
      <c r="AX501" s="55">
        <f t="shared" si="193"/>
        <v>0.76509718178919406</v>
      </c>
      <c r="AY501" s="55">
        <f t="shared" si="194"/>
        <v>0.72887029797120784</v>
      </c>
    </row>
    <row r="502" spans="1:51" ht="14.4" thickBot="1" x14ac:dyDescent="0.3">
      <c r="A502" s="41" t="s">
        <v>1398</v>
      </c>
      <c r="B502" s="41" t="s">
        <v>1409</v>
      </c>
      <c r="C502" s="26" t="s">
        <v>561</v>
      </c>
      <c r="D502" s="50">
        <v>21.72</v>
      </c>
      <c r="E502" s="50">
        <v>21.4</v>
      </c>
      <c r="F502" s="50">
        <v>21.39</v>
      </c>
      <c r="G502" s="50">
        <v>23.9</v>
      </c>
      <c r="H502" s="50">
        <v>24</v>
      </c>
      <c r="I502" s="50">
        <v>24.9</v>
      </c>
      <c r="J502" s="50">
        <v>25.9</v>
      </c>
      <c r="K502" s="50">
        <v>25.6</v>
      </c>
      <c r="L502" s="50">
        <v>25.5</v>
      </c>
      <c r="M502" s="50">
        <v>24.9</v>
      </c>
      <c r="N502" s="50">
        <v>23.39</v>
      </c>
      <c r="O502" s="50">
        <v>21.78</v>
      </c>
      <c r="P502" s="51">
        <v>17</v>
      </c>
      <c r="Q502" s="51">
        <v>15.999999999999998</v>
      </c>
      <c r="R502" s="51">
        <v>15.72222222222222</v>
      </c>
      <c r="S502" s="51">
        <v>3.5999999999999983</v>
      </c>
      <c r="T502" s="51">
        <v>9.7777777777777786</v>
      </c>
      <c r="U502" s="51">
        <v>18.200000000000003</v>
      </c>
      <c r="V502" s="51">
        <v>18.899999999999999</v>
      </c>
      <c r="W502" s="51">
        <v>21.1</v>
      </c>
      <c r="X502" s="51">
        <v>21.111111111111111</v>
      </c>
      <c r="Y502" s="51">
        <v>19.699999999999996</v>
      </c>
      <c r="Z502" s="51">
        <v>19.111111111111114</v>
      </c>
      <c r="AA502" s="51">
        <v>16.888888888888889</v>
      </c>
      <c r="AB502" s="53">
        <f t="shared" si="171"/>
        <v>1442.2836493019354</v>
      </c>
      <c r="AC502" s="53">
        <f t="shared" si="172"/>
        <v>1295.1453005698897</v>
      </c>
      <c r="AD502" s="53">
        <f t="shared" si="173"/>
        <v>1250.7362104345564</v>
      </c>
      <c r="AE502" s="53">
        <f t="shared" si="174"/>
        <v>211.0122459129328</v>
      </c>
      <c r="AF502" s="53">
        <f t="shared" si="175"/>
        <v>490.14076999852301</v>
      </c>
      <c r="AG502" s="53">
        <f t="shared" si="176"/>
        <v>1384.7829345688795</v>
      </c>
      <c r="AH502" s="53">
        <f t="shared" si="177"/>
        <v>1424.3802224349829</v>
      </c>
      <c r="AI502" s="53">
        <f t="shared" si="178"/>
        <v>1903.9564905098762</v>
      </c>
      <c r="AJ502" s="53">
        <f t="shared" si="179"/>
        <v>1917.9102856367856</v>
      </c>
      <c r="AK502" s="53">
        <f t="shared" si="180"/>
        <v>1669.9066443560198</v>
      </c>
      <c r="AL502" s="53">
        <f t="shared" si="181"/>
        <v>1699.1490963599192</v>
      </c>
      <c r="AM502" s="53">
        <f t="shared" si="182"/>
        <v>1416.9106402065931</v>
      </c>
      <c r="AN502" s="55">
        <f t="shared" si="183"/>
        <v>0.74552410268769809</v>
      </c>
      <c r="AO502" s="55">
        <f t="shared" si="184"/>
        <v>0.71342281304554589</v>
      </c>
      <c r="AP502" s="55">
        <f t="shared" si="185"/>
        <v>0.70129966145834388</v>
      </c>
      <c r="AQ502" s="55">
        <f t="shared" si="186"/>
        <v>0.26693085880209516</v>
      </c>
      <c r="AR502" s="55">
        <f t="shared" si="187"/>
        <v>0.4056023720392708</v>
      </c>
      <c r="AS502" s="55">
        <f t="shared" si="188"/>
        <v>0.66363734350418857</v>
      </c>
      <c r="AT502" s="55">
        <f t="shared" si="189"/>
        <v>0.6533481356393922</v>
      </c>
      <c r="AU502" s="55">
        <f t="shared" si="190"/>
        <v>0.76211865221330688</v>
      </c>
      <c r="AV502" s="55">
        <f t="shared" si="191"/>
        <v>0.76718059072110789</v>
      </c>
      <c r="AW502" s="55">
        <f t="shared" si="192"/>
        <v>0.72876257404856926</v>
      </c>
      <c r="AX502" s="55">
        <f t="shared" si="193"/>
        <v>0.76918504660887232</v>
      </c>
      <c r="AY502" s="55">
        <f t="shared" si="194"/>
        <v>0.73758416836867247</v>
      </c>
    </row>
    <row r="503" spans="1:51" ht="14.4" thickBot="1" x14ac:dyDescent="0.3">
      <c r="A503" s="41" t="s">
        <v>1398</v>
      </c>
      <c r="B503" s="41" t="s">
        <v>1410</v>
      </c>
      <c r="C503" s="26" t="s">
        <v>562</v>
      </c>
      <c r="D503" s="50">
        <v>-8.11</v>
      </c>
      <c r="E503" s="50">
        <v>-6.2</v>
      </c>
      <c r="F503" s="50">
        <v>6.11</v>
      </c>
      <c r="G503" s="50">
        <v>9.3000000000000007</v>
      </c>
      <c r="H503" s="50">
        <v>13.11</v>
      </c>
      <c r="I503" s="50">
        <v>20.7</v>
      </c>
      <c r="J503" s="50">
        <v>24</v>
      </c>
      <c r="K503" s="50">
        <v>21.8</v>
      </c>
      <c r="L503" s="50">
        <v>15.5</v>
      </c>
      <c r="M503" s="50">
        <v>11.6</v>
      </c>
      <c r="N503" s="50">
        <v>1.72</v>
      </c>
      <c r="O503" s="50">
        <v>-2.89</v>
      </c>
      <c r="P503" s="51">
        <v>-11.388888888888889</v>
      </c>
      <c r="Q503" s="51">
        <v>-13.299999999999999</v>
      </c>
      <c r="R503" s="51">
        <v>-1.2777777777777781</v>
      </c>
      <c r="S503" s="51">
        <v>-0.49999999999999922</v>
      </c>
      <c r="T503" s="51">
        <v>6.7777777777777795</v>
      </c>
      <c r="U503" s="51">
        <v>14.200000000000001</v>
      </c>
      <c r="V503" s="51">
        <v>17.800000000000004</v>
      </c>
      <c r="W503" s="51">
        <v>16.2</v>
      </c>
      <c r="X503" s="51">
        <v>11.111111111111111</v>
      </c>
      <c r="Y503" s="51">
        <v>4.4000000000000012</v>
      </c>
      <c r="Z503" s="51">
        <v>-5.7222222222222223</v>
      </c>
      <c r="AA503" s="51">
        <v>-4.8888888888888893</v>
      </c>
      <c r="AB503" s="53">
        <f t="shared" si="171"/>
        <v>198.50721301980312</v>
      </c>
      <c r="AC503" s="53">
        <f t="shared" si="172"/>
        <v>125.98152328308699</v>
      </c>
      <c r="AD503" s="53">
        <f t="shared" si="173"/>
        <v>329.2752508373809</v>
      </c>
      <c r="AE503" s="53">
        <f t="shared" si="174"/>
        <v>296.83777796906469</v>
      </c>
      <c r="AF503" s="53">
        <f t="shared" si="175"/>
        <v>645.30544784209008</v>
      </c>
      <c r="AG503" s="53">
        <f t="shared" si="176"/>
        <v>1072.7169154647283</v>
      </c>
      <c r="AH503" s="53">
        <f t="shared" si="177"/>
        <v>1389.7643872935544</v>
      </c>
      <c r="AI503" s="53">
        <f t="shared" si="178"/>
        <v>1296.5053064811293</v>
      </c>
      <c r="AJ503" s="53">
        <f t="shared" si="179"/>
        <v>992.12339085102144</v>
      </c>
      <c r="AK503" s="53">
        <f t="shared" si="180"/>
        <v>512.52251989830165</v>
      </c>
      <c r="AL503" s="53">
        <f t="shared" si="181"/>
        <v>230.81530478929727</v>
      </c>
      <c r="AM503" s="53">
        <f t="shared" si="182"/>
        <v>366.4623769597344</v>
      </c>
      <c r="AN503" s="55">
        <f t="shared" si="183"/>
        <v>0.772530504503806</v>
      </c>
      <c r="AO503" s="55">
        <f t="shared" si="184"/>
        <v>0.57180870585815913</v>
      </c>
      <c r="AP503" s="55">
        <f t="shared" si="185"/>
        <v>0.59133216186321491</v>
      </c>
      <c r="AQ503" s="55">
        <f t="shared" si="186"/>
        <v>0.50363461831568235</v>
      </c>
      <c r="AR503" s="55">
        <f t="shared" si="187"/>
        <v>0.65450088242199345</v>
      </c>
      <c r="AS503" s="55">
        <f t="shared" si="188"/>
        <v>0.66338585619397072</v>
      </c>
      <c r="AT503" s="55">
        <f t="shared" si="189"/>
        <v>0.68298420665445703</v>
      </c>
      <c r="AU503" s="55">
        <f t="shared" si="190"/>
        <v>0.70511873495790167</v>
      </c>
      <c r="AV503" s="55">
        <f t="shared" si="191"/>
        <v>0.75117568913988919</v>
      </c>
      <c r="AW503" s="55">
        <f t="shared" si="192"/>
        <v>0.61293958885853972</v>
      </c>
      <c r="AX503" s="55">
        <f t="shared" si="193"/>
        <v>0.57762453901288857</v>
      </c>
      <c r="AY503" s="55">
        <f t="shared" si="194"/>
        <v>0.86095479168213818</v>
      </c>
    </row>
    <row r="504" spans="1:51" ht="14.4" thickBot="1" x14ac:dyDescent="0.3">
      <c r="A504" s="41" t="s">
        <v>1398</v>
      </c>
      <c r="B504" s="41" t="s">
        <v>1410</v>
      </c>
      <c r="C504" s="26" t="s">
        <v>563</v>
      </c>
      <c r="D504" s="50">
        <v>-3.89</v>
      </c>
      <c r="E504" s="50">
        <v>-7</v>
      </c>
      <c r="F504" s="50">
        <v>4.6100000000000003</v>
      </c>
      <c r="G504" s="50">
        <v>11.3</v>
      </c>
      <c r="H504" s="50">
        <v>17.61</v>
      </c>
      <c r="I504" s="50">
        <v>21.2</v>
      </c>
      <c r="J504" s="50">
        <v>21.1</v>
      </c>
      <c r="K504" s="50">
        <v>24.3</v>
      </c>
      <c r="L504" s="50">
        <v>17</v>
      </c>
      <c r="M504" s="50">
        <v>11</v>
      </c>
      <c r="N504" s="50">
        <v>1.28</v>
      </c>
      <c r="O504" s="50">
        <v>-4.5</v>
      </c>
      <c r="P504" s="51">
        <v>-7.2222222222222223</v>
      </c>
      <c r="Q504" s="51">
        <v>-11.1</v>
      </c>
      <c r="R504" s="51">
        <v>-2.7777777777777777</v>
      </c>
      <c r="S504" s="51">
        <v>5.6999999999999984</v>
      </c>
      <c r="T504" s="51">
        <v>11.611111111111111</v>
      </c>
      <c r="U504" s="51">
        <v>16.3</v>
      </c>
      <c r="V504" s="51">
        <v>19</v>
      </c>
      <c r="W504" s="51">
        <v>19.299999999999997</v>
      </c>
      <c r="X504" s="51">
        <v>12.277777777777779</v>
      </c>
      <c r="Y504" s="51">
        <v>6.5000000000000018</v>
      </c>
      <c r="Z504" s="51">
        <v>-2.8888888888888884</v>
      </c>
      <c r="AA504" s="51">
        <v>-8.7222222222222214</v>
      </c>
      <c r="AB504" s="53">
        <f t="shared" si="171"/>
        <v>276.58963738708104</v>
      </c>
      <c r="AC504" s="53">
        <f t="shared" si="172"/>
        <v>190.78451811178812</v>
      </c>
      <c r="AD504" s="53">
        <f t="shared" si="173"/>
        <v>292.88919572098183</v>
      </c>
      <c r="AE504" s="53">
        <f t="shared" si="174"/>
        <v>626.49403880503121</v>
      </c>
      <c r="AF504" s="53">
        <f t="shared" si="175"/>
        <v>926.96033876589149</v>
      </c>
      <c r="AG504" s="53">
        <f t="shared" si="176"/>
        <v>1362.2550249024157</v>
      </c>
      <c r="AH504" s="53">
        <f t="shared" si="177"/>
        <v>1926.4102644847749</v>
      </c>
      <c r="AI504" s="53">
        <f t="shared" si="178"/>
        <v>1646.9596106476079</v>
      </c>
      <c r="AJ504" s="53">
        <f t="shared" si="179"/>
        <v>1051.851743503908</v>
      </c>
      <c r="AK504" s="53">
        <f t="shared" si="180"/>
        <v>713.68842583294213</v>
      </c>
      <c r="AL504" s="53">
        <f t="shared" si="181"/>
        <v>364.69002713898777</v>
      </c>
      <c r="AM504" s="53">
        <f t="shared" si="182"/>
        <v>229.47017497113188</v>
      </c>
      <c r="AN504" s="55">
        <f t="shared" si="183"/>
        <v>0.77638944001736776</v>
      </c>
      <c r="AO504" s="55">
        <f t="shared" si="184"/>
        <v>0.72557096533432575</v>
      </c>
      <c r="AP504" s="55">
        <f t="shared" si="185"/>
        <v>0.58751150248706108</v>
      </c>
      <c r="AQ504" s="55">
        <f t="shared" si="186"/>
        <v>0.68442886516968338</v>
      </c>
      <c r="AR504" s="55">
        <f t="shared" si="187"/>
        <v>0.67899218547050166</v>
      </c>
      <c r="AS504" s="55">
        <f t="shared" si="188"/>
        <v>0.73617201984425018</v>
      </c>
      <c r="AT504" s="55">
        <f t="shared" si="189"/>
        <v>0.8781266899648652</v>
      </c>
      <c r="AU504" s="55">
        <f t="shared" si="190"/>
        <v>0.73683925974964237</v>
      </c>
      <c r="AV504" s="55">
        <f t="shared" si="191"/>
        <v>0.73736542527637194</v>
      </c>
      <c r="AW504" s="55">
        <f t="shared" si="192"/>
        <v>0.73780738568774007</v>
      </c>
      <c r="AX504" s="55">
        <f t="shared" si="193"/>
        <v>0.7375973484065752</v>
      </c>
      <c r="AY504" s="55">
        <f t="shared" si="194"/>
        <v>0.72355415546817492</v>
      </c>
    </row>
    <row r="505" spans="1:51" ht="14.4" thickBot="1" x14ac:dyDescent="0.3">
      <c r="A505" s="41" t="s">
        <v>1398</v>
      </c>
      <c r="B505" s="41" t="s">
        <v>1410</v>
      </c>
      <c r="C505" s="26" t="s">
        <v>564</v>
      </c>
      <c r="D505" s="50">
        <v>-3.72</v>
      </c>
      <c r="E505" s="50">
        <v>0</v>
      </c>
      <c r="F505" s="50">
        <v>-1.28</v>
      </c>
      <c r="G505" s="50">
        <v>10.9</v>
      </c>
      <c r="H505" s="50">
        <v>14.28</v>
      </c>
      <c r="I505" s="50">
        <v>22</v>
      </c>
      <c r="J505" s="50">
        <v>24.8</v>
      </c>
      <c r="K505" s="50">
        <v>22.1</v>
      </c>
      <c r="L505" s="50">
        <v>15.72</v>
      </c>
      <c r="M505" s="50">
        <v>12.1</v>
      </c>
      <c r="N505" s="50">
        <v>1.72</v>
      </c>
      <c r="O505" s="50">
        <v>-5</v>
      </c>
      <c r="P505" s="51">
        <v>-7.1111111111111116</v>
      </c>
      <c r="Q505" s="51">
        <v>-2.1000000000000005</v>
      </c>
      <c r="R505" s="51">
        <v>-6.4999999999999991</v>
      </c>
      <c r="S505" s="51">
        <v>6.5000000000000018</v>
      </c>
      <c r="T505" s="51">
        <v>9.2222222222222232</v>
      </c>
      <c r="U505" s="51">
        <v>17.2</v>
      </c>
      <c r="V505" s="51">
        <v>17.3</v>
      </c>
      <c r="W505" s="51">
        <v>17.7</v>
      </c>
      <c r="X505" s="51">
        <v>11.277777777777777</v>
      </c>
      <c r="Y505" s="51">
        <v>5</v>
      </c>
      <c r="Z505" s="51">
        <v>-2.3888888888888893</v>
      </c>
      <c r="AA505" s="51">
        <v>-8.2222222222222232</v>
      </c>
      <c r="AB505" s="53">
        <f t="shared" si="171"/>
        <v>277.80541846432493</v>
      </c>
      <c r="AC505" s="53">
        <f t="shared" si="172"/>
        <v>449.52437154298281</v>
      </c>
      <c r="AD505" s="53">
        <f t="shared" si="173"/>
        <v>254.70033223994292</v>
      </c>
      <c r="AE505" s="53">
        <f t="shared" si="174"/>
        <v>718.44314631129635</v>
      </c>
      <c r="AF505" s="53">
        <f t="shared" si="175"/>
        <v>833.80146457127285</v>
      </c>
      <c r="AG505" s="53">
        <f t="shared" si="176"/>
        <v>1454.1983077870273</v>
      </c>
      <c r="AH505" s="53">
        <f t="shared" si="177"/>
        <v>1243.7638214710337</v>
      </c>
      <c r="AI505" s="53">
        <f t="shared" si="178"/>
        <v>1539.5459902642949</v>
      </c>
      <c r="AJ505" s="53">
        <f t="shared" si="179"/>
        <v>1000.0967373188988</v>
      </c>
      <c r="AK505" s="53">
        <f t="shared" si="180"/>
        <v>539.22368788655353</v>
      </c>
      <c r="AL505" s="53">
        <f t="shared" si="181"/>
        <v>380.56214047554494</v>
      </c>
      <c r="AM505" s="53">
        <f t="shared" si="182"/>
        <v>257.58369791345717</v>
      </c>
      <c r="AN505" s="55">
        <f t="shared" si="183"/>
        <v>0.77315959789737543</v>
      </c>
      <c r="AO505" s="55">
        <f t="shared" si="184"/>
        <v>0.8576003478206532</v>
      </c>
      <c r="AP505" s="55">
        <f t="shared" si="185"/>
        <v>0.67637309924821098</v>
      </c>
      <c r="AQ505" s="55">
        <f t="shared" si="186"/>
        <v>0.74272279100864913</v>
      </c>
      <c r="AR505" s="55">
        <f t="shared" si="187"/>
        <v>0.71622203422374942</v>
      </c>
      <c r="AS505" s="55">
        <f t="shared" si="188"/>
        <v>0.74222677179107455</v>
      </c>
      <c r="AT505" s="55">
        <f t="shared" si="189"/>
        <v>0.63081941841755818</v>
      </c>
      <c r="AU505" s="55">
        <f t="shared" si="190"/>
        <v>0.76137300925324847</v>
      </c>
      <c r="AV505" s="55">
        <f t="shared" si="191"/>
        <v>0.74889482430686216</v>
      </c>
      <c r="AW505" s="55">
        <f t="shared" si="192"/>
        <v>0.61842510519810967</v>
      </c>
      <c r="AX505" s="55">
        <f t="shared" si="193"/>
        <v>0.74169632008344644</v>
      </c>
      <c r="AY505" s="55">
        <f t="shared" si="194"/>
        <v>0.78119200006992584</v>
      </c>
    </row>
    <row r="506" spans="1:51" ht="14.4" thickBot="1" x14ac:dyDescent="0.3">
      <c r="A506" s="41" t="s">
        <v>1398</v>
      </c>
      <c r="B506" s="41" t="s">
        <v>1410</v>
      </c>
      <c r="C506" s="26" t="s">
        <v>565</v>
      </c>
      <c r="D506" s="50">
        <v>-5.89</v>
      </c>
      <c r="E506" s="50">
        <v>-4.2</v>
      </c>
      <c r="F506" s="50">
        <v>7.39</v>
      </c>
      <c r="G506" s="50">
        <v>14.3</v>
      </c>
      <c r="H506" s="50">
        <v>17.22</v>
      </c>
      <c r="I506" s="50">
        <v>24.3</v>
      </c>
      <c r="J506" s="50">
        <v>27.7</v>
      </c>
      <c r="K506" s="50">
        <v>23.9</v>
      </c>
      <c r="L506" s="50">
        <v>21.22</v>
      </c>
      <c r="M506" s="50">
        <v>11.5</v>
      </c>
      <c r="N506" s="50">
        <v>7.22</v>
      </c>
      <c r="O506" s="50">
        <v>-2.61</v>
      </c>
      <c r="P506" s="51">
        <v>-9.3888888888888875</v>
      </c>
      <c r="Q506" s="51">
        <v>-8.9</v>
      </c>
      <c r="R506" s="51">
        <v>-0.11111111111111072</v>
      </c>
      <c r="S506" s="51">
        <v>5.9999999999999982</v>
      </c>
      <c r="T506" s="51">
        <v>11.777777777777779</v>
      </c>
      <c r="U506" s="51">
        <v>18.000000000000004</v>
      </c>
      <c r="V506" s="51">
        <v>20.399999999999999</v>
      </c>
      <c r="W506" s="51">
        <v>19.2</v>
      </c>
      <c r="X506" s="51">
        <v>14.611111111111109</v>
      </c>
      <c r="Y506" s="51">
        <v>5.0999999999999996</v>
      </c>
      <c r="Z506" s="51">
        <v>2.7222222222222214</v>
      </c>
      <c r="AA506" s="51">
        <v>-7.2777777777777786</v>
      </c>
      <c r="AB506" s="53">
        <f t="shared" si="171"/>
        <v>229.68425639733189</v>
      </c>
      <c r="AC506" s="53">
        <f t="shared" si="172"/>
        <v>218.2096467455597</v>
      </c>
      <c r="AD506" s="53">
        <f t="shared" si="173"/>
        <v>357.5235101571962</v>
      </c>
      <c r="AE506" s="53">
        <f t="shared" si="174"/>
        <v>536.62012226831826</v>
      </c>
      <c r="AF506" s="53">
        <f t="shared" si="175"/>
        <v>971.20923297268416</v>
      </c>
      <c r="AG506" s="53">
        <f t="shared" si="176"/>
        <v>1399.7559985601492</v>
      </c>
      <c r="AH506" s="53">
        <f t="shared" si="177"/>
        <v>1543.5277945859489</v>
      </c>
      <c r="AI506" s="53">
        <f t="shared" si="178"/>
        <v>1666.1036961844222</v>
      </c>
      <c r="AJ506" s="53">
        <f t="shared" si="179"/>
        <v>1095.6802336662483</v>
      </c>
      <c r="AK506" s="53">
        <f t="shared" si="180"/>
        <v>568.85471080014042</v>
      </c>
      <c r="AL506" s="53">
        <f t="shared" si="181"/>
        <v>543.15513862332682</v>
      </c>
      <c r="AM506" s="53">
        <f t="shared" si="182"/>
        <v>249.28978632723206</v>
      </c>
      <c r="AN506" s="55">
        <f t="shared" si="183"/>
        <v>0.7630079821976018</v>
      </c>
      <c r="AO506" s="55">
        <f t="shared" si="184"/>
        <v>0.69766501223317035</v>
      </c>
      <c r="AP506" s="55">
        <f t="shared" si="185"/>
        <v>0.58968795534813134</v>
      </c>
      <c r="AQ506" s="55">
        <f t="shared" si="186"/>
        <v>0.57420753864482343</v>
      </c>
      <c r="AR506" s="55">
        <f t="shared" si="187"/>
        <v>0.70362007571013896</v>
      </c>
      <c r="AS506" s="55">
        <f t="shared" si="188"/>
        <v>0.67929348883622331</v>
      </c>
      <c r="AT506" s="55">
        <f t="shared" si="189"/>
        <v>0.64505138923781313</v>
      </c>
      <c r="AU506" s="55">
        <f t="shared" si="190"/>
        <v>0.75005993458669096</v>
      </c>
      <c r="AV506" s="55">
        <f t="shared" si="191"/>
        <v>0.65982018099120199</v>
      </c>
      <c r="AW506" s="55">
        <f t="shared" si="192"/>
        <v>0.64788356578712125</v>
      </c>
      <c r="AX506" s="55">
        <f t="shared" si="193"/>
        <v>0.73106330977392864</v>
      </c>
      <c r="AY506" s="55">
        <f t="shared" si="194"/>
        <v>0.70276018920878836</v>
      </c>
    </row>
    <row r="507" spans="1:51" ht="14.4" thickBot="1" x14ac:dyDescent="0.3">
      <c r="A507" s="41" t="s">
        <v>1398</v>
      </c>
      <c r="B507" s="41" t="s">
        <v>1410</v>
      </c>
      <c r="C507" s="26" t="s">
        <v>566</v>
      </c>
      <c r="D507" s="50">
        <v>-6.5</v>
      </c>
      <c r="E507" s="50">
        <v>-6.3</v>
      </c>
      <c r="F507" s="50">
        <v>7.28</v>
      </c>
      <c r="G507" s="50">
        <v>10</v>
      </c>
      <c r="H507" s="50">
        <v>14.28</v>
      </c>
      <c r="I507" s="50">
        <v>21.9</v>
      </c>
      <c r="J507" s="50">
        <v>22.8</v>
      </c>
      <c r="K507" s="50">
        <v>22.8</v>
      </c>
      <c r="L507" s="50">
        <v>19.22</v>
      </c>
      <c r="M507" s="50">
        <v>11.2</v>
      </c>
      <c r="N507" s="50">
        <v>0</v>
      </c>
      <c r="O507" s="50">
        <v>-6.39</v>
      </c>
      <c r="P507" s="51">
        <v>-10</v>
      </c>
      <c r="Q507" s="51">
        <v>-10.499999999999998</v>
      </c>
      <c r="R507" s="51">
        <v>0</v>
      </c>
      <c r="S507" s="51">
        <v>5.1999999999999993</v>
      </c>
      <c r="T507" s="51">
        <v>8.7777777777777768</v>
      </c>
      <c r="U507" s="51">
        <v>16.2</v>
      </c>
      <c r="V507" s="51">
        <v>18.200000000000003</v>
      </c>
      <c r="W507" s="51">
        <v>17.399999999999999</v>
      </c>
      <c r="X507" s="51">
        <v>12</v>
      </c>
      <c r="Y507" s="51">
        <v>4.3000000000000007</v>
      </c>
      <c r="Z507" s="51">
        <v>-3.6111111111111112</v>
      </c>
      <c r="AA507" s="51">
        <v>-9.8888888888888893</v>
      </c>
      <c r="AB507" s="53">
        <f t="shared" si="171"/>
        <v>218.57615649458813</v>
      </c>
      <c r="AC507" s="53">
        <f t="shared" si="172"/>
        <v>198.89753469398838</v>
      </c>
      <c r="AD507" s="53">
        <f t="shared" si="173"/>
        <v>366.07577417386386</v>
      </c>
      <c r="AE507" s="53">
        <f t="shared" si="174"/>
        <v>637.33305561958366</v>
      </c>
      <c r="AF507" s="53">
        <f t="shared" si="175"/>
        <v>785.29187003301126</v>
      </c>
      <c r="AG507" s="53">
        <f t="shared" si="176"/>
        <v>1288.614432814632</v>
      </c>
      <c r="AH507" s="53">
        <f t="shared" si="177"/>
        <v>1571.1898636722674</v>
      </c>
      <c r="AI507" s="53">
        <f t="shared" si="178"/>
        <v>1420.6271274524431</v>
      </c>
      <c r="AJ507" s="53">
        <f t="shared" si="179"/>
        <v>882.11367753467698</v>
      </c>
      <c r="AK507" s="53">
        <f t="shared" si="180"/>
        <v>518.95279690554787</v>
      </c>
      <c r="AL507" s="53">
        <f t="shared" si="181"/>
        <v>359.16330379902115</v>
      </c>
      <c r="AM507" s="53">
        <f t="shared" si="182"/>
        <v>220.57473731423948</v>
      </c>
      <c r="AN507" s="55">
        <f t="shared" si="183"/>
        <v>0.76186811800019405</v>
      </c>
      <c r="AO507" s="55">
        <f t="shared" si="184"/>
        <v>0.72122536193953901</v>
      </c>
      <c r="AP507" s="55">
        <f t="shared" si="185"/>
        <v>0.59894596559859925</v>
      </c>
      <c r="AQ507" s="55">
        <f t="shared" si="186"/>
        <v>0.72084508163598715</v>
      </c>
      <c r="AR507" s="55">
        <f t="shared" si="187"/>
        <v>0.69507537324612989</v>
      </c>
      <c r="AS507" s="55">
        <f t="shared" si="188"/>
        <v>0.70082719613455935</v>
      </c>
      <c r="AT507" s="55">
        <f t="shared" si="189"/>
        <v>0.75297018849585451</v>
      </c>
      <c r="AU507" s="55">
        <f t="shared" si="190"/>
        <v>0.71598430022211301</v>
      </c>
      <c r="AV507" s="55">
        <f t="shared" si="191"/>
        <v>0.62977983724643349</v>
      </c>
      <c r="AW507" s="55">
        <f t="shared" si="192"/>
        <v>0.62498882245042486</v>
      </c>
      <c r="AX507" s="55">
        <f t="shared" si="193"/>
        <v>0.76657439005141026</v>
      </c>
      <c r="AY507" s="55">
        <f t="shared" si="194"/>
        <v>0.76212890534200317</v>
      </c>
    </row>
    <row r="508" spans="1:51" ht="14.4" thickBot="1" x14ac:dyDescent="0.3">
      <c r="A508" s="41" t="s">
        <v>1398</v>
      </c>
      <c r="B508" s="41" t="s">
        <v>1410</v>
      </c>
      <c r="C508" s="26" t="s">
        <v>567</v>
      </c>
      <c r="D508" s="50">
        <v>-7.78</v>
      </c>
      <c r="E508" s="50">
        <v>-3.1</v>
      </c>
      <c r="F508" s="50">
        <v>4.28</v>
      </c>
      <c r="G508" s="50">
        <v>10.1</v>
      </c>
      <c r="H508" s="50">
        <v>15.22</v>
      </c>
      <c r="I508" s="50">
        <v>22.9</v>
      </c>
      <c r="J508" s="50">
        <v>21.6</v>
      </c>
      <c r="K508" s="50">
        <v>21.7</v>
      </c>
      <c r="L508" s="50">
        <v>18.5</v>
      </c>
      <c r="M508" s="50">
        <v>11.1</v>
      </c>
      <c r="N508" s="50">
        <v>4.6100000000000003</v>
      </c>
      <c r="O508" s="50">
        <v>-11.5</v>
      </c>
      <c r="P508" s="51">
        <v>-10.277777777777777</v>
      </c>
      <c r="Q508" s="51">
        <v>-5.3999999999999995</v>
      </c>
      <c r="R508" s="51">
        <v>-1.0000000000000004</v>
      </c>
      <c r="S508" s="51">
        <v>5</v>
      </c>
      <c r="T508" s="51">
        <v>9.5</v>
      </c>
      <c r="U508" s="51">
        <v>17</v>
      </c>
      <c r="V508" s="51">
        <v>18.7</v>
      </c>
      <c r="W508" s="51">
        <v>17.3</v>
      </c>
      <c r="X508" s="51">
        <v>12.999999999999998</v>
      </c>
      <c r="Y508" s="51">
        <v>7.0000000000000009</v>
      </c>
      <c r="Z508" s="51">
        <v>-0.88888888888888962</v>
      </c>
      <c r="AA508" s="51">
        <v>-14.111111111111111</v>
      </c>
      <c r="AB508" s="53">
        <f t="shared" si="171"/>
        <v>230.8553017963894</v>
      </c>
      <c r="AC508" s="53">
        <f t="shared" si="172"/>
        <v>344.51440412058116</v>
      </c>
      <c r="AD508" s="53">
        <f t="shared" si="173"/>
        <v>389.46634231907382</v>
      </c>
      <c r="AE508" s="53">
        <f t="shared" si="174"/>
        <v>615.71089459659652</v>
      </c>
      <c r="AF508" s="53">
        <f t="shared" si="175"/>
        <v>814.65130026594045</v>
      </c>
      <c r="AG508" s="53">
        <f t="shared" si="176"/>
        <v>1342.3738277717334</v>
      </c>
      <c r="AH508" s="53">
        <f t="shared" si="177"/>
        <v>1799.5654910416433</v>
      </c>
      <c r="AI508" s="53">
        <f t="shared" si="178"/>
        <v>1499.9239929630378</v>
      </c>
      <c r="AJ508" s="53">
        <f t="shared" si="179"/>
        <v>1052.0347500963387</v>
      </c>
      <c r="AK508" s="53">
        <f t="shared" si="180"/>
        <v>759.35110967250125</v>
      </c>
      <c r="AL508" s="53">
        <f t="shared" si="181"/>
        <v>386.81224295800507</v>
      </c>
      <c r="AM508" s="53">
        <f t="shared" si="182"/>
        <v>167.00321112774492</v>
      </c>
      <c r="AN508" s="55">
        <f t="shared" si="183"/>
        <v>0.82251464430287591</v>
      </c>
      <c r="AO508" s="55">
        <f t="shared" si="184"/>
        <v>0.84131630898715926</v>
      </c>
      <c r="AP508" s="55">
        <f t="shared" si="185"/>
        <v>0.68534820156712351</v>
      </c>
      <c r="AQ508" s="55">
        <f t="shared" si="186"/>
        <v>0.70614678716160606</v>
      </c>
      <c r="AR508" s="55">
        <f t="shared" si="187"/>
        <v>0.68682355857996147</v>
      </c>
      <c r="AS508" s="55">
        <f t="shared" si="188"/>
        <v>0.69388018362778048</v>
      </c>
      <c r="AT508" s="55">
        <f t="shared" si="189"/>
        <v>0.835820936989629</v>
      </c>
      <c r="AU508" s="55">
        <f t="shared" si="190"/>
        <v>0.76074023426120452</v>
      </c>
      <c r="AV508" s="55">
        <f t="shared" si="191"/>
        <v>0.70340495192326769</v>
      </c>
      <c r="AW508" s="55">
        <f t="shared" si="192"/>
        <v>0.75852385916727882</v>
      </c>
      <c r="AX508" s="55">
        <f t="shared" si="193"/>
        <v>0.6751725913482155</v>
      </c>
      <c r="AY508" s="55">
        <f t="shared" si="194"/>
        <v>0.80976495876612875</v>
      </c>
    </row>
    <row r="509" spans="1:51" ht="14.4" thickBot="1" x14ac:dyDescent="0.3">
      <c r="A509" s="41" t="s">
        <v>1398</v>
      </c>
      <c r="B509" s="41" t="s">
        <v>1410</v>
      </c>
      <c r="C509" s="26" t="s">
        <v>568</v>
      </c>
      <c r="D509" s="50">
        <v>-4</v>
      </c>
      <c r="E509" s="50">
        <v>-5</v>
      </c>
      <c r="F509" s="50">
        <v>5.89</v>
      </c>
      <c r="G509" s="50">
        <v>11.3</v>
      </c>
      <c r="H509" s="50">
        <v>16.89</v>
      </c>
      <c r="I509" s="50">
        <v>22.5</v>
      </c>
      <c r="J509" s="50">
        <v>25.6</v>
      </c>
      <c r="K509" s="50">
        <v>24.8</v>
      </c>
      <c r="L509" s="50">
        <v>19.72</v>
      </c>
      <c r="M509" s="50">
        <v>11.6</v>
      </c>
      <c r="N509" s="50">
        <v>2.61</v>
      </c>
      <c r="O509" s="50">
        <v>-1.28</v>
      </c>
      <c r="P509" s="51">
        <v>-10</v>
      </c>
      <c r="Q509" s="51">
        <v>-8.6</v>
      </c>
      <c r="R509" s="51">
        <v>2.3888888888888871</v>
      </c>
      <c r="S509" s="51">
        <v>6.9</v>
      </c>
      <c r="T509" s="51">
        <v>12.222222222222221</v>
      </c>
      <c r="U509" s="51">
        <v>18.400000000000002</v>
      </c>
      <c r="V509" s="51">
        <v>20.799999999999997</v>
      </c>
      <c r="W509" s="51">
        <v>19.400000000000002</v>
      </c>
      <c r="X509" s="51">
        <v>12.388888888888888</v>
      </c>
      <c r="Y509" s="51">
        <v>5.0999999999999996</v>
      </c>
      <c r="Z509" s="51">
        <v>-2.2222222222222223</v>
      </c>
      <c r="AA509" s="51">
        <v>-5.7222222222222223</v>
      </c>
      <c r="AB509" s="53">
        <f t="shared" si="171"/>
        <v>180.86268497294901</v>
      </c>
      <c r="AC509" s="53">
        <f t="shared" si="172"/>
        <v>242.87665972885915</v>
      </c>
      <c r="AD509" s="53">
        <f t="shared" si="173"/>
        <v>567.64782580221811</v>
      </c>
      <c r="AE509" s="53">
        <f t="shared" si="174"/>
        <v>739.15056710596866</v>
      </c>
      <c r="AF509" s="53">
        <f t="shared" si="175"/>
        <v>1051.5028004587846</v>
      </c>
      <c r="AG509" s="53">
        <f t="shared" si="176"/>
        <v>1640.7033819079736</v>
      </c>
      <c r="AH509" s="53">
        <f t="shared" si="177"/>
        <v>1835.0188045311131</v>
      </c>
      <c r="AI509" s="53">
        <f t="shared" si="178"/>
        <v>1618.4403990992384</v>
      </c>
      <c r="AJ509" s="53">
        <f t="shared" si="179"/>
        <v>899.98973670946259</v>
      </c>
      <c r="AK509" s="53">
        <f t="shared" si="180"/>
        <v>565.10764535803639</v>
      </c>
      <c r="AL509" s="53">
        <f t="shared" si="181"/>
        <v>366.09041169122173</v>
      </c>
      <c r="AM509" s="53">
        <f t="shared" si="182"/>
        <v>286.80127420494455</v>
      </c>
      <c r="AN509" s="55">
        <f t="shared" si="183"/>
        <v>0.63041420265899106</v>
      </c>
      <c r="AO509" s="55">
        <f t="shared" si="184"/>
        <v>0.75856271264575714</v>
      </c>
      <c r="AP509" s="55">
        <f t="shared" si="185"/>
        <v>0.78233169796731117</v>
      </c>
      <c r="AQ509" s="55">
        <f t="shared" si="186"/>
        <v>0.74342353034127762</v>
      </c>
      <c r="AR509" s="55">
        <f t="shared" si="187"/>
        <v>0.73981729907957816</v>
      </c>
      <c r="AS509" s="55">
        <f t="shared" si="188"/>
        <v>0.77648225121402714</v>
      </c>
      <c r="AT509" s="55">
        <f t="shared" si="189"/>
        <v>0.74819420562624273</v>
      </c>
      <c r="AU509" s="55">
        <f t="shared" si="190"/>
        <v>0.71958888925543696</v>
      </c>
      <c r="AV509" s="55">
        <f t="shared" si="191"/>
        <v>0.62631995022687736</v>
      </c>
      <c r="AW509" s="55">
        <f t="shared" si="192"/>
        <v>0.64361593457342636</v>
      </c>
      <c r="AX509" s="55">
        <f t="shared" si="193"/>
        <v>0.70475599273877665</v>
      </c>
      <c r="AY509" s="55">
        <f t="shared" si="194"/>
        <v>0.71773166840980562</v>
      </c>
    </row>
    <row r="510" spans="1:51" ht="14.4" thickBot="1" x14ac:dyDescent="0.3">
      <c r="A510" s="41" t="s">
        <v>1398</v>
      </c>
      <c r="B510" s="41" t="s">
        <v>1410</v>
      </c>
      <c r="C510" s="26" t="s">
        <v>569</v>
      </c>
      <c r="D510" s="50">
        <v>-4.6100000000000003</v>
      </c>
      <c r="E510" s="50">
        <v>-6.6</v>
      </c>
      <c r="F510" s="50">
        <v>3.61</v>
      </c>
      <c r="G510" s="50">
        <v>10.6</v>
      </c>
      <c r="H510" s="50">
        <v>12.78</v>
      </c>
      <c r="I510" s="50">
        <v>20.7</v>
      </c>
      <c r="J510" s="50">
        <v>20.2</v>
      </c>
      <c r="K510" s="50">
        <v>22.4</v>
      </c>
      <c r="L510" s="50">
        <v>20.28</v>
      </c>
      <c r="M510" s="50">
        <v>9.5</v>
      </c>
      <c r="N510" s="50">
        <v>1.22</v>
      </c>
      <c r="O510" s="50">
        <v>-1.39</v>
      </c>
      <c r="P510" s="51">
        <v>-7.2222222222222223</v>
      </c>
      <c r="Q510" s="51">
        <v>-10.6</v>
      </c>
      <c r="R510" s="51">
        <v>1.1111111111111112</v>
      </c>
      <c r="S510" s="51">
        <v>5.7999999999999989</v>
      </c>
      <c r="T510" s="51">
        <v>8.2777777777777768</v>
      </c>
      <c r="U510" s="51">
        <v>12.899999999999999</v>
      </c>
      <c r="V510" s="51">
        <v>18.099999999999998</v>
      </c>
      <c r="W510" s="51">
        <v>20.700000000000003</v>
      </c>
      <c r="X510" s="51">
        <v>15.499999999999998</v>
      </c>
      <c r="Y510" s="51">
        <v>6.6000000000000014</v>
      </c>
      <c r="Z510" s="51">
        <v>-2.0000000000000009</v>
      </c>
      <c r="AA510" s="51">
        <v>-5.7777777777777768</v>
      </c>
      <c r="AB510" s="53">
        <f t="shared" si="171"/>
        <v>291.96205566163917</v>
      </c>
      <c r="AC510" s="53">
        <f t="shared" si="172"/>
        <v>200.31635735773452</v>
      </c>
      <c r="AD510" s="53">
        <f t="shared" si="173"/>
        <v>554.39771578533771</v>
      </c>
      <c r="AE510" s="53">
        <f t="shared" si="174"/>
        <v>665.44837232446707</v>
      </c>
      <c r="AF510" s="53">
        <f t="shared" si="175"/>
        <v>809.14550250539253</v>
      </c>
      <c r="AG510" s="53">
        <f t="shared" si="176"/>
        <v>905.77197345794013</v>
      </c>
      <c r="AH510" s="53">
        <f t="shared" si="177"/>
        <v>1819.2523421699891</v>
      </c>
      <c r="AI510" s="53">
        <f t="shared" si="178"/>
        <v>2196.7354403943245</v>
      </c>
      <c r="AJ510" s="53">
        <f t="shared" si="179"/>
        <v>1301.5573124287437</v>
      </c>
      <c r="AK510" s="53">
        <f t="shared" si="180"/>
        <v>799.79260821798869</v>
      </c>
      <c r="AL510" s="53">
        <f t="shared" si="181"/>
        <v>417.76140414764342</v>
      </c>
      <c r="AM510" s="53">
        <f t="shared" si="182"/>
        <v>286.69017432852667</v>
      </c>
      <c r="AN510" s="55">
        <f t="shared" si="183"/>
        <v>0.819539947493518</v>
      </c>
      <c r="AO510" s="55">
        <f t="shared" si="184"/>
        <v>0.73214951803215333</v>
      </c>
      <c r="AP510" s="55">
        <f t="shared" si="185"/>
        <v>0.83715017974336614</v>
      </c>
      <c r="AQ510" s="55">
        <f t="shared" si="186"/>
        <v>0.7219717120869571</v>
      </c>
      <c r="AR510" s="55">
        <f t="shared" si="187"/>
        <v>0.74084132526836421</v>
      </c>
      <c r="AS510" s="55">
        <f t="shared" si="188"/>
        <v>0.60958333083085603</v>
      </c>
      <c r="AT510" s="55">
        <f t="shared" si="189"/>
        <v>0.87734218514760798</v>
      </c>
      <c r="AU510" s="55">
        <f t="shared" si="190"/>
        <v>0.90120801053395039</v>
      </c>
      <c r="AV510" s="55">
        <f t="shared" si="191"/>
        <v>0.74025381749942665</v>
      </c>
      <c r="AW510" s="55">
        <f t="shared" si="192"/>
        <v>0.82115550208538035</v>
      </c>
      <c r="AX510" s="55">
        <f t="shared" si="193"/>
        <v>0.79114621182289957</v>
      </c>
      <c r="AY510" s="55">
        <f t="shared" si="194"/>
        <v>0.72049233379644184</v>
      </c>
    </row>
    <row r="511" spans="1:51" ht="14.4" thickBot="1" x14ac:dyDescent="0.3">
      <c r="A511" s="41" t="s">
        <v>1398</v>
      </c>
      <c r="B511" s="41" t="s">
        <v>1410</v>
      </c>
      <c r="C511" s="26" t="s">
        <v>570</v>
      </c>
      <c r="D511" s="50">
        <v>-5.22</v>
      </c>
      <c r="E511" s="50">
        <v>0.9</v>
      </c>
      <c r="F511" s="50">
        <v>3.89</v>
      </c>
      <c r="G511" s="50">
        <v>11.3</v>
      </c>
      <c r="H511" s="50">
        <v>18.39</v>
      </c>
      <c r="I511" s="50">
        <v>22.2</v>
      </c>
      <c r="J511" s="50">
        <v>24.8</v>
      </c>
      <c r="K511" s="50">
        <v>24.4</v>
      </c>
      <c r="L511" s="50">
        <v>22.72</v>
      </c>
      <c r="M511" s="50">
        <v>11.9</v>
      </c>
      <c r="N511" s="50">
        <v>2.61</v>
      </c>
      <c r="O511" s="50">
        <v>-4.5</v>
      </c>
      <c r="P511" s="51">
        <v>-9.6111111111111107</v>
      </c>
      <c r="Q511" s="51">
        <v>-2.3000000000000003</v>
      </c>
      <c r="R511" s="51">
        <v>-1.0000000000000004</v>
      </c>
      <c r="S511" s="51">
        <v>6.8000000000000007</v>
      </c>
      <c r="T511" s="51">
        <v>14.277777777777779</v>
      </c>
      <c r="U511" s="51">
        <v>18.099999999999998</v>
      </c>
      <c r="V511" s="51">
        <v>20.799999999999997</v>
      </c>
      <c r="W511" s="51">
        <v>20.799999999999997</v>
      </c>
      <c r="X511" s="51">
        <v>16.5</v>
      </c>
      <c r="Y511" s="51">
        <v>5.9999999999999982</v>
      </c>
      <c r="Z511" s="51">
        <v>-0.77777777777777701</v>
      </c>
      <c r="AA511" s="51">
        <v>-7.2222222222222223</v>
      </c>
      <c r="AB511" s="53">
        <f t="shared" si="171"/>
        <v>210.80046660998249</v>
      </c>
      <c r="AC511" s="53">
        <f t="shared" si="172"/>
        <v>408.96267337715625</v>
      </c>
      <c r="AD511" s="53">
        <f t="shared" si="173"/>
        <v>400.26729226497935</v>
      </c>
      <c r="AE511" s="53">
        <f t="shared" si="174"/>
        <v>729.0790173132981</v>
      </c>
      <c r="AF511" s="53">
        <f t="shared" si="175"/>
        <v>1250.7870287215105</v>
      </c>
      <c r="AG511" s="53">
        <f t="shared" si="176"/>
        <v>1609.1807784847961</v>
      </c>
      <c r="AH511" s="53">
        <f t="shared" si="177"/>
        <v>1924.5293763430886</v>
      </c>
      <c r="AI511" s="53">
        <f t="shared" si="178"/>
        <v>1971.1195340680401</v>
      </c>
      <c r="AJ511" s="53">
        <f t="shared" si="179"/>
        <v>1273.6413202884485</v>
      </c>
      <c r="AK511" s="53">
        <f t="shared" si="180"/>
        <v>627.65573643005155</v>
      </c>
      <c r="AL511" s="53">
        <f t="shared" si="181"/>
        <v>452.59218679691423</v>
      </c>
      <c r="AM511" s="53">
        <f t="shared" si="182"/>
        <v>289.55322591333083</v>
      </c>
      <c r="AN511" s="55">
        <f t="shared" si="183"/>
        <v>0.7126055410077996</v>
      </c>
      <c r="AO511" s="55">
        <f t="shared" si="184"/>
        <v>0.79182625001046936</v>
      </c>
      <c r="AP511" s="55">
        <f t="shared" si="185"/>
        <v>0.70435475185479479</v>
      </c>
      <c r="AQ511" s="55">
        <f t="shared" si="186"/>
        <v>0.73834127218831069</v>
      </c>
      <c r="AR511" s="55">
        <f t="shared" si="187"/>
        <v>0.76962383046535898</v>
      </c>
      <c r="AS511" s="55">
        <f t="shared" si="188"/>
        <v>0.77603427944987224</v>
      </c>
      <c r="AT511" s="55">
        <f t="shared" si="189"/>
        <v>0.78469044806618016</v>
      </c>
      <c r="AU511" s="55">
        <f t="shared" si="190"/>
        <v>0.80368670356119054</v>
      </c>
      <c r="AV511" s="55">
        <f t="shared" si="191"/>
        <v>0.67957953431653628</v>
      </c>
      <c r="AW511" s="55">
        <f t="shared" si="192"/>
        <v>0.67161971863514291</v>
      </c>
      <c r="AX511" s="55">
        <f t="shared" si="193"/>
        <v>0.78360667443063381</v>
      </c>
      <c r="AY511" s="55">
        <f t="shared" si="194"/>
        <v>0.81277834211649158</v>
      </c>
    </row>
    <row r="512" spans="1:51" ht="14.4" thickBot="1" x14ac:dyDescent="0.3">
      <c r="A512" s="41" t="s">
        <v>1398</v>
      </c>
      <c r="B512" s="41" t="s">
        <v>1410</v>
      </c>
      <c r="C512" s="26" t="s">
        <v>571</v>
      </c>
      <c r="D512" s="50">
        <v>-6.39</v>
      </c>
      <c r="E512" s="50">
        <v>0.5</v>
      </c>
      <c r="F512" s="50">
        <v>1.61</v>
      </c>
      <c r="G512" s="50">
        <v>10</v>
      </c>
      <c r="H512" s="50">
        <v>14.11</v>
      </c>
      <c r="I512" s="50">
        <v>21.2</v>
      </c>
      <c r="J512" s="50">
        <v>23.5</v>
      </c>
      <c r="K512" s="50">
        <v>24.6</v>
      </c>
      <c r="L512" s="50">
        <v>19.22</v>
      </c>
      <c r="M512" s="50">
        <v>9.6999999999999993</v>
      </c>
      <c r="N512" s="50">
        <v>1.1100000000000001</v>
      </c>
      <c r="O512" s="50">
        <v>-6.39</v>
      </c>
      <c r="P512" s="51">
        <v>-9.6111111111111107</v>
      </c>
      <c r="Q512" s="51">
        <v>-3.5000000000000004</v>
      </c>
      <c r="R512" s="51">
        <v>-2.8888888888888884</v>
      </c>
      <c r="S512" s="51">
        <v>3.2999999999999985</v>
      </c>
      <c r="T512" s="51">
        <v>7.1111111111111089</v>
      </c>
      <c r="U512" s="51">
        <v>14.9</v>
      </c>
      <c r="V512" s="51">
        <v>17.5</v>
      </c>
      <c r="W512" s="51">
        <v>19.899999999999995</v>
      </c>
      <c r="X512" s="51">
        <v>14.000000000000002</v>
      </c>
      <c r="Y512" s="51">
        <v>2.9999999999999991</v>
      </c>
      <c r="Z512" s="51">
        <v>-2.8888888888888884</v>
      </c>
      <c r="AA512" s="51">
        <v>-12.888888888888888</v>
      </c>
      <c r="AB512" s="53">
        <f t="shared" si="171"/>
        <v>230.43361977959773</v>
      </c>
      <c r="AC512" s="53">
        <f t="shared" si="172"/>
        <v>352.19659857396766</v>
      </c>
      <c r="AD512" s="53">
        <f t="shared" si="173"/>
        <v>356.16658082654129</v>
      </c>
      <c r="AE512" s="53">
        <f t="shared" si="174"/>
        <v>488.38657115161158</v>
      </c>
      <c r="AF512" s="53">
        <f t="shared" si="175"/>
        <v>632.94856406498786</v>
      </c>
      <c r="AG512" s="53">
        <f t="shared" si="176"/>
        <v>1138.649499230394</v>
      </c>
      <c r="AH512" s="53">
        <f t="shared" si="177"/>
        <v>1379.0658906764565</v>
      </c>
      <c r="AI512" s="53">
        <f t="shared" si="178"/>
        <v>1742.7941076235199</v>
      </c>
      <c r="AJ512" s="53">
        <f t="shared" si="179"/>
        <v>1145.6096408398162</v>
      </c>
      <c r="AK512" s="53">
        <f t="shared" si="180"/>
        <v>477.61078358603157</v>
      </c>
      <c r="AL512" s="53">
        <f t="shared" si="181"/>
        <v>369.16940341486981</v>
      </c>
      <c r="AM512" s="53">
        <f t="shared" si="182"/>
        <v>136.62875145561034</v>
      </c>
      <c r="AN512" s="55">
        <f t="shared" si="183"/>
        <v>0.778974908975129</v>
      </c>
      <c r="AO512" s="55">
        <f t="shared" si="184"/>
        <v>0.74549275717537022</v>
      </c>
      <c r="AP512" s="55">
        <f t="shared" si="185"/>
        <v>0.72035840318872224</v>
      </c>
      <c r="AQ512" s="55">
        <f t="shared" si="186"/>
        <v>0.63101629529279046</v>
      </c>
      <c r="AR512" s="55">
        <f t="shared" si="187"/>
        <v>0.62746614310110271</v>
      </c>
      <c r="AS512" s="55">
        <f t="shared" si="188"/>
        <v>0.67304658868572698</v>
      </c>
      <c r="AT512" s="55">
        <f t="shared" si="189"/>
        <v>0.69066393913964585</v>
      </c>
      <c r="AU512" s="55">
        <f t="shared" si="190"/>
        <v>0.75119778510168089</v>
      </c>
      <c r="AV512" s="55">
        <f t="shared" si="191"/>
        <v>0.71770307042827886</v>
      </c>
      <c r="AW512" s="55">
        <f t="shared" si="192"/>
        <v>0.6303171472262401</v>
      </c>
      <c r="AX512" s="55">
        <f t="shared" si="193"/>
        <v>0.74665703147366036</v>
      </c>
      <c r="AY512" s="55">
        <f t="shared" si="194"/>
        <v>0.59982090529344323</v>
      </c>
    </row>
    <row r="513" spans="1:51" ht="14.4" thickBot="1" x14ac:dyDescent="0.3">
      <c r="A513" s="41" t="s">
        <v>1398</v>
      </c>
      <c r="B513" s="41" t="s">
        <v>1410</v>
      </c>
      <c r="C513" s="26" t="s">
        <v>572</v>
      </c>
      <c r="D513" s="50">
        <v>-3.28</v>
      </c>
      <c r="E513" s="50">
        <v>-5.9</v>
      </c>
      <c r="F513" s="50">
        <v>7.78</v>
      </c>
      <c r="G513" s="50">
        <v>10.8</v>
      </c>
      <c r="H513" s="50">
        <v>17.28</v>
      </c>
      <c r="I513" s="50">
        <v>21.6</v>
      </c>
      <c r="J513" s="50">
        <v>21.7</v>
      </c>
      <c r="K513" s="50">
        <v>23.8</v>
      </c>
      <c r="L513" s="50">
        <v>19.72</v>
      </c>
      <c r="M513" s="50">
        <v>12.2</v>
      </c>
      <c r="N513" s="50">
        <v>1.89</v>
      </c>
      <c r="O513" s="50">
        <v>0.39</v>
      </c>
      <c r="P513" s="51">
        <v>-8.1111111111111125</v>
      </c>
      <c r="Q513" s="51">
        <v>-9.2000000000000011</v>
      </c>
      <c r="R513" s="51">
        <v>1.7777777777777792</v>
      </c>
      <c r="S513" s="51">
        <v>6.8000000000000007</v>
      </c>
      <c r="T513" s="51">
        <v>8.2777777777777768</v>
      </c>
      <c r="U513" s="51">
        <v>18.499999999999996</v>
      </c>
      <c r="V513" s="51">
        <v>18.600000000000001</v>
      </c>
      <c r="W513" s="51">
        <v>20</v>
      </c>
      <c r="X513" s="51">
        <v>13.499999999999998</v>
      </c>
      <c r="Y513" s="51">
        <v>5.7999999999999989</v>
      </c>
      <c r="Z513" s="51">
        <v>-4.2222222222222232</v>
      </c>
      <c r="AA513" s="51">
        <v>-2.8888888888888884</v>
      </c>
      <c r="AB513" s="53">
        <f t="shared" si="171"/>
        <v>230.32823769157969</v>
      </c>
      <c r="AC513" s="53">
        <f t="shared" si="172"/>
        <v>236.76908011005472</v>
      </c>
      <c r="AD513" s="53">
        <f t="shared" si="173"/>
        <v>457.00763599481593</v>
      </c>
      <c r="AE513" s="53">
        <f t="shared" si="174"/>
        <v>753.67138757536713</v>
      </c>
      <c r="AF513" s="53">
        <f t="shared" si="175"/>
        <v>605.78565270895115</v>
      </c>
      <c r="AG513" s="53">
        <f t="shared" si="176"/>
        <v>1755.0816294087479</v>
      </c>
      <c r="AH513" s="53">
        <f t="shared" si="177"/>
        <v>1766.3601173252464</v>
      </c>
      <c r="AI513" s="53">
        <f t="shared" si="178"/>
        <v>1851.2484418698418</v>
      </c>
      <c r="AJ513" s="53">
        <f t="shared" si="179"/>
        <v>1040.7023779704627</v>
      </c>
      <c r="AK513" s="53">
        <f t="shared" si="180"/>
        <v>598.60030904005669</v>
      </c>
      <c r="AL513" s="53">
        <f t="shared" si="181"/>
        <v>286.06307400246618</v>
      </c>
      <c r="AM513" s="53">
        <f t="shared" si="182"/>
        <v>388.83247655756611</v>
      </c>
      <c r="AN513" s="55">
        <f t="shared" si="183"/>
        <v>0.69253163829777997</v>
      </c>
      <c r="AO513" s="55">
        <f t="shared" si="184"/>
        <v>0.77498154408629094</v>
      </c>
      <c r="AP513" s="55">
        <f t="shared" si="185"/>
        <v>0.6578946372354213</v>
      </c>
      <c r="AQ513" s="55">
        <f t="shared" si="186"/>
        <v>0.76324606510408244</v>
      </c>
      <c r="AR513" s="55">
        <f t="shared" si="187"/>
        <v>0.55464813731504292</v>
      </c>
      <c r="AS513" s="55">
        <f t="shared" si="188"/>
        <v>0.82542587325542849</v>
      </c>
      <c r="AT513" s="55">
        <f t="shared" si="189"/>
        <v>0.82554620434844117</v>
      </c>
      <c r="AU513" s="55">
        <f t="shared" si="190"/>
        <v>0.79301822211965423</v>
      </c>
      <c r="AV513" s="55">
        <f t="shared" si="191"/>
        <v>0.67350487028816608</v>
      </c>
      <c r="AW513" s="55">
        <f t="shared" si="192"/>
        <v>0.64944555873480703</v>
      </c>
      <c r="AX513" s="55">
        <f t="shared" si="193"/>
        <v>0.6391554852419209</v>
      </c>
      <c r="AY513" s="55">
        <f t="shared" si="194"/>
        <v>0.78642623143055934</v>
      </c>
    </row>
    <row r="514" spans="1:51" ht="14.4" thickBot="1" x14ac:dyDescent="0.3">
      <c r="A514" s="41" t="s">
        <v>1398</v>
      </c>
      <c r="B514" s="41" t="s">
        <v>1410</v>
      </c>
      <c r="C514" s="26" t="s">
        <v>573</v>
      </c>
      <c r="D514" s="50">
        <v>-5.39</v>
      </c>
      <c r="E514" s="50">
        <v>-2.2000000000000002</v>
      </c>
      <c r="F514" s="50">
        <v>7.39</v>
      </c>
      <c r="G514" s="50">
        <v>14</v>
      </c>
      <c r="H514" s="50">
        <v>15.89</v>
      </c>
      <c r="I514" s="50">
        <v>21.7</v>
      </c>
      <c r="J514" s="50">
        <v>23.2</v>
      </c>
      <c r="K514" s="50">
        <v>24.1</v>
      </c>
      <c r="L514" s="50">
        <v>16.39</v>
      </c>
      <c r="M514" s="50">
        <v>11.1</v>
      </c>
      <c r="N514" s="50">
        <v>2.78</v>
      </c>
      <c r="O514" s="50">
        <v>-4.6100000000000003</v>
      </c>
      <c r="P514" s="51">
        <v>-11</v>
      </c>
      <c r="Q514" s="51">
        <v>-5.3999999999999995</v>
      </c>
      <c r="R514" s="51">
        <v>0.72222222222222066</v>
      </c>
      <c r="S514" s="51">
        <v>7.4</v>
      </c>
      <c r="T514" s="51">
        <v>10.888888888888889</v>
      </c>
      <c r="U514" s="51">
        <v>17.399999999999999</v>
      </c>
      <c r="V514" s="51">
        <v>18.899999999999999</v>
      </c>
      <c r="W514" s="51">
        <v>19.899999999999995</v>
      </c>
      <c r="X514" s="51">
        <v>11.888888888888888</v>
      </c>
      <c r="Y514" s="51">
        <v>6.3000000000000016</v>
      </c>
      <c r="Z514" s="51">
        <v>-1.2777777777777781</v>
      </c>
      <c r="AA514" s="51">
        <v>-6.6111111111111098</v>
      </c>
      <c r="AB514" s="53">
        <f t="shared" si="171"/>
        <v>171.42029574549056</v>
      </c>
      <c r="AC514" s="53">
        <f t="shared" si="172"/>
        <v>322.28032019649839</v>
      </c>
      <c r="AD514" s="53">
        <f t="shared" si="173"/>
        <v>403.33319953607827</v>
      </c>
      <c r="AE514" s="53">
        <f t="shared" si="174"/>
        <v>663.16495486955273</v>
      </c>
      <c r="AF514" s="53">
        <f t="shared" si="175"/>
        <v>939.54187353643783</v>
      </c>
      <c r="AG514" s="53">
        <f t="shared" si="176"/>
        <v>1518.9963412822799</v>
      </c>
      <c r="AH514" s="53">
        <f t="shared" si="177"/>
        <v>1674.0780612541319</v>
      </c>
      <c r="AI514" s="53">
        <f t="shared" si="178"/>
        <v>1795.7914600867182</v>
      </c>
      <c r="AJ514" s="53">
        <f t="shared" si="179"/>
        <v>1038.8324527870625</v>
      </c>
      <c r="AK514" s="53">
        <f t="shared" si="180"/>
        <v>689.71155898846689</v>
      </c>
      <c r="AL514" s="53">
        <f t="shared" si="181"/>
        <v>415.630198108667</v>
      </c>
      <c r="AM514" s="53">
        <f t="shared" si="182"/>
        <v>320.7066867815866</v>
      </c>
      <c r="AN514" s="55">
        <f t="shared" si="183"/>
        <v>0.64675884655227123</v>
      </c>
      <c r="AO514" s="55">
        <f t="shared" si="184"/>
        <v>0.78701989293898456</v>
      </c>
      <c r="AP514" s="55">
        <f t="shared" si="185"/>
        <v>0.62632816283209558</v>
      </c>
      <c r="AQ514" s="55">
        <f t="shared" si="186"/>
        <v>0.64456223432630522</v>
      </c>
      <c r="AR514" s="55">
        <f t="shared" si="187"/>
        <v>0.7219344943390249</v>
      </c>
      <c r="AS514" s="55">
        <f t="shared" si="188"/>
        <v>0.76556156885674487</v>
      </c>
      <c r="AT514" s="55">
        <f t="shared" si="189"/>
        <v>0.76788189207332291</v>
      </c>
      <c r="AU514" s="55">
        <f t="shared" si="190"/>
        <v>0.77404127166871706</v>
      </c>
      <c r="AV514" s="55">
        <f t="shared" si="191"/>
        <v>0.74711753614023091</v>
      </c>
      <c r="AW514" s="55">
        <f t="shared" si="192"/>
        <v>0.72290575511841981</v>
      </c>
      <c r="AX514" s="55">
        <f t="shared" si="193"/>
        <v>0.7464135338389446</v>
      </c>
      <c r="AY514" s="55">
        <f t="shared" si="194"/>
        <v>0.85893624394327295</v>
      </c>
    </row>
    <row r="515" spans="1:51" ht="14.4" thickBot="1" x14ac:dyDescent="0.3">
      <c r="A515" s="41" t="s">
        <v>1398</v>
      </c>
      <c r="B515" s="41" t="s">
        <v>1410</v>
      </c>
      <c r="C515" s="26" t="s">
        <v>574</v>
      </c>
      <c r="D515" s="50">
        <v>-6.11</v>
      </c>
      <c r="E515" s="50">
        <v>-1.8</v>
      </c>
      <c r="F515" s="50">
        <v>7.11</v>
      </c>
      <c r="G515" s="50">
        <v>10.9</v>
      </c>
      <c r="H515" s="50">
        <v>15.72</v>
      </c>
      <c r="I515" s="50">
        <v>21.1</v>
      </c>
      <c r="J515" s="50">
        <v>23.9</v>
      </c>
      <c r="K515" s="50">
        <v>23.8</v>
      </c>
      <c r="L515" s="50">
        <v>19.61</v>
      </c>
      <c r="M515" s="50">
        <v>12.3</v>
      </c>
      <c r="N515" s="50">
        <v>1.78</v>
      </c>
      <c r="O515" s="50">
        <v>-2.61</v>
      </c>
      <c r="P515" s="51">
        <v>-10.499999999999998</v>
      </c>
      <c r="Q515" s="51">
        <v>-5.0999999999999996</v>
      </c>
      <c r="R515" s="51">
        <v>0.99999999999999845</v>
      </c>
      <c r="S515" s="51">
        <v>4.7</v>
      </c>
      <c r="T515" s="51">
        <v>10.388888888888891</v>
      </c>
      <c r="U515" s="51">
        <v>15.499999999999998</v>
      </c>
      <c r="V515" s="51">
        <v>17.399999999999999</v>
      </c>
      <c r="W515" s="51">
        <v>18.899999999999999</v>
      </c>
      <c r="X515" s="51">
        <v>12.888888888888889</v>
      </c>
      <c r="Y515" s="51">
        <v>3.2999999999999985</v>
      </c>
      <c r="Z515" s="51">
        <v>-2.5</v>
      </c>
      <c r="AA515" s="51">
        <v>-7.5</v>
      </c>
      <c r="AB515" s="53">
        <f t="shared" si="171"/>
        <v>196.03235952292439</v>
      </c>
      <c r="AC515" s="53">
        <f t="shared" si="172"/>
        <v>327.46614071152686</v>
      </c>
      <c r="AD515" s="53">
        <f t="shared" si="173"/>
        <v>427.91019309857313</v>
      </c>
      <c r="AE515" s="53">
        <f t="shared" si="174"/>
        <v>559.83526141580546</v>
      </c>
      <c r="AF515" s="53">
        <f t="shared" si="175"/>
        <v>888.64441447840125</v>
      </c>
      <c r="AG515" s="53">
        <f t="shared" si="176"/>
        <v>1237.4590969218073</v>
      </c>
      <c r="AH515" s="53">
        <f t="shared" si="177"/>
        <v>1329.361557268712</v>
      </c>
      <c r="AI515" s="53">
        <f t="shared" si="178"/>
        <v>1614.5971622527727</v>
      </c>
      <c r="AJ515" s="53">
        <f t="shared" si="179"/>
        <v>967.52132576474719</v>
      </c>
      <c r="AK515" s="53">
        <f t="shared" si="180"/>
        <v>419.31498863709919</v>
      </c>
      <c r="AL515" s="53">
        <f t="shared" si="181"/>
        <v>372.75295722028039</v>
      </c>
      <c r="AM515" s="53">
        <f t="shared" si="182"/>
        <v>240.88809623480043</v>
      </c>
      <c r="AN515" s="55">
        <f t="shared" si="183"/>
        <v>0.71083590687188269</v>
      </c>
      <c r="AO515" s="55">
        <f t="shared" si="184"/>
        <v>0.78171444361747788</v>
      </c>
      <c r="AP515" s="55">
        <f t="shared" si="185"/>
        <v>0.65133403327434292</v>
      </c>
      <c r="AQ515" s="55">
        <f t="shared" si="186"/>
        <v>0.65563279995968549</v>
      </c>
      <c r="AR515" s="55">
        <f t="shared" si="187"/>
        <v>0.70593356482604563</v>
      </c>
      <c r="AS515" s="55">
        <f t="shared" si="188"/>
        <v>0.7037982974306487</v>
      </c>
      <c r="AT515" s="55">
        <f t="shared" si="189"/>
        <v>0.66998720912083931</v>
      </c>
      <c r="AU515" s="55">
        <f t="shared" si="190"/>
        <v>0.74059863311156993</v>
      </c>
      <c r="AV515" s="55">
        <f t="shared" si="191"/>
        <v>0.65161386582585912</v>
      </c>
      <c r="AW515" s="55">
        <f t="shared" si="192"/>
        <v>0.54177286256378621</v>
      </c>
      <c r="AX515" s="55">
        <f t="shared" si="193"/>
        <v>0.7324744939100738</v>
      </c>
      <c r="AY515" s="55">
        <f t="shared" si="194"/>
        <v>0.69081630283641993</v>
      </c>
    </row>
    <row r="516" spans="1:51" ht="14.4" thickBot="1" x14ac:dyDescent="0.3">
      <c r="A516" s="41" t="s">
        <v>1398</v>
      </c>
      <c r="B516" s="41" t="s">
        <v>1410</v>
      </c>
      <c r="C516" s="26" t="s">
        <v>575</v>
      </c>
      <c r="D516" s="50">
        <v>-3.39</v>
      </c>
      <c r="E516" s="50">
        <v>-5.5</v>
      </c>
      <c r="F516" s="50">
        <v>3.72</v>
      </c>
      <c r="G516" s="50">
        <v>11.1</v>
      </c>
      <c r="H516" s="50">
        <v>14.28</v>
      </c>
      <c r="I516" s="50">
        <v>21</v>
      </c>
      <c r="J516" s="50">
        <v>24.8</v>
      </c>
      <c r="K516" s="50">
        <v>22.4</v>
      </c>
      <c r="L516" s="50">
        <v>21.5</v>
      </c>
      <c r="M516" s="50">
        <v>13.1</v>
      </c>
      <c r="N516" s="50">
        <v>1.22</v>
      </c>
      <c r="O516" s="50">
        <v>-5.28</v>
      </c>
      <c r="P516" s="51">
        <v>-7.8888888888888884</v>
      </c>
      <c r="Q516" s="51">
        <v>-9.8000000000000007</v>
      </c>
      <c r="R516" s="51">
        <v>-2.6111111111111107</v>
      </c>
      <c r="S516" s="51">
        <v>3.5999999999999983</v>
      </c>
      <c r="T516" s="51">
        <v>9.7222222222222214</v>
      </c>
      <c r="U516" s="51">
        <v>14.9</v>
      </c>
      <c r="V516" s="51">
        <v>19.899999999999995</v>
      </c>
      <c r="W516" s="51">
        <v>16.7</v>
      </c>
      <c r="X516" s="51">
        <v>15.499999999999998</v>
      </c>
      <c r="Y516" s="51">
        <v>6.6000000000000014</v>
      </c>
      <c r="Z516" s="51">
        <v>-2.5</v>
      </c>
      <c r="AA516" s="51">
        <v>-6.7222222222222232</v>
      </c>
      <c r="AB516" s="53">
        <f t="shared" si="171"/>
        <v>240.36726909078166</v>
      </c>
      <c r="AC516" s="53">
        <f t="shared" si="172"/>
        <v>209.01812376995642</v>
      </c>
      <c r="AD516" s="53">
        <f t="shared" si="173"/>
        <v>319.54493143143856</v>
      </c>
      <c r="AE516" s="53">
        <f t="shared" si="174"/>
        <v>473.4930539682619</v>
      </c>
      <c r="AF516" s="53">
        <f t="shared" si="175"/>
        <v>891.74097956328626</v>
      </c>
      <c r="AG516" s="53">
        <f t="shared" si="176"/>
        <v>1152.717350439711</v>
      </c>
      <c r="AH516" s="53">
        <f t="shared" si="177"/>
        <v>1722.0896468478427</v>
      </c>
      <c r="AI516" s="53">
        <f t="shared" si="178"/>
        <v>1332.0621139416635</v>
      </c>
      <c r="AJ516" s="53">
        <f t="shared" si="179"/>
        <v>1207.4841531126085</v>
      </c>
      <c r="AK516" s="53">
        <f t="shared" si="180"/>
        <v>630.14811616558268</v>
      </c>
      <c r="AL516" s="53">
        <f t="shared" si="181"/>
        <v>388.00951353680176</v>
      </c>
      <c r="AM516" s="53">
        <f t="shared" si="182"/>
        <v>331.66212826679748</v>
      </c>
      <c r="AN516" s="55">
        <f t="shared" si="183"/>
        <v>0.71036969858769261</v>
      </c>
      <c r="AO516" s="55">
        <f t="shared" si="184"/>
        <v>0.717159466933593</v>
      </c>
      <c r="AP516" s="55">
        <f t="shared" si="185"/>
        <v>0.63310757249495531</v>
      </c>
      <c r="AQ516" s="55">
        <f t="shared" si="186"/>
        <v>0.59896953840643707</v>
      </c>
      <c r="AR516" s="55">
        <f t="shared" si="187"/>
        <v>0.74068869029206574</v>
      </c>
      <c r="AS516" s="55">
        <f t="shared" si="188"/>
        <v>0.68136198273189208</v>
      </c>
      <c r="AT516" s="55">
        <f t="shared" si="189"/>
        <v>0.74227352663168777</v>
      </c>
      <c r="AU516" s="55">
        <f t="shared" si="190"/>
        <v>0.7017758247269279</v>
      </c>
      <c r="AV516" s="55">
        <f t="shared" si="191"/>
        <v>0.68675020713742552</v>
      </c>
      <c r="AW516" s="55">
        <f t="shared" si="192"/>
        <v>0.64697971374232977</v>
      </c>
      <c r="AX516" s="55">
        <f t="shared" si="193"/>
        <v>0.76245423826968883</v>
      </c>
      <c r="AY516" s="55">
        <f t="shared" si="194"/>
        <v>0.89587696726370702</v>
      </c>
    </row>
    <row r="517" spans="1:51" ht="14.4" thickBot="1" x14ac:dyDescent="0.3">
      <c r="A517" s="41" t="s">
        <v>1398</v>
      </c>
      <c r="B517" s="41" t="s">
        <v>1410</v>
      </c>
      <c r="C517" s="26" t="s">
        <v>576</v>
      </c>
      <c r="D517" s="50">
        <v>-6</v>
      </c>
      <c r="E517" s="50">
        <v>-5.2</v>
      </c>
      <c r="F517" s="50">
        <v>4.22</v>
      </c>
      <c r="G517" s="50">
        <v>10.8</v>
      </c>
      <c r="H517" s="50">
        <v>17.78</v>
      </c>
      <c r="I517" s="50">
        <v>22.9</v>
      </c>
      <c r="J517" s="50">
        <v>25</v>
      </c>
      <c r="K517" s="50">
        <v>23.2</v>
      </c>
      <c r="L517" s="50">
        <v>19.28</v>
      </c>
      <c r="M517" s="50">
        <v>9.8000000000000007</v>
      </c>
      <c r="N517" s="50">
        <v>4.22</v>
      </c>
      <c r="O517" s="50">
        <v>-3.72</v>
      </c>
      <c r="P517" s="51">
        <v>-12.388888888888889</v>
      </c>
      <c r="Q517" s="51">
        <v>-10.1</v>
      </c>
      <c r="R517" s="51">
        <v>-3.2222222222222223</v>
      </c>
      <c r="S517" s="51">
        <v>1.4000000000000017</v>
      </c>
      <c r="T517" s="51">
        <v>7.2777777777777786</v>
      </c>
      <c r="U517" s="51">
        <v>14.7</v>
      </c>
      <c r="V517" s="51">
        <v>18.899999999999999</v>
      </c>
      <c r="W517" s="51">
        <v>18.499999999999996</v>
      </c>
      <c r="X517" s="51">
        <v>12.111111111111109</v>
      </c>
      <c r="Y517" s="51">
        <v>1.4000000000000017</v>
      </c>
      <c r="Z517" s="51">
        <v>-1.0000000000000004</v>
      </c>
      <c r="AA517" s="51">
        <v>-8.5</v>
      </c>
      <c r="AB517" s="53">
        <f t="shared" si="171"/>
        <v>143.76493501956355</v>
      </c>
      <c r="AC517" s="53">
        <f t="shared" si="172"/>
        <v>194.87716849691111</v>
      </c>
      <c r="AD517" s="53">
        <f t="shared" si="173"/>
        <v>281.7426041659462</v>
      </c>
      <c r="AE517" s="53">
        <f t="shared" si="174"/>
        <v>353.3405973978501</v>
      </c>
      <c r="AF517" s="53">
        <f t="shared" si="175"/>
        <v>512.24276115624423</v>
      </c>
      <c r="AG517" s="53">
        <f t="shared" si="176"/>
        <v>1000.4427706524983</v>
      </c>
      <c r="AH517" s="53">
        <f t="shared" si="177"/>
        <v>1502.6303737064554</v>
      </c>
      <c r="AI517" s="53">
        <f t="shared" si="178"/>
        <v>1592.3980342748728</v>
      </c>
      <c r="AJ517" s="53">
        <f t="shared" si="179"/>
        <v>891.77437855975927</v>
      </c>
      <c r="AK517" s="53">
        <f t="shared" si="180"/>
        <v>377.72814257437898</v>
      </c>
      <c r="AL517" s="53">
        <f t="shared" si="181"/>
        <v>391.10665982960211</v>
      </c>
      <c r="AM517" s="53">
        <f t="shared" si="182"/>
        <v>224.05405257247105</v>
      </c>
      <c r="AN517" s="55">
        <f t="shared" si="183"/>
        <v>0.60619187601756364</v>
      </c>
      <c r="AO517" s="55">
        <f t="shared" si="184"/>
        <v>0.68464429870071764</v>
      </c>
      <c r="AP517" s="55">
        <f t="shared" si="185"/>
        <v>0.5841376692286121</v>
      </c>
      <c r="AQ517" s="55">
        <f t="shared" si="186"/>
        <v>0.52260111196909242</v>
      </c>
      <c r="AR517" s="55">
        <f t="shared" si="187"/>
        <v>0.50204899841184636</v>
      </c>
      <c r="AS517" s="55">
        <f t="shared" si="188"/>
        <v>0.59902351586754399</v>
      </c>
      <c r="AT517" s="55">
        <f t="shared" si="189"/>
        <v>0.68924065200648921</v>
      </c>
      <c r="AU517" s="55">
        <f t="shared" si="190"/>
        <v>0.74891476042305904</v>
      </c>
      <c r="AV517" s="55">
        <f t="shared" si="191"/>
        <v>0.63203733075533786</v>
      </c>
      <c r="AW517" s="55">
        <f t="shared" si="192"/>
        <v>0.55867100691269567</v>
      </c>
      <c r="AX517" s="55">
        <f t="shared" si="193"/>
        <v>0.68823468631223816</v>
      </c>
      <c r="AY517" s="55">
        <f t="shared" si="194"/>
        <v>0.69434481574660634</v>
      </c>
    </row>
    <row r="518" spans="1:51" ht="14.4" thickBot="1" x14ac:dyDescent="0.3">
      <c r="A518" s="41" t="s">
        <v>1398</v>
      </c>
      <c r="B518" s="41" t="s">
        <v>1410</v>
      </c>
      <c r="C518" s="26" t="s">
        <v>577</v>
      </c>
      <c r="D518" s="50">
        <v>-8.7200000000000006</v>
      </c>
      <c r="E518" s="50">
        <v>-5</v>
      </c>
      <c r="F518" s="50">
        <v>1.72</v>
      </c>
      <c r="G518" s="50">
        <v>6.5</v>
      </c>
      <c r="H518" s="50">
        <v>14.11</v>
      </c>
      <c r="I518" s="50">
        <v>20.5</v>
      </c>
      <c r="J518" s="50">
        <v>20.8</v>
      </c>
      <c r="K518" s="50">
        <v>21.2</v>
      </c>
      <c r="L518" s="50">
        <v>17.72</v>
      </c>
      <c r="M518" s="50">
        <v>10</v>
      </c>
      <c r="N518" s="50">
        <v>-1.61</v>
      </c>
      <c r="O518" s="50">
        <v>-5.28</v>
      </c>
      <c r="P518" s="51">
        <v>-11.722222222222223</v>
      </c>
      <c r="Q518" s="51">
        <v>-9.3000000000000007</v>
      </c>
      <c r="R518" s="51">
        <v>-2.5</v>
      </c>
      <c r="S518" s="51">
        <v>0.99999999999999845</v>
      </c>
      <c r="T518" s="51">
        <v>7.9999999999999991</v>
      </c>
      <c r="U518" s="51">
        <v>14.6</v>
      </c>
      <c r="V518" s="51">
        <v>17</v>
      </c>
      <c r="W518" s="51">
        <v>16.8</v>
      </c>
      <c r="X518" s="51">
        <v>13.22222222222222</v>
      </c>
      <c r="Y518" s="51">
        <v>2.9999999999999991</v>
      </c>
      <c r="Z518" s="51">
        <v>-5.7777777777777768</v>
      </c>
      <c r="AA518" s="51">
        <v>-9.2777777777777768</v>
      </c>
      <c r="AB518" s="53">
        <f t="shared" si="171"/>
        <v>197.35395992515319</v>
      </c>
      <c r="AC518" s="53">
        <f t="shared" si="172"/>
        <v>217.69940451268891</v>
      </c>
      <c r="AD518" s="53">
        <f t="shared" si="173"/>
        <v>374.35518257888288</v>
      </c>
      <c r="AE518" s="53">
        <f t="shared" si="174"/>
        <v>446.20256806225478</v>
      </c>
      <c r="AF518" s="53">
        <f t="shared" si="175"/>
        <v>714.55155120693394</v>
      </c>
      <c r="AG518" s="53">
        <f t="shared" si="176"/>
        <v>1143.6522549113783</v>
      </c>
      <c r="AH518" s="53">
        <f t="shared" si="177"/>
        <v>1525.990409515314</v>
      </c>
      <c r="AI518" s="53">
        <f t="shared" si="178"/>
        <v>1451.6609480432408</v>
      </c>
      <c r="AJ518" s="53">
        <f t="shared" si="179"/>
        <v>1137.3869245356598</v>
      </c>
      <c r="AK518" s="53">
        <f t="shared" si="180"/>
        <v>468.10948284993162</v>
      </c>
      <c r="AL518" s="53">
        <f t="shared" si="181"/>
        <v>291.35866639656234</v>
      </c>
      <c r="AM518" s="53">
        <f t="shared" si="182"/>
        <v>223.1382983476044</v>
      </c>
      <c r="AN518" s="55">
        <f t="shared" si="183"/>
        <v>0.78878323751321344</v>
      </c>
      <c r="AO518" s="55">
        <f t="shared" si="184"/>
        <v>0.7181699361788364</v>
      </c>
      <c r="AP518" s="55">
        <f t="shared" si="185"/>
        <v>0.73562293092697639</v>
      </c>
      <c r="AQ518" s="55">
        <f t="shared" si="186"/>
        <v>0.6791773671220056</v>
      </c>
      <c r="AR518" s="55">
        <f t="shared" si="187"/>
        <v>0.66668835711569074</v>
      </c>
      <c r="AS518" s="55">
        <f t="shared" si="188"/>
        <v>0.68920298111602185</v>
      </c>
      <c r="AT518" s="55">
        <f t="shared" si="189"/>
        <v>0.78879257302442951</v>
      </c>
      <c r="AU518" s="55">
        <f t="shared" si="190"/>
        <v>0.75994593196415094</v>
      </c>
      <c r="AV518" s="55">
        <f t="shared" si="191"/>
        <v>0.74951944433689932</v>
      </c>
      <c r="AW518" s="55">
        <f t="shared" si="192"/>
        <v>0.61777799823560942</v>
      </c>
      <c r="AX518" s="55">
        <f t="shared" si="193"/>
        <v>0.7322249045177347</v>
      </c>
      <c r="AY518" s="55">
        <f t="shared" si="194"/>
        <v>0.73483103132678063</v>
      </c>
    </row>
    <row r="519" spans="1:51" ht="14.4" thickBot="1" x14ac:dyDescent="0.3">
      <c r="A519" s="41" t="s">
        <v>1398</v>
      </c>
      <c r="B519" s="41" t="s">
        <v>1410</v>
      </c>
      <c r="C519" s="26" t="s">
        <v>578</v>
      </c>
      <c r="D519" s="50">
        <v>-8.5</v>
      </c>
      <c r="E519" s="50">
        <v>-8.5</v>
      </c>
      <c r="F519" s="50">
        <v>-3.22</v>
      </c>
      <c r="G519" s="50">
        <v>9.8000000000000007</v>
      </c>
      <c r="H519" s="50">
        <v>14.89</v>
      </c>
      <c r="I519" s="50">
        <v>19.100000000000001</v>
      </c>
      <c r="J519" s="50">
        <v>22.6</v>
      </c>
      <c r="K519" s="50">
        <v>20</v>
      </c>
      <c r="L519" s="50">
        <v>16.89</v>
      </c>
      <c r="M519" s="50">
        <v>8.8000000000000007</v>
      </c>
      <c r="N519" s="50">
        <v>-2</v>
      </c>
      <c r="O519" s="50">
        <v>-13.78</v>
      </c>
      <c r="P519" s="51">
        <v>-13.888888888888889</v>
      </c>
      <c r="Q519" s="51">
        <v>-12.1</v>
      </c>
      <c r="R519" s="51">
        <v>-8.2222222222222232</v>
      </c>
      <c r="S519" s="51">
        <v>3.4999999999999982</v>
      </c>
      <c r="T519" s="51">
        <v>9.1111111111111107</v>
      </c>
      <c r="U519" s="51">
        <v>13.8</v>
      </c>
      <c r="V519" s="51">
        <v>16.8</v>
      </c>
      <c r="W519" s="51">
        <v>16.3</v>
      </c>
      <c r="X519" s="51">
        <v>11.722222222222223</v>
      </c>
      <c r="Y519" s="51">
        <v>1.9000000000000008</v>
      </c>
      <c r="Z519" s="51">
        <v>-4.2777777777777777</v>
      </c>
      <c r="AA519" s="51">
        <v>-16.277777777777779</v>
      </c>
      <c r="AB519" s="53">
        <f t="shared" si="171"/>
        <v>136.68320797168968</v>
      </c>
      <c r="AC519" s="53">
        <f t="shared" si="172"/>
        <v>182.59421196377627</v>
      </c>
      <c r="AD519" s="53">
        <f t="shared" si="173"/>
        <v>225.37823910297138</v>
      </c>
      <c r="AE519" s="53">
        <f t="shared" si="174"/>
        <v>509.13367117427043</v>
      </c>
      <c r="AF519" s="53">
        <f t="shared" si="175"/>
        <v>789.70585201981373</v>
      </c>
      <c r="AG519" s="53">
        <f t="shared" si="176"/>
        <v>1124.636532575722</v>
      </c>
      <c r="AH519" s="53">
        <f t="shared" si="177"/>
        <v>1332.7866728947429</v>
      </c>
      <c r="AI519" s="53">
        <f t="shared" si="178"/>
        <v>1466.8195307954863</v>
      </c>
      <c r="AJ519" s="53">
        <f t="shared" si="179"/>
        <v>984.47255017238547</v>
      </c>
      <c r="AK519" s="53">
        <f t="shared" si="180"/>
        <v>433.97691047510096</v>
      </c>
      <c r="AL519" s="53">
        <f t="shared" si="181"/>
        <v>376.19578923861934</v>
      </c>
      <c r="AM519" s="53">
        <f t="shared" si="182"/>
        <v>140.39122021525372</v>
      </c>
      <c r="AN519" s="55">
        <f t="shared" si="183"/>
        <v>0.65083182061645151</v>
      </c>
      <c r="AO519" s="55">
        <f t="shared" si="184"/>
        <v>0.75223701576054269</v>
      </c>
      <c r="AP519" s="55">
        <f t="shared" si="185"/>
        <v>0.68352026468787619</v>
      </c>
      <c r="AQ519" s="55">
        <f t="shared" si="186"/>
        <v>0.6486081058735631</v>
      </c>
      <c r="AR519" s="55">
        <f t="shared" si="187"/>
        <v>0.68343941699779565</v>
      </c>
      <c r="AS519" s="55">
        <f t="shared" si="188"/>
        <v>0.7137664994196925</v>
      </c>
      <c r="AT519" s="55">
        <f t="shared" si="189"/>
        <v>0.69771513217852688</v>
      </c>
      <c r="AU519" s="55">
        <f t="shared" si="190"/>
        <v>0.79267940069449294</v>
      </c>
      <c r="AV519" s="55">
        <f t="shared" si="191"/>
        <v>0.71584842040708618</v>
      </c>
      <c r="AW519" s="55">
        <f t="shared" si="192"/>
        <v>0.61930954285421458</v>
      </c>
      <c r="AX519" s="55">
        <f t="shared" si="193"/>
        <v>0.84405585042401798</v>
      </c>
      <c r="AY519" s="55">
        <f t="shared" si="194"/>
        <v>0.81398956520251053</v>
      </c>
    </row>
    <row r="520" spans="1:51" ht="14.4" thickBot="1" x14ac:dyDescent="0.3">
      <c r="A520" s="41" t="s">
        <v>1398</v>
      </c>
      <c r="B520" s="41" t="s">
        <v>1410</v>
      </c>
      <c r="C520" s="26" t="s">
        <v>579</v>
      </c>
      <c r="D520" s="50">
        <v>-4</v>
      </c>
      <c r="E520" s="50">
        <v>-4</v>
      </c>
      <c r="F520" s="50">
        <v>6.11</v>
      </c>
      <c r="G520" s="50">
        <v>13.9</v>
      </c>
      <c r="H520" s="50">
        <v>14.89</v>
      </c>
      <c r="I520" s="50">
        <v>22.5</v>
      </c>
      <c r="J520" s="50">
        <v>24.9</v>
      </c>
      <c r="K520" s="50">
        <v>23.4</v>
      </c>
      <c r="L520" s="50">
        <v>19</v>
      </c>
      <c r="M520" s="50">
        <v>11.4</v>
      </c>
      <c r="N520" s="50">
        <v>3.28</v>
      </c>
      <c r="O520" s="50">
        <v>-3.11</v>
      </c>
      <c r="P520" s="51">
        <v>-6.8888888888888875</v>
      </c>
      <c r="Q520" s="51">
        <v>-9.4</v>
      </c>
      <c r="R520" s="51">
        <v>2.6111111111111125</v>
      </c>
      <c r="S520" s="51">
        <v>8.4999999999999982</v>
      </c>
      <c r="T520" s="51">
        <v>11.888888888888888</v>
      </c>
      <c r="U520" s="51">
        <v>16.5</v>
      </c>
      <c r="V520" s="51">
        <v>20.399999999999999</v>
      </c>
      <c r="W520" s="51">
        <v>17.7</v>
      </c>
      <c r="X520" s="51">
        <v>13.611111111111111</v>
      </c>
      <c r="Y520" s="51">
        <v>6.0999999999999979</v>
      </c>
      <c r="Z520" s="51">
        <v>-2.5</v>
      </c>
      <c r="AA520" s="51">
        <v>-6.3888888888888884</v>
      </c>
      <c r="AB520" s="53">
        <f t="shared" ref="AB520:AB583" si="195">6.112*EXP(17.625*P520/(243.04+P520))*100*AN520</f>
        <v>293.55281559455943</v>
      </c>
      <c r="AC520" s="53">
        <f t="shared" ref="AC520:AC583" si="196">6.112*EXP(17.625*Q520/(243.04+Q520))*100*AO520</f>
        <v>198.76961848308301</v>
      </c>
      <c r="AD520" s="53">
        <f t="shared" ref="AD520:AD583" si="197">6.112*EXP(17.625*R520/(243.04+R520))*100*AP520</f>
        <v>577.02418819560182</v>
      </c>
      <c r="AE520" s="53">
        <f t="shared" ref="AE520:AE583" si="198">6.112*EXP(17.625*S520/(243.04+S520))*100*AQ520</f>
        <v>775.18779777658983</v>
      </c>
      <c r="AF520" s="53">
        <f t="shared" ref="AF520:AF583" si="199">6.112*EXP(17.625*T520/(243.04+T520))*100*AR520</f>
        <v>1143.5307458809677</v>
      </c>
      <c r="AG520" s="53">
        <f t="shared" ref="AG520:AG583" si="200">6.112*EXP(17.625*U520/(243.04+U520))*100*AS520</f>
        <v>1290.7635429052125</v>
      </c>
      <c r="AH520" s="53">
        <f t="shared" ref="AH520:AH583" si="201">6.112*EXP(17.625*V520/(243.04+V520))*100*AT520</f>
        <v>1821.0430315250824</v>
      </c>
      <c r="AI520" s="53">
        <f t="shared" ref="AI520:AI583" si="202">6.112*EXP(17.625*W520/(243.04+W520))*100*AU520</f>
        <v>1422.8479475692427</v>
      </c>
      <c r="AJ520" s="53">
        <f t="shared" ref="AJ520:AJ583" si="203">6.112*EXP(17.625*X520/(243.04+X520))*100*AV520</f>
        <v>1104.228269183385</v>
      </c>
      <c r="AK520" s="53">
        <f t="shared" ref="AK520:AK583" si="204">6.112*EXP(17.625*Y520/(243.04+Y520))*100*AW520</f>
        <v>657.74533632971293</v>
      </c>
      <c r="AL520" s="53">
        <f t="shared" ref="AL520:AL583" si="205">6.112*EXP(17.625*Z520/(243.04+Z520))*100*AX520</f>
        <v>335.07900804896127</v>
      </c>
      <c r="AM520" s="53">
        <f t="shared" ref="AM520:AM583" si="206">6.112*EXP(17.625*AA520/(243.04+AA520))*100*AY520</f>
        <v>296.55551627291368</v>
      </c>
      <c r="AN520" s="55">
        <f t="shared" ref="AN520:AN583" si="207">(EXP((17.625*P520)/(243.04+P520))/EXP((17.625*D520)/(243.04+D520)))</f>
        <v>0.80314623362777948</v>
      </c>
      <c r="AO520" s="55">
        <f t="shared" ref="AO520:AO583" si="208">(EXP((17.625*Q520)/(243.04+Q520))/EXP((17.625*E520)/(243.04+E520)))</f>
        <v>0.66088592696059878</v>
      </c>
      <c r="AP520" s="55">
        <f t="shared" ref="AP520:AP583" si="209">(EXP((17.625*R520)/(243.04+R520))/EXP((17.625*F520)/(243.04+F520)))</f>
        <v>0.78279666206882104</v>
      </c>
      <c r="AQ520" s="55">
        <f t="shared" ref="AQ520:AQ583" si="210">(EXP((17.625*S520)/(243.04+S520))/EXP((17.625*G520)/(243.04+G520)))</f>
        <v>0.69914288944758529</v>
      </c>
      <c r="AR520" s="55">
        <f t="shared" ref="AR520:AR583" si="211">(EXP((17.625*T520)/(243.04+T520))/EXP((17.625*H520)/(243.04+H520)))</f>
        <v>0.82241546369779428</v>
      </c>
      <c r="AS520" s="55">
        <f t="shared" ref="AS520:AS583" si="212">(EXP((17.625*U520)/(243.04+U520))/EXP((17.625*I520)/(243.04+I520)))</f>
        <v>0.68871547540686562</v>
      </c>
      <c r="AT520" s="55">
        <f t="shared" ref="AT520:AT583" si="213">(EXP((17.625*V520)/(243.04+V520))/EXP((17.625*J520)/(243.04+J520)))</f>
        <v>0.7610270067486522</v>
      </c>
      <c r="AU520" s="55">
        <f t="shared" ref="AU520:AU583" si="214">(EXP((17.625*W520)/(243.04+W520))/EXP((17.625*K520)/(243.04+K520)))</f>
        <v>0.70366070932679881</v>
      </c>
      <c r="AV520" s="55">
        <f t="shared" ref="AV520:AV583" si="215">(EXP((17.625*X520)/(243.04+X520))/EXP((17.625*L520)/(243.04+L520)))</f>
        <v>0.7094693326746323</v>
      </c>
      <c r="AW520" s="55">
        <f t="shared" ref="AW520:AW583" si="216">(EXP((17.625*Y520)/(243.04+Y520))/EXP((17.625*M520)/(243.04+M520)))</f>
        <v>0.69897459170426979</v>
      </c>
      <c r="AX520" s="55">
        <f t="shared" ref="AX520:AX583" si="217">(EXP((17.625*Z520)/(243.04+Z520))/EXP((17.625*N520)/(243.04+N520)))</f>
        <v>0.65844367452062957</v>
      </c>
      <c r="AY520" s="55">
        <f t="shared" ref="AY520:AY583" si="218">(EXP((17.625*AA520)/(243.04+AA520))/EXP((17.625*O520)/(243.04+O520)))</f>
        <v>0.78085463756647278</v>
      </c>
    </row>
    <row r="521" spans="1:51" ht="14.4" thickBot="1" x14ac:dyDescent="0.3">
      <c r="A521" s="41" t="s">
        <v>1398</v>
      </c>
      <c r="B521" s="41" t="s">
        <v>1410</v>
      </c>
      <c r="C521" s="26" t="s">
        <v>580</v>
      </c>
      <c r="D521" s="50">
        <v>-7.89</v>
      </c>
      <c r="E521" s="50">
        <v>-0.8</v>
      </c>
      <c r="F521" s="50">
        <v>0.28000000000000003</v>
      </c>
      <c r="G521" s="50">
        <v>8.8000000000000007</v>
      </c>
      <c r="H521" s="50">
        <v>16.72</v>
      </c>
      <c r="I521" s="50">
        <v>21</v>
      </c>
      <c r="J521" s="50">
        <v>23.9</v>
      </c>
      <c r="K521" s="50">
        <v>21.3</v>
      </c>
      <c r="L521" s="50">
        <v>18.22</v>
      </c>
      <c r="M521" s="50">
        <v>10.8</v>
      </c>
      <c r="N521" s="50">
        <v>1.1100000000000001</v>
      </c>
      <c r="O521" s="50">
        <v>-8.39</v>
      </c>
      <c r="P521" s="51">
        <v>-11</v>
      </c>
      <c r="Q521" s="51">
        <v>-5.0999999999999996</v>
      </c>
      <c r="R521" s="51">
        <v>-4.6111111111111116</v>
      </c>
      <c r="S521" s="51">
        <v>3.699999999999998</v>
      </c>
      <c r="T521" s="51">
        <v>9.2222222222222232</v>
      </c>
      <c r="U521" s="51">
        <v>15.599999999999998</v>
      </c>
      <c r="V521" s="51">
        <v>18.099999999999998</v>
      </c>
      <c r="W521" s="51">
        <v>16.5</v>
      </c>
      <c r="X521" s="51">
        <v>11.611111111111111</v>
      </c>
      <c r="Y521" s="51">
        <v>0.59999999999999909</v>
      </c>
      <c r="Z521" s="51">
        <v>-2.8888888888888884</v>
      </c>
      <c r="AA521" s="51">
        <v>-11.222222222222221</v>
      </c>
      <c r="AB521" s="53">
        <f t="shared" si="195"/>
        <v>207.62813577083938</v>
      </c>
      <c r="AC521" s="53">
        <f t="shared" si="196"/>
        <v>304.32108903212219</v>
      </c>
      <c r="AD521" s="53">
        <f t="shared" si="197"/>
        <v>302.90602870261085</v>
      </c>
      <c r="AE521" s="53">
        <f t="shared" si="198"/>
        <v>560.11934177985825</v>
      </c>
      <c r="AF521" s="53">
        <f t="shared" si="199"/>
        <v>713.10326287302473</v>
      </c>
      <c r="AG521" s="53">
        <f t="shared" si="200"/>
        <v>1261.1373372852868</v>
      </c>
      <c r="AH521" s="53">
        <f t="shared" si="201"/>
        <v>1451.9035561706635</v>
      </c>
      <c r="AI521" s="53">
        <f t="shared" si="202"/>
        <v>1388.834619345042</v>
      </c>
      <c r="AJ521" s="53">
        <f t="shared" si="203"/>
        <v>892.06546371662421</v>
      </c>
      <c r="AK521" s="53">
        <f t="shared" si="204"/>
        <v>314.93013745811606</v>
      </c>
      <c r="AL521" s="53">
        <f t="shared" si="205"/>
        <v>369.16940341486981</v>
      </c>
      <c r="AM521" s="53">
        <f t="shared" si="206"/>
        <v>208.3401194506605</v>
      </c>
      <c r="AN521" s="55">
        <f t="shared" si="207"/>
        <v>0.78336892967633909</v>
      </c>
      <c r="AO521" s="55">
        <f t="shared" si="208"/>
        <v>0.72646347581741444</v>
      </c>
      <c r="AP521" s="55">
        <f t="shared" si="209"/>
        <v>0.69688019127484802</v>
      </c>
      <c r="AQ521" s="55">
        <f t="shared" si="210"/>
        <v>0.70358204029390592</v>
      </c>
      <c r="AR521" s="55">
        <f t="shared" si="211"/>
        <v>0.61254422215380167</v>
      </c>
      <c r="AS521" s="55">
        <f t="shared" si="212"/>
        <v>0.71268509279364223</v>
      </c>
      <c r="AT521" s="55">
        <f t="shared" si="213"/>
        <v>0.70018666958260189</v>
      </c>
      <c r="AU521" s="55">
        <f t="shared" si="214"/>
        <v>0.74104347026322515</v>
      </c>
      <c r="AV521" s="55">
        <f t="shared" si="215"/>
        <v>0.65343192525163818</v>
      </c>
      <c r="AW521" s="55">
        <f t="shared" si="216"/>
        <v>0.49337901244017701</v>
      </c>
      <c r="AX521" s="55">
        <f t="shared" si="217"/>
        <v>0.74665703147366036</v>
      </c>
      <c r="AY521" s="55">
        <f t="shared" si="218"/>
        <v>0.80008935595447472</v>
      </c>
    </row>
    <row r="522" spans="1:51" ht="14.4" thickBot="1" x14ac:dyDescent="0.3">
      <c r="A522" s="41" t="s">
        <v>1398</v>
      </c>
      <c r="B522" s="41" t="s">
        <v>1410</v>
      </c>
      <c r="C522" s="26" t="s">
        <v>581</v>
      </c>
      <c r="D522" s="50">
        <v>-3.11</v>
      </c>
      <c r="E522" s="50">
        <v>0.1</v>
      </c>
      <c r="F522" s="50">
        <v>6.28</v>
      </c>
      <c r="G522" s="50">
        <v>12.7</v>
      </c>
      <c r="H522" s="50">
        <v>16.11</v>
      </c>
      <c r="I522" s="50">
        <v>21.1</v>
      </c>
      <c r="J522" s="50">
        <v>24.3</v>
      </c>
      <c r="K522" s="50">
        <v>23.2</v>
      </c>
      <c r="L522" s="50">
        <v>24.22</v>
      </c>
      <c r="M522" s="50">
        <v>12.1</v>
      </c>
      <c r="N522" s="50">
        <v>4.3899999999999997</v>
      </c>
      <c r="O522" s="50">
        <v>1.5</v>
      </c>
      <c r="P522" s="51">
        <v>-6.7222222222222232</v>
      </c>
      <c r="Q522" s="51">
        <v>-4.0999999999999996</v>
      </c>
      <c r="R522" s="51">
        <v>2.2222222222222223</v>
      </c>
      <c r="S522" s="51">
        <v>8.4999999999999982</v>
      </c>
      <c r="T522" s="51">
        <v>11.277777777777777</v>
      </c>
      <c r="U522" s="51">
        <v>15.899999999999999</v>
      </c>
      <c r="V522" s="51">
        <v>20.599999999999998</v>
      </c>
      <c r="W522" s="51">
        <v>18.200000000000003</v>
      </c>
      <c r="X522" s="51">
        <v>16.5</v>
      </c>
      <c r="Y522" s="51">
        <v>4.3000000000000007</v>
      </c>
      <c r="Z522" s="51">
        <v>0.11111111111111269</v>
      </c>
      <c r="AA522" s="51">
        <v>-2.7222222222222214</v>
      </c>
      <c r="AB522" s="53">
        <f t="shared" si="195"/>
        <v>281.7924839653129</v>
      </c>
      <c r="AC522" s="53">
        <f t="shared" si="196"/>
        <v>331.39677296129457</v>
      </c>
      <c r="AD522" s="53">
        <f t="shared" si="197"/>
        <v>539.61868675030178</v>
      </c>
      <c r="AE522" s="53">
        <f t="shared" si="198"/>
        <v>838.26351898063069</v>
      </c>
      <c r="AF522" s="53">
        <f t="shared" si="199"/>
        <v>975.48928672457293</v>
      </c>
      <c r="AG522" s="53">
        <f t="shared" si="200"/>
        <v>1302.4516543929597</v>
      </c>
      <c r="AH522" s="53">
        <f t="shared" si="201"/>
        <v>1934.7150322139923</v>
      </c>
      <c r="AI522" s="53">
        <f t="shared" si="202"/>
        <v>1533.6099619001225</v>
      </c>
      <c r="AJ522" s="53">
        <f t="shared" si="203"/>
        <v>1163.4808380479367</v>
      </c>
      <c r="AK522" s="53">
        <f t="shared" si="204"/>
        <v>489.00857429250902</v>
      </c>
      <c r="AL522" s="53">
        <f t="shared" si="205"/>
        <v>454.32942270120401</v>
      </c>
      <c r="AM522" s="53">
        <f t="shared" si="206"/>
        <v>367.97514724239318</v>
      </c>
      <c r="AN522" s="55">
        <f t="shared" si="207"/>
        <v>0.76117040330113594</v>
      </c>
      <c r="AO522" s="55">
        <f t="shared" si="208"/>
        <v>0.73368287781721364</v>
      </c>
      <c r="AP522" s="55">
        <f t="shared" si="209"/>
        <v>0.75257508219203162</v>
      </c>
      <c r="AQ522" s="55">
        <f t="shared" si="210"/>
        <v>0.75603096496047262</v>
      </c>
      <c r="AR522" s="55">
        <f t="shared" si="211"/>
        <v>0.73046821445821786</v>
      </c>
      <c r="AS522" s="55">
        <f t="shared" si="212"/>
        <v>0.72204388025169197</v>
      </c>
      <c r="AT522" s="55">
        <f t="shared" si="213"/>
        <v>0.79861927188907855</v>
      </c>
      <c r="AU522" s="55">
        <f t="shared" si="214"/>
        <v>0.73496056001283239</v>
      </c>
      <c r="AV522" s="55">
        <f t="shared" si="215"/>
        <v>0.62080096924600492</v>
      </c>
      <c r="AW522" s="55">
        <f t="shared" si="216"/>
        <v>0.58892618912093786</v>
      </c>
      <c r="AX522" s="55">
        <f t="shared" si="217"/>
        <v>0.73737722532492123</v>
      </c>
      <c r="AY522" s="55">
        <f t="shared" si="218"/>
        <v>0.73509172469960316</v>
      </c>
    </row>
    <row r="523" spans="1:51" ht="14.4" thickBot="1" x14ac:dyDescent="0.3">
      <c r="A523" s="41" t="s">
        <v>1398</v>
      </c>
      <c r="B523" s="41" t="s">
        <v>1410</v>
      </c>
      <c r="C523" s="26" t="s">
        <v>582</v>
      </c>
      <c r="D523" s="50">
        <v>-4.1100000000000003</v>
      </c>
      <c r="E523" s="50">
        <v>-2</v>
      </c>
      <c r="F523" s="50">
        <v>3.22</v>
      </c>
      <c r="G523" s="50">
        <v>15.3</v>
      </c>
      <c r="H523" s="50">
        <v>17.5</v>
      </c>
      <c r="I523" s="50">
        <v>21</v>
      </c>
      <c r="J523" s="50">
        <v>24.7</v>
      </c>
      <c r="K523" s="50">
        <v>24.3</v>
      </c>
      <c r="L523" s="50">
        <v>21.28</v>
      </c>
      <c r="M523" s="50">
        <v>13.1</v>
      </c>
      <c r="N523" s="50">
        <v>7.11</v>
      </c>
      <c r="O523" s="50">
        <v>1.39</v>
      </c>
      <c r="P523" s="51">
        <v>-11.611111111111111</v>
      </c>
      <c r="Q523" s="51">
        <v>-5.9</v>
      </c>
      <c r="R523" s="51">
        <v>-4.2222222222222232</v>
      </c>
      <c r="S523" s="51">
        <v>8.1</v>
      </c>
      <c r="T523" s="51">
        <v>12.722222222222221</v>
      </c>
      <c r="U523" s="51">
        <v>13.399999999999999</v>
      </c>
      <c r="V523" s="51">
        <v>19.600000000000001</v>
      </c>
      <c r="W523" s="51">
        <v>18.099999999999998</v>
      </c>
      <c r="X523" s="51">
        <v>15</v>
      </c>
      <c r="Y523" s="51">
        <v>7.1000000000000005</v>
      </c>
      <c r="Z523" s="51">
        <v>0.61111111111111194</v>
      </c>
      <c r="AA523" s="51">
        <v>-3.9999999999999996</v>
      </c>
      <c r="AB523" s="53">
        <f t="shared" si="195"/>
        <v>141.18374905653684</v>
      </c>
      <c r="AC523" s="53">
        <f t="shared" si="196"/>
        <v>294.31538990534352</v>
      </c>
      <c r="AD523" s="53">
        <f t="shared" si="197"/>
        <v>260.27996036288886</v>
      </c>
      <c r="AE523" s="53">
        <f t="shared" si="198"/>
        <v>670.82748408246664</v>
      </c>
      <c r="AF523" s="53">
        <f t="shared" si="199"/>
        <v>1080.3106075811434</v>
      </c>
      <c r="AG523" s="53">
        <f t="shared" si="200"/>
        <v>949.18082721994256</v>
      </c>
      <c r="AH523" s="53">
        <f t="shared" si="201"/>
        <v>1669.117230936012</v>
      </c>
      <c r="AI523" s="53">
        <f t="shared" si="202"/>
        <v>1417.4587453695597</v>
      </c>
      <c r="AJ523" s="53">
        <f t="shared" si="203"/>
        <v>1147.755170514163</v>
      </c>
      <c r="AK523" s="53">
        <f t="shared" si="204"/>
        <v>674.89194600905955</v>
      </c>
      <c r="AL523" s="53">
        <f t="shared" si="205"/>
        <v>404.59305012315116</v>
      </c>
      <c r="AM523" s="53">
        <f t="shared" si="206"/>
        <v>306.53646434854016</v>
      </c>
      <c r="AN523" s="55">
        <f t="shared" si="207"/>
        <v>0.55928779196785872</v>
      </c>
      <c r="AO523" s="55">
        <f t="shared" si="208"/>
        <v>0.74657029413575582</v>
      </c>
      <c r="AP523" s="55">
        <f t="shared" si="209"/>
        <v>0.58154784550436578</v>
      </c>
      <c r="AQ523" s="55">
        <f t="shared" si="210"/>
        <v>0.62165495870581544</v>
      </c>
      <c r="AR523" s="55">
        <f t="shared" si="211"/>
        <v>0.73555508539312753</v>
      </c>
      <c r="AS523" s="55">
        <f t="shared" si="212"/>
        <v>0.61828820493753567</v>
      </c>
      <c r="AT523" s="55">
        <f t="shared" si="213"/>
        <v>0.73295381747117117</v>
      </c>
      <c r="AU523" s="55">
        <f t="shared" si="214"/>
        <v>0.68357551296911612</v>
      </c>
      <c r="AV523" s="55">
        <f t="shared" si="215"/>
        <v>0.674076679246146</v>
      </c>
      <c r="AW523" s="55">
        <f t="shared" si="216"/>
        <v>0.66955531984723926</v>
      </c>
      <c r="AX523" s="55">
        <f t="shared" si="217"/>
        <v>0.63333963098646395</v>
      </c>
      <c r="AY523" s="55">
        <f t="shared" si="218"/>
        <v>0.67357374056555619</v>
      </c>
    </row>
    <row r="524" spans="1:51" ht="14.4" thickBot="1" x14ac:dyDescent="0.3">
      <c r="A524" s="41" t="s">
        <v>1398</v>
      </c>
      <c r="B524" s="41" t="s">
        <v>1410</v>
      </c>
      <c r="C524" s="26" t="s">
        <v>583</v>
      </c>
      <c r="D524" s="50">
        <v>-2.72</v>
      </c>
      <c r="E524" s="50">
        <v>-4.5</v>
      </c>
      <c r="F524" s="50">
        <v>4.78</v>
      </c>
      <c r="G524" s="50">
        <v>12.4</v>
      </c>
      <c r="H524" s="50">
        <v>17.89</v>
      </c>
      <c r="I524" s="50">
        <v>22</v>
      </c>
      <c r="J524" s="50">
        <v>22.6</v>
      </c>
      <c r="K524" s="50">
        <v>25.9</v>
      </c>
      <c r="L524" s="50">
        <v>23.72</v>
      </c>
      <c r="M524" s="50">
        <v>12.1</v>
      </c>
      <c r="N524" s="50">
        <v>4.3899999999999997</v>
      </c>
      <c r="O524" s="50">
        <v>-3.61</v>
      </c>
      <c r="P524" s="51">
        <v>-8.2777777777777768</v>
      </c>
      <c r="Q524" s="51">
        <v>-9.8000000000000007</v>
      </c>
      <c r="R524" s="51">
        <v>-3.5000000000000004</v>
      </c>
      <c r="S524" s="51">
        <v>6.4000000000000012</v>
      </c>
      <c r="T524" s="51">
        <v>11.611111111111111</v>
      </c>
      <c r="U524" s="51">
        <v>17.800000000000004</v>
      </c>
      <c r="V524" s="51">
        <v>17</v>
      </c>
      <c r="W524" s="51">
        <v>17.599999999999998</v>
      </c>
      <c r="X524" s="51">
        <v>17.5</v>
      </c>
      <c r="Y524" s="51">
        <v>5.4999999999999991</v>
      </c>
      <c r="Z524" s="51">
        <v>-1.1111111111111112</v>
      </c>
      <c r="AA524" s="51">
        <v>-6.7222222222222232</v>
      </c>
      <c r="AB524" s="53">
        <f t="shared" si="195"/>
        <v>215.28957371722646</v>
      </c>
      <c r="AC524" s="53">
        <f t="shared" si="196"/>
        <v>193.79932314971037</v>
      </c>
      <c r="AD524" s="53">
        <f t="shared" si="197"/>
        <v>259.93202562048043</v>
      </c>
      <c r="AE524" s="53">
        <f t="shared" si="198"/>
        <v>641.79415897408649</v>
      </c>
      <c r="AF524" s="53">
        <f t="shared" si="199"/>
        <v>910.75640382109611</v>
      </c>
      <c r="AG524" s="53">
        <f t="shared" si="200"/>
        <v>1568.5942921132225</v>
      </c>
      <c r="AH524" s="53">
        <f t="shared" si="201"/>
        <v>1367.0160880113222</v>
      </c>
      <c r="AI524" s="53">
        <f t="shared" si="202"/>
        <v>1209.9819853675344</v>
      </c>
      <c r="AJ524" s="53">
        <f t="shared" si="203"/>
        <v>1360.908368200169</v>
      </c>
      <c r="AK524" s="53">
        <f t="shared" si="204"/>
        <v>578.02385460863593</v>
      </c>
      <c r="AL524" s="53">
        <f t="shared" si="205"/>
        <v>380.24709089956582</v>
      </c>
      <c r="AM524" s="53">
        <f t="shared" si="206"/>
        <v>292.49693205872973</v>
      </c>
      <c r="AN524" s="55">
        <f t="shared" si="207"/>
        <v>0.65574838697317561</v>
      </c>
      <c r="AO524" s="55">
        <f t="shared" si="208"/>
        <v>0.66494243071047354</v>
      </c>
      <c r="AP524" s="55">
        <f t="shared" si="209"/>
        <v>0.55019680270221061</v>
      </c>
      <c r="AQ524" s="55">
        <f t="shared" si="210"/>
        <v>0.66806515869352889</v>
      </c>
      <c r="AR524" s="55">
        <f t="shared" si="211"/>
        <v>0.66712291259952161</v>
      </c>
      <c r="AS524" s="55">
        <f t="shared" si="212"/>
        <v>0.77086816870302155</v>
      </c>
      <c r="AT524" s="55">
        <f t="shared" si="213"/>
        <v>0.70661789923747198</v>
      </c>
      <c r="AU524" s="55">
        <f t="shared" si="214"/>
        <v>0.60217280874626589</v>
      </c>
      <c r="AV524" s="55">
        <f t="shared" si="215"/>
        <v>0.68157028662943986</v>
      </c>
      <c r="AW524" s="55">
        <f t="shared" si="216"/>
        <v>0.6402882193850219</v>
      </c>
      <c r="AX524" s="55">
        <f t="shared" si="217"/>
        <v>0.67458586735114234</v>
      </c>
      <c r="AY524" s="55">
        <f t="shared" si="218"/>
        <v>0.79008497532139288</v>
      </c>
    </row>
    <row r="525" spans="1:51" ht="14.4" thickBot="1" x14ac:dyDescent="0.3">
      <c r="A525" s="41" t="s">
        <v>1398</v>
      </c>
      <c r="B525" s="41" t="s">
        <v>1410</v>
      </c>
      <c r="C525" s="26" t="s">
        <v>584</v>
      </c>
      <c r="D525" s="50">
        <v>-5.61</v>
      </c>
      <c r="E525" s="50">
        <v>-4.4000000000000004</v>
      </c>
      <c r="F525" s="50">
        <v>5.22</v>
      </c>
      <c r="G525" s="50">
        <v>10.4</v>
      </c>
      <c r="H525" s="50">
        <v>19.61</v>
      </c>
      <c r="I525" s="50">
        <v>21.4</v>
      </c>
      <c r="J525" s="50">
        <v>21.1</v>
      </c>
      <c r="K525" s="50">
        <v>21.5</v>
      </c>
      <c r="L525" s="50">
        <v>19</v>
      </c>
      <c r="M525" s="50">
        <v>14.5</v>
      </c>
      <c r="N525" s="50">
        <v>6</v>
      </c>
      <c r="O525" s="50">
        <v>-3.28</v>
      </c>
      <c r="P525" s="51">
        <v>-8.7222222222222214</v>
      </c>
      <c r="Q525" s="51">
        <v>-10.7</v>
      </c>
      <c r="R525" s="51">
        <v>1.722222222222223</v>
      </c>
      <c r="S525" s="51">
        <v>5.1999999999999993</v>
      </c>
      <c r="T525" s="51">
        <v>13.277777777777777</v>
      </c>
      <c r="U525" s="51">
        <v>15</v>
      </c>
      <c r="V525" s="51">
        <v>16.600000000000001</v>
      </c>
      <c r="W525" s="51">
        <v>18.7</v>
      </c>
      <c r="X525" s="51">
        <v>12.888888888888889</v>
      </c>
      <c r="Y525" s="51">
        <v>8.3999999999999986</v>
      </c>
      <c r="Z525" s="51">
        <v>2.0000000000000009</v>
      </c>
      <c r="AA525" s="51">
        <v>-6.4999999999999991</v>
      </c>
      <c r="AB525" s="53">
        <f t="shared" si="195"/>
        <v>249.56650989917222</v>
      </c>
      <c r="AC525" s="53">
        <f t="shared" si="196"/>
        <v>166.83669981446599</v>
      </c>
      <c r="AD525" s="53">
        <f t="shared" si="197"/>
        <v>540.70009401086224</v>
      </c>
      <c r="AE525" s="53">
        <f t="shared" si="198"/>
        <v>620.53031300272926</v>
      </c>
      <c r="AF525" s="53">
        <f t="shared" si="199"/>
        <v>1017.9294052614109</v>
      </c>
      <c r="AG525" s="53">
        <f t="shared" si="200"/>
        <v>1139.3453977155714</v>
      </c>
      <c r="AH525" s="53">
        <f t="shared" si="201"/>
        <v>1423.9692755679082</v>
      </c>
      <c r="AI525" s="53">
        <f t="shared" si="202"/>
        <v>1810.6102703018041</v>
      </c>
      <c r="AJ525" s="53">
        <f t="shared" si="203"/>
        <v>1004.9601760243225</v>
      </c>
      <c r="AK525" s="53">
        <f t="shared" si="204"/>
        <v>735.6243417832718</v>
      </c>
      <c r="AL525" s="53">
        <f t="shared" si="205"/>
        <v>532.98953280294973</v>
      </c>
      <c r="AM525" s="53">
        <f t="shared" si="206"/>
        <v>295.2693874845362</v>
      </c>
      <c r="AN525" s="55">
        <f t="shared" si="207"/>
        <v>0.78692093787766715</v>
      </c>
      <c r="AO525" s="55">
        <f t="shared" si="208"/>
        <v>0.61463840940168635</v>
      </c>
      <c r="AP525" s="55">
        <f t="shared" si="209"/>
        <v>0.78147322982705125</v>
      </c>
      <c r="AQ525" s="55">
        <f t="shared" si="210"/>
        <v>0.70184061565613931</v>
      </c>
      <c r="AR525" s="55">
        <f t="shared" si="211"/>
        <v>0.66837296386301126</v>
      </c>
      <c r="AS525" s="55">
        <f t="shared" si="212"/>
        <v>0.66913761918619463</v>
      </c>
      <c r="AT525" s="55">
        <f t="shared" si="213"/>
        <v>0.75497591125642161</v>
      </c>
      <c r="AU525" s="55">
        <f t="shared" si="214"/>
        <v>0.84095076293707349</v>
      </c>
      <c r="AV525" s="55">
        <f t="shared" si="215"/>
        <v>0.67682847691511294</v>
      </c>
      <c r="AW525" s="55">
        <f t="shared" si="216"/>
        <v>0.66796926441292492</v>
      </c>
      <c r="AX525" s="55">
        <f t="shared" si="217"/>
        <v>0.75519709049236905</v>
      </c>
      <c r="AY525" s="55">
        <f t="shared" si="218"/>
        <v>0.78410683240843115</v>
      </c>
    </row>
    <row r="526" spans="1:51" ht="14.4" thickBot="1" x14ac:dyDescent="0.3">
      <c r="A526" s="41" t="s">
        <v>1398</v>
      </c>
      <c r="B526" s="41" t="s">
        <v>1410</v>
      </c>
      <c r="C526" s="26" t="s">
        <v>585</v>
      </c>
      <c r="D526" s="50">
        <v>-9.89</v>
      </c>
      <c r="E526" s="50">
        <v>-8.8000000000000007</v>
      </c>
      <c r="F526" s="50">
        <v>1.5</v>
      </c>
      <c r="G526" s="50">
        <v>8.1999999999999993</v>
      </c>
      <c r="H526" s="50">
        <v>15.11</v>
      </c>
      <c r="I526" s="50">
        <v>20.3</v>
      </c>
      <c r="J526" s="50">
        <v>23.1</v>
      </c>
      <c r="K526" s="50">
        <v>20.5</v>
      </c>
      <c r="L526" s="50">
        <v>16.78</v>
      </c>
      <c r="M526" s="50">
        <v>8.1999999999999993</v>
      </c>
      <c r="N526" s="50">
        <v>0.72</v>
      </c>
      <c r="O526" s="50">
        <v>-8</v>
      </c>
      <c r="P526" s="51">
        <v>-14.111111111111111</v>
      </c>
      <c r="Q526" s="51">
        <v>-10.899999999999999</v>
      </c>
      <c r="R526" s="51">
        <v>-3.3888888888888897</v>
      </c>
      <c r="S526" s="51">
        <v>1.9000000000000008</v>
      </c>
      <c r="T526" s="51">
        <v>9.5</v>
      </c>
      <c r="U526" s="51">
        <v>13.8</v>
      </c>
      <c r="V526" s="51">
        <v>17.2</v>
      </c>
      <c r="W526" s="51">
        <v>16.5</v>
      </c>
      <c r="X526" s="51">
        <v>11.722222222222223</v>
      </c>
      <c r="Y526" s="51">
        <v>2.6999999999999997</v>
      </c>
      <c r="Z526" s="51">
        <v>-2.5</v>
      </c>
      <c r="AA526" s="51">
        <v>-12.111111111111111</v>
      </c>
      <c r="AB526" s="53">
        <f t="shared" si="195"/>
        <v>146.97462915426408</v>
      </c>
      <c r="AC526" s="53">
        <f t="shared" si="196"/>
        <v>226.42690630603957</v>
      </c>
      <c r="AD526" s="53">
        <f t="shared" si="197"/>
        <v>333.23415482742104</v>
      </c>
      <c r="AE526" s="53">
        <f t="shared" si="198"/>
        <v>451.96817691781638</v>
      </c>
      <c r="AF526" s="53">
        <f t="shared" si="199"/>
        <v>820.42930181732083</v>
      </c>
      <c r="AG526" s="53">
        <f t="shared" si="200"/>
        <v>1043.935112380663</v>
      </c>
      <c r="AH526" s="53">
        <f t="shared" si="201"/>
        <v>1360.2309782985913</v>
      </c>
      <c r="AI526" s="53">
        <f t="shared" si="202"/>
        <v>1458.8612927568638</v>
      </c>
      <c r="AJ526" s="53">
        <f t="shared" si="203"/>
        <v>991.36526192557301</v>
      </c>
      <c r="AK526" s="53">
        <f t="shared" si="204"/>
        <v>506.47605481600283</v>
      </c>
      <c r="AL526" s="53">
        <f t="shared" si="205"/>
        <v>402.22098532600427</v>
      </c>
      <c r="AM526" s="53">
        <f t="shared" si="206"/>
        <v>175.32281419165551</v>
      </c>
      <c r="AN526" s="55">
        <f t="shared" si="207"/>
        <v>0.71265039584018686</v>
      </c>
      <c r="AO526" s="55">
        <f t="shared" si="208"/>
        <v>0.84752890804889047</v>
      </c>
      <c r="AP526" s="55">
        <f t="shared" si="209"/>
        <v>0.69953112668124273</v>
      </c>
      <c r="AQ526" s="55">
        <f t="shared" si="210"/>
        <v>0.64498409541003709</v>
      </c>
      <c r="AR526" s="55">
        <f t="shared" si="211"/>
        <v>0.69169492819012979</v>
      </c>
      <c r="AS526" s="55">
        <f t="shared" si="212"/>
        <v>0.66254820042054752</v>
      </c>
      <c r="AT526" s="55">
        <f t="shared" si="213"/>
        <v>0.69426559122405351</v>
      </c>
      <c r="AU526" s="55">
        <f t="shared" si="214"/>
        <v>0.77840775277265584</v>
      </c>
      <c r="AV526" s="55">
        <f t="shared" si="215"/>
        <v>0.72086038018186782</v>
      </c>
      <c r="AW526" s="55">
        <f t="shared" si="216"/>
        <v>0.68277016538787527</v>
      </c>
      <c r="AX526" s="55">
        <f t="shared" si="217"/>
        <v>0.79038034966566584</v>
      </c>
      <c r="AY526" s="55">
        <f t="shared" si="218"/>
        <v>0.72292578521328588</v>
      </c>
    </row>
    <row r="527" spans="1:51" ht="14.4" thickBot="1" x14ac:dyDescent="0.3">
      <c r="A527" s="41" t="s">
        <v>1398</v>
      </c>
      <c r="B527" s="41" t="s">
        <v>1410</v>
      </c>
      <c r="C527" s="26" t="s">
        <v>586</v>
      </c>
      <c r="D527" s="50">
        <v>-7.72</v>
      </c>
      <c r="E527" s="50">
        <v>-4.9000000000000004</v>
      </c>
      <c r="F527" s="50">
        <v>3.11</v>
      </c>
      <c r="G527" s="50">
        <v>11.9</v>
      </c>
      <c r="H527" s="50">
        <v>14.39</v>
      </c>
      <c r="I527" s="50">
        <v>22.1</v>
      </c>
      <c r="J527" s="50">
        <v>21.8</v>
      </c>
      <c r="K527" s="50">
        <v>21.8</v>
      </c>
      <c r="L527" s="50">
        <v>18.39</v>
      </c>
      <c r="M527" s="50">
        <v>11</v>
      </c>
      <c r="N527" s="50">
        <v>2.89</v>
      </c>
      <c r="O527" s="50">
        <v>-5.61</v>
      </c>
      <c r="P527" s="51">
        <v>-11.222222222222221</v>
      </c>
      <c r="Q527" s="51">
        <v>-8.6</v>
      </c>
      <c r="R527" s="51">
        <v>-0.61111111111111194</v>
      </c>
      <c r="S527" s="51">
        <v>5.8999999999999986</v>
      </c>
      <c r="T527" s="51">
        <v>9.2222222222222232</v>
      </c>
      <c r="U527" s="51">
        <v>14.4</v>
      </c>
      <c r="V527" s="51">
        <v>16.900000000000002</v>
      </c>
      <c r="W527" s="51">
        <v>18.000000000000004</v>
      </c>
      <c r="X527" s="51">
        <v>12.999999999999998</v>
      </c>
      <c r="Y527" s="51">
        <v>7.3</v>
      </c>
      <c r="Z527" s="51">
        <v>-2.2222222222222223</v>
      </c>
      <c r="AA527" s="51">
        <v>-8.7777777777777786</v>
      </c>
      <c r="AB527" s="53">
        <f t="shared" si="195"/>
        <v>197.78804979670016</v>
      </c>
      <c r="AC527" s="53">
        <f t="shared" si="196"/>
        <v>241.04826265266234</v>
      </c>
      <c r="AD527" s="53">
        <f t="shared" si="197"/>
        <v>447.59205548477587</v>
      </c>
      <c r="AE527" s="53">
        <f t="shared" si="198"/>
        <v>619.04188633434478</v>
      </c>
      <c r="AF527" s="53">
        <f t="shared" si="199"/>
        <v>827.89148718896922</v>
      </c>
      <c r="AG527" s="53">
        <f t="shared" si="200"/>
        <v>1010.3614655226202</v>
      </c>
      <c r="AH527" s="53">
        <f t="shared" si="201"/>
        <v>1417.1760961773432</v>
      </c>
      <c r="AI527" s="53">
        <f t="shared" si="202"/>
        <v>1628.320836852374</v>
      </c>
      <c r="AJ527" s="53">
        <f t="shared" si="203"/>
        <v>1059.3097570596653</v>
      </c>
      <c r="AK527" s="53">
        <f t="shared" si="204"/>
        <v>796.44579519977208</v>
      </c>
      <c r="AL527" s="53">
        <f t="shared" si="205"/>
        <v>358.89391725660113</v>
      </c>
      <c r="AM527" s="53">
        <f t="shared" si="206"/>
        <v>247.41193443533777</v>
      </c>
      <c r="AN527" s="55">
        <f t="shared" si="207"/>
        <v>0.75956620258543162</v>
      </c>
      <c r="AO527" s="55">
        <f t="shared" si="208"/>
        <v>0.7528521851398956</v>
      </c>
      <c r="AP527" s="55">
        <f t="shared" si="209"/>
        <v>0.76558642149875078</v>
      </c>
      <c r="AQ527" s="55">
        <f t="shared" si="210"/>
        <v>0.66699519477003488</v>
      </c>
      <c r="AR527" s="55">
        <f t="shared" si="211"/>
        <v>0.71114545880043056</v>
      </c>
      <c r="AS527" s="55">
        <f t="shared" si="212"/>
        <v>0.61679313397532587</v>
      </c>
      <c r="AT527" s="55">
        <f t="shared" si="213"/>
        <v>0.73720286419185144</v>
      </c>
      <c r="AU527" s="55">
        <f t="shared" si="214"/>
        <v>0.79021468266466377</v>
      </c>
      <c r="AV527" s="55">
        <f t="shared" si="215"/>
        <v>0.70826912197355507</v>
      </c>
      <c r="AW527" s="55">
        <f t="shared" si="216"/>
        <v>0.77941145330508443</v>
      </c>
      <c r="AX527" s="55">
        <f t="shared" si="217"/>
        <v>0.69090211288412506</v>
      </c>
      <c r="AY527" s="55">
        <f t="shared" si="218"/>
        <v>0.78351672347923851</v>
      </c>
    </row>
    <row r="528" spans="1:51" ht="14.4" thickBot="1" x14ac:dyDescent="0.3">
      <c r="A528" s="41" t="s">
        <v>1398</v>
      </c>
      <c r="B528" s="41" t="s">
        <v>1410</v>
      </c>
      <c r="C528" s="26" t="s">
        <v>587</v>
      </c>
      <c r="D528" s="50">
        <v>-5.39</v>
      </c>
      <c r="E528" s="50">
        <v>-4.2</v>
      </c>
      <c r="F528" s="50">
        <v>3.22</v>
      </c>
      <c r="G528" s="50">
        <v>10.199999999999999</v>
      </c>
      <c r="H528" s="50">
        <v>17.89</v>
      </c>
      <c r="I528" s="50">
        <v>21.5</v>
      </c>
      <c r="J528" s="50">
        <v>22.5</v>
      </c>
      <c r="K528" s="50">
        <v>23.8</v>
      </c>
      <c r="L528" s="50">
        <v>21.11</v>
      </c>
      <c r="M528" s="50">
        <v>11.4</v>
      </c>
      <c r="N528" s="50">
        <v>5</v>
      </c>
      <c r="O528" s="50">
        <v>-1.61</v>
      </c>
      <c r="P528" s="51">
        <v>-11.777777777777777</v>
      </c>
      <c r="Q528" s="51">
        <v>-9</v>
      </c>
      <c r="R528" s="51">
        <v>-1.2222222222222219</v>
      </c>
      <c r="S528" s="51">
        <v>2.2000000000000006</v>
      </c>
      <c r="T528" s="51">
        <v>12</v>
      </c>
      <c r="U528" s="51">
        <v>15.399999999999999</v>
      </c>
      <c r="V528" s="51">
        <v>15.899999999999999</v>
      </c>
      <c r="W528" s="51">
        <v>19.699999999999996</v>
      </c>
      <c r="X528" s="51">
        <v>15.611111111111111</v>
      </c>
      <c r="Y528" s="51">
        <v>4.7</v>
      </c>
      <c r="Z528" s="51">
        <v>-1.0000000000000004</v>
      </c>
      <c r="AA528" s="51">
        <v>-4.7222222222222223</v>
      </c>
      <c r="AB528" s="53">
        <f t="shared" si="195"/>
        <v>151.40313887191093</v>
      </c>
      <c r="AC528" s="53">
        <f t="shared" si="196"/>
        <v>214.82467806059068</v>
      </c>
      <c r="AD528" s="53">
        <f t="shared" si="197"/>
        <v>406.18232427883703</v>
      </c>
      <c r="AE528" s="53">
        <f t="shared" si="198"/>
        <v>412.2975852223185</v>
      </c>
      <c r="AF528" s="53">
        <f t="shared" si="199"/>
        <v>958.69638036938318</v>
      </c>
      <c r="AG528" s="53">
        <f t="shared" si="200"/>
        <v>1192.1008500996741</v>
      </c>
      <c r="AH528" s="53">
        <f t="shared" si="201"/>
        <v>1195.7187336061675</v>
      </c>
      <c r="AI528" s="53">
        <f t="shared" si="202"/>
        <v>1783.6674649781435</v>
      </c>
      <c r="AJ528" s="53">
        <f t="shared" si="203"/>
        <v>1254.4297126012546</v>
      </c>
      <c r="AK528" s="53">
        <f t="shared" si="204"/>
        <v>541.58191611249731</v>
      </c>
      <c r="AL528" s="53">
        <f t="shared" si="205"/>
        <v>370.36970713706569</v>
      </c>
      <c r="AM528" s="53">
        <f t="shared" si="206"/>
        <v>341.88900730522079</v>
      </c>
      <c r="AN528" s="55">
        <f t="shared" si="207"/>
        <v>0.6078251939194893</v>
      </c>
      <c r="AO528" s="55">
        <f t="shared" si="208"/>
        <v>0.69223261168884831</v>
      </c>
      <c r="AP528" s="55">
        <f t="shared" si="209"/>
        <v>0.72648323296493766</v>
      </c>
      <c r="AQ528" s="55">
        <f t="shared" si="210"/>
        <v>0.57591841010303157</v>
      </c>
      <c r="AR528" s="55">
        <f t="shared" si="211"/>
        <v>0.68445560450346854</v>
      </c>
      <c r="AS528" s="55">
        <f t="shared" si="212"/>
        <v>0.68236159866085089</v>
      </c>
      <c r="AT528" s="55">
        <f t="shared" si="213"/>
        <v>0.66287404310989773</v>
      </c>
      <c r="AU528" s="55">
        <f t="shared" si="214"/>
        <v>0.77840883945068551</v>
      </c>
      <c r="AV528" s="55">
        <f t="shared" si="215"/>
        <v>0.7083903517536474</v>
      </c>
      <c r="AW528" s="55">
        <f t="shared" si="216"/>
        <v>0.63425599018251377</v>
      </c>
      <c r="AX528" s="55">
        <f t="shared" si="217"/>
        <v>0.65174364282645991</v>
      </c>
      <c r="AY528" s="55">
        <f t="shared" si="218"/>
        <v>0.79318244628612178</v>
      </c>
    </row>
    <row r="529" spans="1:51" ht="14.4" thickBot="1" x14ac:dyDescent="0.3">
      <c r="A529" s="41" t="s">
        <v>1398</v>
      </c>
      <c r="B529" s="41" t="s">
        <v>1410</v>
      </c>
      <c r="C529" s="26" t="s">
        <v>588</v>
      </c>
      <c r="D529" s="50">
        <v>-2.78</v>
      </c>
      <c r="E529" s="50">
        <v>-3.8</v>
      </c>
      <c r="F529" s="50">
        <v>6.11</v>
      </c>
      <c r="G529" s="50">
        <v>12</v>
      </c>
      <c r="H529" s="50">
        <v>14.39</v>
      </c>
      <c r="I529" s="50">
        <v>21.5</v>
      </c>
      <c r="J529" s="50">
        <v>22.6</v>
      </c>
      <c r="K529" s="50">
        <v>21.4</v>
      </c>
      <c r="L529" s="50">
        <v>19.11</v>
      </c>
      <c r="M529" s="50">
        <v>13.7</v>
      </c>
      <c r="N529" s="50">
        <v>3.11</v>
      </c>
      <c r="O529" s="50">
        <v>-5.78</v>
      </c>
      <c r="P529" s="51">
        <v>-6.2222222222222214</v>
      </c>
      <c r="Q529" s="51">
        <v>-8.1</v>
      </c>
      <c r="R529" s="51">
        <v>3.2222222222222205</v>
      </c>
      <c r="S529" s="51">
        <v>6.6000000000000014</v>
      </c>
      <c r="T529" s="51">
        <v>10.111111111111112</v>
      </c>
      <c r="U529" s="51">
        <v>16.900000000000002</v>
      </c>
      <c r="V529" s="51">
        <v>17.899999999999999</v>
      </c>
      <c r="W529" s="51">
        <v>15.999999999999998</v>
      </c>
      <c r="X529" s="51">
        <v>11.500000000000002</v>
      </c>
      <c r="Y529" s="51">
        <v>8.3999999999999986</v>
      </c>
      <c r="Z529" s="51">
        <v>-2.8888888888888884</v>
      </c>
      <c r="AA529" s="51">
        <v>-7.7222222222222214</v>
      </c>
      <c r="AB529" s="53">
        <f t="shared" si="195"/>
        <v>296.8391327251079</v>
      </c>
      <c r="AC529" s="53">
        <f t="shared" si="196"/>
        <v>239.86180645059764</v>
      </c>
      <c r="AD529" s="53">
        <f t="shared" si="197"/>
        <v>629.18724362890305</v>
      </c>
      <c r="AE529" s="53">
        <f t="shared" si="198"/>
        <v>677.27984845843275</v>
      </c>
      <c r="AF529" s="53">
        <f t="shared" si="199"/>
        <v>932.74366486687643</v>
      </c>
      <c r="AG529" s="53">
        <f t="shared" si="200"/>
        <v>1443.4101913285094</v>
      </c>
      <c r="AH529" s="53">
        <f t="shared" si="201"/>
        <v>1531.5216484082046</v>
      </c>
      <c r="AI529" s="53">
        <f t="shared" si="202"/>
        <v>1295.1453005698897</v>
      </c>
      <c r="AJ529" s="53">
        <f t="shared" si="203"/>
        <v>831.46559711005898</v>
      </c>
      <c r="AK529" s="53">
        <f t="shared" si="204"/>
        <v>774.75503071958633</v>
      </c>
      <c r="AL529" s="53">
        <f t="shared" si="205"/>
        <v>320.12173032588879</v>
      </c>
      <c r="AM529" s="53">
        <f t="shared" si="206"/>
        <v>295.31006533167613</v>
      </c>
      <c r="AN529" s="55">
        <f t="shared" si="207"/>
        <v>0.7717078114419742</v>
      </c>
      <c r="AO529" s="55">
        <f t="shared" si="208"/>
        <v>0.72057473610347578</v>
      </c>
      <c r="AP529" s="55">
        <f t="shared" si="209"/>
        <v>0.81741369620817561</v>
      </c>
      <c r="AQ529" s="55">
        <f t="shared" si="210"/>
        <v>0.69537036013917719</v>
      </c>
      <c r="AR529" s="55">
        <f t="shared" si="211"/>
        <v>0.75483649021271459</v>
      </c>
      <c r="AS529" s="55">
        <f t="shared" si="212"/>
        <v>0.75084961574029208</v>
      </c>
      <c r="AT529" s="55">
        <f t="shared" si="213"/>
        <v>0.74792731003464408</v>
      </c>
      <c r="AU529" s="55">
        <f t="shared" si="214"/>
        <v>0.71342281304554589</v>
      </c>
      <c r="AV529" s="55">
        <f t="shared" si="215"/>
        <v>0.61353148286183978</v>
      </c>
      <c r="AW529" s="55">
        <f t="shared" si="216"/>
        <v>0.7035011194918338</v>
      </c>
      <c r="AX529" s="55">
        <f t="shared" si="217"/>
        <v>0.64745652988671332</v>
      </c>
      <c r="AY529" s="55">
        <f t="shared" si="218"/>
        <v>0.86155721152160558</v>
      </c>
    </row>
    <row r="530" spans="1:51" ht="14.4" thickBot="1" x14ac:dyDescent="0.3">
      <c r="A530" s="41" t="s">
        <v>1398</v>
      </c>
      <c r="B530" s="41" t="s">
        <v>1410</v>
      </c>
      <c r="C530" s="26" t="s">
        <v>589</v>
      </c>
      <c r="D530" s="50">
        <v>-5.1100000000000003</v>
      </c>
      <c r="E530" s="50">
        <v>-2.6</v>
      </c>
      <c r="F530" s="50">
        <v>6.61</v>
      </c>
      <c r="G530" s="50">
        <v>9.6</v>
      </c>
      <c r="H530" s="50">
        <v>15</v>
      </c>
      <c r="I530" s="50">
        <v>20.3</v>
      </c>
      <c r="J530" s="50">
        <v>19.899999999999999</v>
      </c>
      <c r="K530" s="50">
        <v>22.3</v>
      </c>
      <c r="L530" s="50">
        <v>18.11</v>
      </c>
      <c r="M530" s="50">
        <v>11.4</v>
      </c>
      <c r="N530" s="50">
        <v>3.78</v>
      </c>
      <c r="O530" s="50">
        <v>-5.1100000000000003</v>
      </c>
      <c r="P530" s="51">
        <v>-7.6111111111111107</v>
      </c>
      <c r="Q530" s="51">
        <v>-4.4000000000000012</v>
      </c>
      <c r="R530" s="51">
        <v>0.22222222222222143</v>
      </c>
      <c r="S530" s="51">
        <v>4.0000000000000018</v>
      </c>
      <c r="T530" s="51">
        <v>9.5</v>
      </c>
      <c r="U530" s="51">
        <v>15.7</v>
      </c>
      <c r="V530" s="51">
        <v>15.7</v>
      </c>
      <c r="W530" s="51">
        <v>17.5</v>
      </c>
      <c r="X530" s="51">
        <v>10.499999999999998</v>
      </c>
      <c r="Y530" s="51">
        <v>7.0000000000000009</v>
      </c>
      <c r="Z530" s="51">
        <v>-0.49999999999999922</v>
      </c>
      <c r="AA530" s="51">
        <v>-7.0000000000000009</v>
      </c>
      <c r="AB530" s="53">
        <f t="shared" si="195"/>
        <v>285.53591975270291</v>
      </c>
      <c r="AC530" s="53">
        <f t="shared" si="196"/>
        <v>386.09342465094943</v>
      </c>
      <c r="AD530" s="53">
        <f t="shared" si="197"/>
        <v>395.82298645530039</v>
      </c>
      <c r="AE530" s="53">
        <f t="shared" si="198"/>
        <v>553.60660439075525</v>
      </c>
      <c r="AF530" s="53">
        <f t="shared" si="199"/>
        <v>826.2532631845346</v>
      </c>
      <c r="AG530" s="53">
        <f t="shared" si="200"/>
        <v>1333.6771339557367</v>
      </c>
      <c r="AH530" s="53">
        <f t="shared" si="201"/>
        <v>1367.0911403313517</v>
      </c>
      <c r="AI530" s="53">
        <f t="shared" si="202"/>
        <v>1483.0306541195903</v>
      </c>
      <c r="AJ530" s="53">
        <f t="shared" si="203"/>
        <v>775.11398649965633</v>
      </c>
      <c r="AK530" s="53">
        <f t="shared" si="204"/>
        <v>744.40926995092491</v>
      </c>
      <c r="AL530" s="53">
        <f t="shared" si="205"/>
        <v>433.90793751069208</v>
      </c>
      <c r="AM530" s="53">
        <f t="shared" si="206"/>
        <v>313.74514697081923</v>
      </c>
      <c r="AN530" s="55">
        <f t="shared" si="207"/>
        <v>0.82591536324058923</v>
      </c>
      <c r="AO530" s="55">
        <f t="shared" si="208"/>
        <v>0.87425919264873209</v>
      </c>
      <c r="AP530" s="55">
        <f t="shared" si="209"/>
        <v>0.63727262894754988</v>
      </c>
      <c r="AQ530" s="55">
        <f t="shared" si="210"/>
        <v>0.68089389695685221</v>
      </c>
      <c r="AR530" s="55">
        <f t="shared" si="211"/>
        <v>0.69660504601594819</v>
      </c>
      <c r="AS530" s="55">
        <f t="shared" si="212"/>
        <v>0.74886938921253987</v>
      </c>
      <c r="AT530" s="55">
        <f t="shared" si="213"/>
        <v>0.76763159627792787</v>
      </c>
      <c r="AU530" s="55">
        <f t="shared" si="214"/>
        <v>0.74273158401202732</v>
      </c>
      <c r="AV530" s="55">
        <f t="shared" si="215"/>
        <v>0.61120152142723849</v>
      </c>
      <c r="AW530" s="55">
        <f t="shared" si="216"/>
        <v>0.7435982973496934</v>
      </c>
      <c r="AX530" s="55">
        <f t="shared" si="217"/>
        <v>0.7361969220613046</v>
      </c>
      <c r="AY530" s="55">
        <f t="shared" si="218"/>
        <v>0.86575234886239838</v>
      </c>
    </row>
    <row r="531" spans="1:51" ht="14.4" thickBot="1" x14ac:dyDescent="0.3">
      <c r="A531" s="41" t="s">
        <v>1398</v>
      </c>
      <c r="B531" s="41" t="s">
        <v>1410</v>
      </c>
      <c r="C531" s="26" t="s">
        <v>590</v>
      </c>
      <c r="D531" s="50">
        <v>-7.11</v>
      </c>
      <c r="E531" s="50">
        <v>-4.9000000000000004</v>
      </c>
      <c r="F531" s="50">
        <v>5.78</v>
      </c>
      <c r="G531" s="50">
        <v>9.8000000000000007</v>
      </c>
      <c r="H531" s="50">
        <v>15.28</v>
      </c>
      <c r="I531" s="50">
        <v>21</v>
      </c>
      <c r="J531" s="50">
        <v>23.7</v>
      </c>
      <c r="K531" s="50">
        <v>23.2</v>
      </c>
      <c r="L531" s="50">
        <v>16.22</v>
      </c>
      <c r="M531" s="50">
        <v>9.6999999999999993</v>
      </c>
      <c r="N531" s="50">
        <v>-0.22</v>
      </c>
      <c r="O531" s="50">
        <v>-3</v>
      </c>
      <c r="P531" s="51">
        <v>-10.777777777777777</v>
      </c>
      <c r="Q531" s="51">
        <v>-7.6999999999999993</v>
      </c>
      <c r="R531" s="51">
        <v>2.8888888888888906</v>
      </c>
      <c r="S531" s="51">
        <v>3.0999999999999988</v>
      </c>
      <c r="T531" s="51">
        <v>6.8888888888888875</v>
      </c>
      <c r="U531" s="51">
        <v>15</v>
      </c>
      <c r="V531" s="51">
        <v>18.299999999999997</v>
      </c>
      <c r="W531" s="51">
        <v>19.8</v>
      </c>
      <c r="X531" s="51">
        <v>11.277777777777777</v>
      </c>
      <c r="Y531" s="51">
        <v>1.6000000000000014</v>
      </c>
      <c r="Z531" s="51">
        <v>-3.7222222222222219</v>
      </c>
      <c r="AA531" s="51">
        <v>-5.7222222222222223</v>
      </c>
      <c r="AB531" s="53">
        <f t="shared" si="195"/>
        <v>202.52214012124946</v>
      </c>
      <c r="AC531" s="53">
        <f t="shared" si="196"/>
        <v>277.20220129206706</v>
      </c>
      <c r="AD531" s="53">
        <f t="shared" si="197"/>
        <v>614.05106976688239</v>
      </c>
      <c r="AE531" s="53">
        <f t="shared" si="198"/>
        <v>481.17900994488031</v>
      </c>
      <c r="AF531" s="53">
        <f t="shared" si="199"/>
        <v>569.3468398891099</v>
      </c>
      <c r="AG531" s="53">
        <f t="shared" si="200"/>
        <v>1167.6505201510963</v>
      </c>
      <c r="AH531" s="53">
        <f t="shared" si="201"/>
        <v>1506.8388782830189</v>
      </c>
      <c r="AI531" s="53">
        <f t="shared" si="202"/>
        <v>1872.4624293491715</v>
      </c>
      <c r="AJ531" s="53">
        <f t="shared" si="203"/>
        <v>968.671971959281</v>
      </c>
      <c r="AK531" s="53">
        <f t="shared" si="204"/>
        <v>391.32202630478099</v>
      </c>
      <c r="AL531" s="53">
        <f t="shared" si="205"/>
        <v>358.93201175416698</v>
      </c>
      <c r="AM531" s="53">
        <f t="shared" si="206"/>
        <v>325.62605549379845</v>
      </c>
      <c r="AN531" s="55">
        <f t="shared" si="207"/>
        <v>0.75072677624212736</v>
      </c>
      <c r="AO531" s="55">
        <f t="shared" si="208"/>
        <v>0.8073392182751008</v>
      </c>
      <c r="AP531" s="55">
        <f t="shared" si="209"/>
        <v>0.81678097390201287</v>
      </c>
      <c r="AQ531" s="55">
        <f t="shared" si="210"/>
        <v>0.63055039073388675</v>
      </c>
      <c r="AR531" s="55">
        <f t="shared" si="211"/>
        <v>0.57307465651502631</v>
      </c>
      <c r="AS531" s="55">
        <f t="shared" si="212"/>
        <v>0.68576121925975986</v>
      </c>
      <c r="AT531" s="55">
        <f t="shared" si="213"/>
        <v>0.71761426193299593</v>
      </c>
      <c r="AU531" s="55">
        <f t="shared" si="214"/>
        <v>0.81210676829761186</v>
      </c>
      <c r="AV531" s="55">
        <f t="shared" si="215"/>
        <v>0.72536325655476064</v>
      </c>
      <c r="AW531" s="55">
        <f t="shared" si="216"/>
        <v>0.57054408441080717</v>
      </c>
      <c r="AX531" s="55">
        <f t="shared" si="217"/>
        <v>0.77247061062310207</v>
      </c>
      <c r="AY531" s="55">
        <f t="shared" si="218"/>
        <v>0.81489223761349194</v>
      </c>
    </row>
    <row r="532" spans="1:51" ht="14.4" thickBot="1" x14ac:dyDescent="0.3">
      <c r="A532" s="41" t="s">
        <v>1398</v>
      </c>
      <c r="B532" s="41" t="s">
        <v>1410</v>
      </c>
      <c r="C532" s="26" t="s">
        <v>591</v>
      </c>
      <c r="D532" s="50">
        <v>-3.61</v>
      </c>
      <c r="E532" s="50">
        <v>-5.0999999999999996</v>
      </c>
      <c r="F532" s="50">
        <v>4.78</v>
      </c>
      <c r="G532" s="50">
        <v>11.4</v>
      </c>
      <c r="H532" s="50">
        <v>14.89</v>
      </c>
      <c r="I532" s="50">
        <v>23</v>
      </c>
      <c r="J532" s="50">
        <v>24.9</v>
      </c>
      <c r="K532" s="50">
        <v>19.399999999999999</v>
      </c>
      <c r="L532" s="50">
        <v>18.61</v>
      </c>
      <c r="M532" s="50">
        <v>10.6</v>
      </c>
      <c r="N532" s="50">
        <v>5.78</v>
      </c>
      <c r="O532" s="50">
        <v>-10.89</v>
      </c>
      <c r="P532" s="51">
        <v>-8.2222222222222232</v>
      </c>
      <c r="Q532" s="51">
        <v>-9</v>
      </c>
      <c r="R532" s="51">
        <v>-0.77777777777777701</v>
      </c>
      <c r="S532" s="51">
        <v>5.7999999999999989</v>
      </c>
      <c r="T532" s="51">
        <v>8.8888888888888893</v>
      </c>
      <c r="U532" s="51">
        <v>17.2</v>
      </c>
      <c r="V532" s="51">
        <v>19.2</v>
      </c>
      <c r="W532" s="51">
        <v>15.499999999999998</v>
      </c>
      <c r="X532" s="51">
        <v>11.888888888888888</v>
      </c>
      <c r="Y532" s="51">
        <v>5.3</v>
      </c>
      <c r="Z532" s="51">
        <v>0.61111111111111194</v>
      </c>
      <c r="AA532" s="51">
        <v>-13.888888888888889</v>
      </c>
      <c r="AB532" s="53">
        <f t="shared" si="195"/>
        <v>232.03177593213559</v>
      </c>
      <c r="AC532" s="53">
        <f t="shared" si="196"/>
        <v>229.90370133970325</v>
      </c>
      <c r="AD532" s="53">
        <f t="shared" si="197"/>
        <v>388.50282859470832</v>
      </c>
      <c r="AE532" s="53">
        <f t="shared" si="198"/>
        <v>631.03488945067522</v>
      </c>
      <c r="AF532" s="53">
        <f t="shared" si="199"/>
        <v>766.3895736377342</v>
      </c>
      <c r="AG532" s="53">
        <f t="shared" si="200"/>
        <v>1368.4852134679134</v>
      </c>
      <c r="AH532" s="53">
        <f t="shared" si="201"/>
        <v>1569.2496840513247</v>
      </c>
      <c r="AI532" s="53">
        <f t="shared" si="202"/>
        <v>1374.5261920522419</v>
      </c>
      <c r="AJ532" s="53">
        <f t="shared" si="203"/>
        <v>903.03283772530483</v>
      </c>
      <c r="AK532" s="53">
        <f t="shared" si="204"/>
        <v>620.88384351921354</v>
      </c>
      <c r="AL532" s="53">
        <f t="shared" si="205"/>
        <v>443.37401907975851</v>
      </c>
      <c r="AM532" s="53">
        <f t="shared" si="206"/>
        <v>164.9582557231621</v>
      </c>
      <c r="AN532" s="55">
        <f t="shared" si="207"/>
        <v>0.70369890869841456</v>
      </c>
      <c r="AO532" s="55">
        <f t="shared" si="208"/>
        <v>0.74082196259793232</v>
      </c>
      <c r="AP532" s="55">
        <f t="shared" si="209"/>
        <v>0.67264397928857389</v>
      </c>
      <c r="AQ532" s="55">
        <f t="shared" si="210"/>
        <v>0.68463513996119019</v>
      </c>
      <c r="AR532" s="55">
        <f t="shared" si="211"/>
        <v>0.67327445744213332</v>
      </c>
      <c r="AS532" s="55">
        <f t="shared" si="212"/>
        <v>0.6984785753064332</v>
      </c>
      <c r="AT532" s="55">
        <f t="shared" si="213"/>
        <v>0.70645741802581996</v>
      </c>
      <c r="AU532" s="55">
        <f t="shared" si="214"/>
        <v>0.7817544807311948</v>
      </c>
      <c r="AV532" s="55">
        <f t="shared" si="215"/>
        <v>0.64945186008098588</v>
      </c>
      <c r="AW532" s="55">
        <f t="shared" si="216"/>
        <v>0.69737789531931238</v>
      </c>
      <c r="AX532" s="55">
        <f t="shared" si="217"/>
        <v>0.69404636967314959</v>
      </c>
      <c r="AY532" s="55">
        <f t="shared" si="218"/>
        <v>0.78546650675814222</v>
      </c>
    </row>
    <row r="533" spans="1:51" ht="14.4" thickBot="1" x14ac:dyDescent="0.3">
      <c r="A533" s="41" t="s">
        <v>1398</v>
      </c>
      <c r="B533" s="41" t="s">
        <v>1410</v>
      </c>
      <c r="C533" s="26" t="s">
        <v>592</v>
      </c>
      <c r="D533" s="50">
        <v>-5.39</v>
      </c>
      <c r="E533" s="50">
        <v>-5.6</v>
      </c>
      <c r="F533" s="50">
        <v>6.5</v>
      </c>
      <c r="G533" s="50">
        <v>11.6</v>
      </c>
      <c r="H533" s="50">
        <v>17.61</v>
      </c>
      <c r="I533" s="50">
        <v>21.6</v>
      </c>
      <c r="J533" s="50">
        <v>25</v>
      </c>
      <c r="K533" s="50">
        <v>24.1</v>
      </c>
      <c r="L533" s="50">
        <v>20.28</v>
      </c>
      <c r="M533" s="50">
        <v>12.6</v>
      </c>
      <c r="N533" s="50">
        <v>3.11</v>
      </c>
      <c r="O533" s="50">
        <v>-0.28000000000000003</v>
      </c>
      <c r="P533" s="51">
        <v>-10.777777777777777</v>
      </c>
      <c r="Q533" s="51">
        <v>-9.5</v>
      </c>
      <c r="R533" s="51">
        <v>0.72222222222222066</v>
      </c>
      <c r="S533" s="51">
        <v>7.6</v>
      </c>
      <c r="T533" s="51">
        <v>10.888888888888889</v>
      </c>
      <c r="U533" s="51">
        <v>17.5</v>
      </c>
      <c r="V533" s="51">
        <v>18.7</v>
      </c>
      <c r="W533" s="51">
        <v>17.7</v>
      </c>
      <c r="X533" s="51">
        <v>12</v>
      </c>
      <c r="Y533" s="51">
        <v>4.7</v>
      </c>
      <c r="Z533" s="51">
        <v>-3.5000000000000004</v>
      </c>
      <c r="AA533" s="51">
        <v>-7.1111111111111116</v>
      </c>
      <c r="AB533" s="53">
        <f t="shared" si="195"/>
        <v>177.58395314106127</v>
      </c>
      <c r="AC533" s="53">
        <f t="shared" si="196"/>
        <v>220.78727070854185</v>
      </c>
      <c r="AD533" s="53">
        <f t="shared" si="197"/>
        <v>428.70486043263577</v>
      </c>
      <c r="AE533" s="53">
        <f t="shared" si="198"/>
        <v>797.42655591444759</v>
      </c>
      <c r="AF533" s="53">
        <f t="shared" si="199"/>
        <v>842.37427231308823</v>
      </c>
      <c r="AG533" s="53">
        <f t="shared" si="200"/>
        <v>1547.7303773221574</v>
      </c>
      <c r="AH533" s="53">
        <f t="shared" si="201"/>
        <v>1465.5425329501406</v>
      </c>
      <c r="AI533" s="53">
        <f t="shared" si="202"/>
        <v>1364.1518412645571</v>
      </c>
      <c r="AJ533" s="53">
        <f t="shared" si="203"/>
        <v>825.98017269373554</v>
      </c>
      <c r="AK533" s="53">
        <f t="shared" si="204"/>
        <v>500.42994340920535</v>
      </c>
      <c r="AL533" s="53">
        <f t="shared" si="205"/>
        <v>292.27356218329413</v>
      </c>
      <c r="AM533" s="53">
        <f t="shared" si="206"/>
        <v>215.57005204056489</v>
      </c>
      <c r="AN533" s="55">
        <f t="shared" si="207"/>
        <v>0.6582837243083911</v>
      </c>
      <c r="AO533" s="55">
        <f t="shared" si="208"/>
        <v>0.7398777517182058</v>
      </c>
      <c r="AP533" s="55">
        <f t="shared" si="209"/>
        <v>0.66572731414326436</v>
      </c>
      <c r="AQ533" s="55">
        <f t="shared" si="210"/>
        <v>0.76455114586559048</v>
      </c>
      <c r="AR533" s="55">
        <f t="shared" si="211"/>
        <v>0.64727189011546304</v>
      </c>
      <c r="AS533" s="55">
        <f t="shared" si="212"/>
        <v>0.77513450688209462</v>
      </c>
      <c r="AT533" s="55">
        <f t="shared" si="213"/>
        <v>0.68068160852512971</v>
      </c>
      <c r="AU533" s="55">
        <f t="shared" si="214"/>
        <v>0.67463291063078501</v>
      </c>
      <c r="AV533" s="55">
        <f t="shared" si="215"/>
        <v>0.58970365382118528</v>
      </c>
      <c r="AW533" s="55">
        <f t="shared" si="216"/>
        <v>0.5860622000680954</v>
      </c>
      <c r="AX533" s="55">
        <f t="shared" si="217"/>
        <v>0.618653969412855</v>
      </c>
      <c r="AY533" s="55">
        <f t="shared" si="218"/>
        <v>0.59995249795965655</v>
      </c>
    </row>
    <row r="534" spans="1:51" ht="14.4" thickBot="1" x14ac:dyDescent="0.3">
      <c r="A534" s="41" t="s">
        <v>1398</v>
      </c>
      <c r="B534" s="41" t="s">
        <v>1410</v>
      </c>
      <c r="C534" s="26" t="s">
        <v>593</v>
      </c>
      <c r="D534" s="50">
        <v>-7.61</v>
      </c>
      <c r="E534" s="50">
        <v>1.2</v>
      </c>
      <c r="F534" s="50">
        <v>4.5</v>
      </c>
      <c r="G534" s="50">
        <v>10.5</v>
      </c>
      <c r="H534" s="50">
        <v>13</v>
      </c>
      <c r="I534" s="50">
        <v>21</v>
      </c>
      <c r="J534" s="50">
        <v>23</v>
      </c>
      <c r="K534" s="50">
        <v>21.9</v>
      </c>
      <c r="L534" s="50">
        <v>15.89</v>
      </c>
      <c r="M534" s="50">
        <v>11.4</v>
      </c>
      <c r="N534" s="50">
        <v>-3.5</v>
      </c>
      <c r="O534" s="50">
        <v>-4.72</v>
      </c>
      <c r="P534" s="51">
        <v>-10.277777777777777</v>
      </c>
      <c r="Q534" s="51">
        <v>-1.3999999999999997</v>
      </c>
      <c r="R534" s="51">
        <v>1.888888888888888</v>
      </c>
      <c r="S534" s="51">
        <v>5.4999999999999991</v>
      </c>
      <c r="T534" s="51">
        <v>8.7777777777777768</v>
      </c>
      <c r="U534" s="51">
        <v>15.599999999999998</v>
      </c>
      <c r="V534" s="51">
        <v>20.500000000000004</v>
      </c>
      <c r="W534" s="51">
        <v>18.7</v>
      </c>
      <c r="X534" s="51">
        <v>11.388888888888889</v>
      </c>
      <c r="Y534" s="51">
        <v>6.5000000000000018</v>
      </c>
      <c r="Z534" s="51">
        <v>-7.7222222222222214</v>
      </c>
      <c r="AA534" s="51">
        <v>-8.1111111111111125</v>
      </c>
      <c r="AB534" s="53">
        <f t="shared" si="195"/>
        <v>227.83997818875758</v>
      </c>
      <c r="AC534" s="53">
        <f t="shared" si="196"/>
        <v>456.96173353530401</v>
      </c>
      <c r="AD534" s="53">
        <f t="shared" si="197"/>
        <v>582.23205358254938</v>
      </c>
      <c r="AE534" s="53">
        <f t="shared" si="198"/>
        <v>642.62757038382449</v>
      </c>
      <c r="AF534" s="53">
        <f t="shared" si="199"/>
        <v>853.44145708064048</v>
      </c>
      <c r="AG534" s="53">
        <f t="shared" si="200"/>
        <v>1261.1373372852868</v>
      </c>
      <c r="AH534" s="53">
        <f t="shared" si="201"/>
        <v>2066.643000819588</v>
      </c>
      <c r="AI534" s="53">
        <f t="shared" si="202"/>
        <v>1766.8827189335404</v>
      </c>
      <c r="AJ534" s="53">
        <f t="shared" si="203"/>
        <v>1003.9471409195819</v>
      </c>
      <c r="AK534" s="53">
        <f t="shared" si="204"/>
        <v>695.01841454779458</v>
      </c>
      <c r="AL534" s="53">
        <f t="shared" si="205"/>
        <v>248.68324544910894</v>
      </c>
      <c r="AM534" s="53">
        <f t="shared" si="206"/>
        <v>256.58443075690087</v>
      </c>
      <c r="AN534" s="55">
        <f t="shared" si="207"/>
        <v>0.81177134403950657</v>
      </c>
      <c r="AO534" s="55">
        <f t="shared" si="208"/>
        <v>0.82802670854868021</v>
      </c>
      <c r="AP534" s="55">
        <f t="shared" si="209"/>
        <v>0.83153743722476592</v>
      </c>
      <c r="AQ534" s="55">
        <f t="shared" si="210"/>
        <v>0.71185100664638612</v>
      </c>
      <c r="AR534" s="55">
        <f t="shared" si="211"/>
        <v>0.75539574769710849</v>
      </c>
      <c r="AS534" s="55">
        <f t="shared" si="212"/>
        <v>0.71268509279364223</v>
      </c>
      <c r="AT534" s="55">
        <f t="shared" si="213"/>
        <v>0.85835267622617262</v>
      </c>
      <c r="AU534" s="55">
        <f t="shared" si="214"/>
        <v>0.82064119202185837</v>
      </c>
      <c r="AV534" s="55">
        <f t="shared" si="215"/>
        <v>0.746268561897936</v>
      </c>
      <c r="AW534" s="55">
        <f t="shared" si="216"/>
        <v>0.7185064250465768</v>
      </c>
      <c r="AX534" s="55">
        <f t="shared" si="217"/>
        <v>0.7255250282804887</v>
      </c>
      <c r="AY534" s="55">
        <f t="shared" si="218"/>
        <v>0.77147655873492549</v>
      </c>
    </row>
    <row r="535" spans="1:51" ht="14.4" thickBot="1" x14ac:dyDescent="0.3">
      <c r="A535" s="41" t="s">
        <v>1398</v>
      </c>
      <c r="B535" s="41" t="s">
        <v>1410</v>
      </c>
      <c r="C535" s="26" t="s">
        <v>594</v>
      </c>
      <c r="D535" s="50">
        <v>-4.3899999999999997</v>
      </c>
      <c r="E535" s="50">
        <v>-3.4</v>
      </c>
      <c r="F535" s="50">
        <v>4.5</v>
      </c>
      <c r="G535" s="50">
        <v>11.8</v>
      </c>
      <c r="H535" s="50">
        <v>18.11</v>
      </c>
      <c r="I535" s="50">
        <v>23.7</v>
      </c>
      <c r="J535" s="50">
        <v>22.2</v>
      </c>
      <c r="K535" s="50">
        <v>25.8</v>
      </c>
      <c r="L535" s="50">
        <v>20.22</v>
      </c>
      <c r="M535" s="50">
        <v>9.6999999999999993</v>
      </c>
      <c r="N535" s="50">
        <v>3</v>
      </c>
      <c r="O535" s="50">
        <v>-4.1100000000000003</v>
      </c>
      <c r="P535" s="51">
        <v>-7.3888888888888893</v>
      </c>
      <c r="Q535" s="51">
        <v>-7.3</v>
      </c>
      <c r="R535" s="51">
        <v>-1.888888888888888</v>
      </c>
      <c r="S535" s="51">
        <v>5.6999999999999984</v>
      </c>
      <c r="T535" s="51">
        <v>12.777777777777777</v>
      </c>
      <c r="U535" s="51">
        <v>18.099999999999998</v>
      </c>
      <c r="V535" s="51">
        <v>18.000000000000004</v>
      </c>
      <c r="W535" s="51">
        <v>21.4</v>
      </c>
      <c r="X535" s="51">
        <v>13.722222222222223</v>
      </c>
      <c r="Y535" s="51">
        <v>4.8</v>
      </c>
      <c r="Z535" s="51">
        <v>-1.722222222222223</v>
      </c>
      <c r="AA535" s="51">
        <v>-7.0000000000000009</v>
      </c>
      <c r="AB535" s="53">
        <f t="shared" si="195"/>
        <v>279.88186221644804</v>
      </c>
      <c r="AC535" s="53">
        <f t="shared" si="196"/>
        <v>263.46593827910237</v>
      </c>
      <c r="AD535" s="53">
        <f t="shared" si="197"/>
        <v>336.60670676165154</v>
      </c>
      <c r="AE535" s="53">
        <f t="shared" si="198"/>
        <v>606.13037688630618</v>
      </c>
      <c r="AF535" s="53">
        <f t="shared" si="199"/>
        <v>1047.1994082648246</v>
      </c>
      <c r="AG535" s="53">
        <f t="shared" si="200"/>
        <v>1469.4782659723951</v>
      </c>
      <c r="AH535" s="53">
        <f t="shared" si="201"/>
        <v>1589.0836010641872</v>
      </c>
      <c r="AI535" s="53">
        <f t="shared" si="202"/>
        <v>1952.0251447596168</v>
      </c>
      <c r="AJ535" s="53">
        <f t="shared" si="203"/>
        <v>1038.5611685830304</v>
      </c>
      <c r="AK535" s="53">
        <f t="shared" si="204"/>
        <v>615.03950063436366</v>
      </c>
      <c r="AL535" s="53">
        <f t="shared" si="205"/>
        <v>383.3506380574442</v>
      </c>
      <c r="AM535" s="53">
        <f t="shared" si="206"/>
        <v>290.97296933893631</v>
      </c>
      <c r="AN535" s="55">
        <f t="shared" si="207"/>
        <v>0.79578903722070893</v>
      </c>
      <c r="AO535" s="55">
        <f t="shared" si="208"/>
        <v>0.74399662874626582</v>
      </c>
      <c r="AP535" s="55">
        <f t="shared" si="209"/>
        <v>0.63225916528887849</v>
      </c>
      <c r="AQ535" s="55">
        <f t="shared" si="210"/>
        <v>0.66218208043679694</v>
      </c>
      <c r="AR535" s="55">
        <f t="shared" si="211"/>
        <v>0.71042188863980249</v>
      </c>
      <c r="AS535" s="55">
        <f t="shared" si="212"/>
        <v>0.70866214818629825</v>
      </c>
      <c r="AT535" s="55">
        <f t="shared" si="213"/>
        <v>0.77117307911499933</v>
      </c>
      <c r="AU535" s="55">
        <f t="shared" si="214"/>
        <v>0.76711574879165068</v>
      </c>
      <c r="AV535" s="55">
        <f t="shared" si="215"/>
        <v>0.66247598019428422</v>
      </c>
      <c r="AW535" s="55">
        <f t="shared" si="216"/>
        <v>0.7152758539164823</v>
      </c>
      <c r="AX535" s="55">
        <f t="shared" si="217"/>
        <v>0.71127999511981332</v>
      </c>
      <c r="AY535" s="55">
        <f t="shared" si="218"/>
        <v>0.80291451228114263</v>
      </c>
    </row>
    <row r="536" spans="1:51" ht="14.4" thickBot="1" x14ac:dyDescent="0.3">
      <c r="A536" s="41" t="s">
        <v>1398</v>
      </c>
      <c r="B536" s="41" t="s">
        <v>1410</v>
      </c>
      <c r="C536" s="26" t="s">
        <v>595</v>
      </c>
      <c r="D536" s="50">
        <v>-8.2200000000000006</v>
      </c>
      <c r="E536" s="50">
        <v>-2.1</v>
      </c>
      <c r="F536" s="50">
        <v>2.39</v>
      </c>
      <c r="G536" s="50">
        <v>10.7</v>
      </c>
      <c r="H536" s="50">
        <v>16.78</v>
      </c>
      <c r="I536" s="50">
        <v>21.9</v>
      </c>
      <c r="J536" s="50">
        <v>24.7</v>
      </c>
      <c r="K536" s="50">
        <v>22.2</v>
      </c>
      <c r="L536" s="50">
        <v>18.11</v>
      </c>
      <c r="M536" s="50">
        <v>10.1</v>
      </c>
      <c r="N536" s="50">
        <v>1.72</v>
      </c>
      <c r="O536" s="50">
        <v>-5.28</v>
      </c>
      <c r="P536" s="51">
        <v>-13.777777777777779</v>
      </c>
      <c r="Q536" s="51">
        <v>-6.3999999999999995</v>
      </c>
      <c r="R536" s="51">
        <v>-3.2777777777777768</v>
      </c>
      <c r="S536" s="51">
        <v>3.4999999999999982</v>
      </c>
      <c r="T536" s="51">
        <v>9.6111111111111089</v>
      </c>
      <c r="U536" s="51">
        <v>13.699999999999998</v>
      </c>
      <c r="V536" s="51">
        <v>16.900000000000002</v>
      </c>
      <c r="W536" s="51">
        <v>16.900000000000002</v>
      </c>
      <c r="X536" s="51">
        <v>11.722222222222223</v>
      </c>
      <c r="Y536" s="51">
        <v>3.0999999999999988</v>
      </c>
      <c r="Z536" s="51">
        <v>-3.7777777777777781</v>
      </c>
      <c r="AA536" s="51">
        <v>-11.111111111111111</v>
      </c>
      <c r="AB536" s="53">
        <f t="shared" si="195"/>
        <v>136.18406495994901</v>
      </c>
      <c r="AC536" s="53">
        <f t="shared" si="196"/>
        <v>274.70408532991792</v>
      </c>
      <c r="AD536" s="53">
        <f t="shared" si="197"/>
        <v>317.94892183418841</v>
      </c>
      <c r="AE536" s="53">
        <f t="shared" si="198"/>
        <v>479.44005548815448</v>
      </c>
      <c r="AF536" s="53">
        <f t="shared" si="199"/>
        <v>748.51593023097382</v>
      </c>
      <c r="AG536" s="53">
        <f t="shared" si="200"/>
        <v>934.04659234159271</v>
      </c>
      <c r="AH536" s="53">
        <f t="shared" si="201"/>
        <v>1189.4330197127827</v>
      </c>
      <c r="AI536" s="53">
        <f t="shared" si="202"/>
        <v>1383.0267618566072</v>
      </c>
      <c r="AJ536" s="53">
        <f t="shared" si="203"/>
        <v>911.52452984379454</v>
      </c>
      <c r="AK536" s="53">
        <f t="shared" si="204"/>
        <v>471.61421519688963</v>
      </c>
      <c r="AL536" s="53">
        <f t="shared" si="205"/>
        <v>309.51178247657407</v>
      </c>
      <c r="AM536" s="53">
        <f t="shared" si="206"/>
        <v>167.01628495665122</v>
      </c>
      <c r="AN536" s="55">
        <f t="shared" si="207"/>
        <v>0.64260687296506425</v>
      </c>
      <c r="AO536" s="55">
        <f t="shared" si="208"/>
        <v>0.72393306328220586</v>
      </c>
      <c r="AP536" s="55">
        <f t="shared" si="209"/>
        <v>0.66193827598921451</v>
      </c>
      <c r="AQ536" s="55">
        <f t="shared" si="210"/>
        <v>0.61078008365242642</v>
      </c>
      <c r="AR536" s="55">
        <f t="shared" si="211"/>
        <v>0.62637560023513239</v>
      </c>
      <c r="AS536" s="55">
        <f t="shared" si="212"/>
        <v>0.59666933873610895</v>
      </c>
      <c r="AT536" s="55">
        <f t="shared" si="213"/>
        <v>0.61873286690470553</v>
      </c>
      <c r="AU536" s="55">
        <f t="shared" si="214"/>
        <v>0.71943867303776821</v>
      </c>
      <c r="AV536" s="55">
        <f t="shared" si="215"/>
        <v>0.66280506727865018</v>
      </c>
      <c r="AW536" s="55">
        <f t="shared" si="216"/>
        <v>0.61801641701311738</v>
      </c>
      <c r="AX536" s="55">
        <f t="shared" si="217"/>
        <v>0.66888572396299339</v>
      </c>
      <c r="AY536" s="55">
        <f t="shared" si="218"/>
        <v>0.63574044139229413</v>
      </c>
    </row>
    <row r="537" spans="1:51" ht="14.4" thickBot="1" x14ac:dyDescent="0.3">
      <c r="A537" s="41" t="s">
        <v>1398</v>
      </c>
      <c r="B537" s="41" t="s">
        <v>1410</v>
      </c>
      <c r="C537" s="26" t="s">
        <v>596</v>
      </c>
      <c r="D537" s="50">
        <v>-10.11</v>
      </c>
      <c r="E537" s="50">
        <v>-5.3</v>
      </c>
      <c r="F537" s="50">
        <v>-1.61</v>
      </c>
      <c r="G537" s="50">
        <v>9.8000000000000007</v>
      </c>
      <c r="H537" s="50">
        <v>14.39</v>
      </c>
      <c r="I537" s="50">
        <v>19.7</v>
      </c>
      <c r="J537" s="50">
        <v>22.3</v>
      </c>
      <c r="K537" s="50">
        <v>20.2</v>
      </c>
      <c r="L537" s="50">
        <v>15.22</v>
      </c>
      <c r="M537" s="50">
        <v>8.9</v>
      </c>
      <c r="N537" s="50">
        <v>2.5</v>
      </c>
      <c r="O537" s="50">
        <v>-13.78</v>
      </c>
      <c r="P537" s="51">
        <v>-12.111111111111111</v>
      </c>
      <c r="Q537" s="51">
        <v>-7.6</v>
      </c>
      <c r="R537" s="51">
        <v>-4.2222222222222232</v>
      </c>
      <c r="S537" s="51">
        <v>4.2000000000000011</v>
      </c>
      <c r="T537" s="51">
        <v>7.2222222222222223</v>
      </c>
      <c r="U537" s="51">
        <v>12.6</v>
      </c>
      <c r="V537" s="51">
        <v>17.5</v>
      </c>
      <c r="W537" s="51">
        <v>15.7</v>
      </c>
      <c r="X537" s="51">
        <v>10.222222222222221</v>
      </c>
      <c r="Y537" s="51">
        <v>1.9000000000000008</v>
      </c>
      <c r="Z537" s="51">
        <v>-1.7777777777777772</v>
      </c>
      <c r="AA537" s="51">
        <v>-16</v>
      </c>
      <c r="AB537" s="53">
        <f t="shared" si="195"/>
        <v>206.79323844224035</v>
      </c>
      <c r="AC537" s="53">
        <f t="shared" si="196"/>
        <v>290.17188424897807</v>
      </c>
      <c r="AD537" s="53">
        <f t="shared" si="197"/>
        <v>368.61381956711534</v>
      </c>
      <c r="AE537" s="53">
        <f t="shared" si="198"/>
        <v>561.77171988274915</v>
      </c>
      <c r="AF537" s="53">
        <f t="shared" si="199"/>
        <v>631.10745713286815</v>
      </c>
      <c r="AG537" s="53">
        <f t="shared" si="200"/>
        <v>926.41504627241125</v>
      </c>
      <c r="AH537" s="53">
        <f t="shared" si="201"/>
        <v>1483.0306541195903</v>
      </c>
      <c r="AI537" s="53">
        <f t="shared" si="202"/>
        <v>1341.9438187699805</v>
      </c>
      <c r="AJ537" s="53">
        <f t="shared" si="203"/>
        <v>897.39884252319587</v>
      </c>
      <c r="AK537" s="53">
        <f t="shared" si="204"/>
        <v>431.05688609993189</v>
      </c>
      <c r="AL537" s="53">
        <f t="shared" si="205"/>
        <v>393.95149006691298</v>
      </c>
      <c r="AM537" s="53">
        <f t="shared" si="206"/>
        <v>147.03288841771609</v>
      </c>
      <c r="AN537" s="55">
        <f t="shared" si="207"/>
        <v>0.85269087749317074</v>
      </c>
      <c r="AO537" s="55">
        <f t="shared" si="208"/>
        <v>0.83860454400767281</v>
      </c>
      <c r="AP537" s="55">
        <f t="shared" si="209"/>
        <v>0.82359998938648871</v>
      </c>
      <c r="AQ537" s="55">
        <f t="shared" si="210"/>
        <v>0.68131256487691549</v>
      </c>
      <c r="AR537" s="55">
        <f t="shared" si="211"/>
        <v>0.62090247142139943</v>
      </c>
      <c r="AS537" s="55">
        <f t="shared" si="212"/>
        <v>0.63584276531245543</v>
      </c>
      <c r="AT537" s="55">
        <f t="shared" si="213"/>
        <v>0.74273158401202732</v>
      </c>
      <c r="AU537" s="55">
        <f t="shared" si="214"/>
        <v>0.75351119272707834</v>
      </c>
      <c r="AV537" s="55">
        <f t="shared" si="215"/>
        <v>0.72086187708713678</v>
      </c>
      <c r="AW537" s="55">
        <f t="shared" si="216"/>
        <v>0.61514250327846998</v>
      </c>
      <c r="AX537" s="55">
        <f t="shared" si="217"/>
        <v>0.73394298132623892</v>
      </c>
      <c r="AY537" s="55">
        <f t="shared" si="218"/>
        <v>0.8330213026290828</v>
      </c>
    </row>
    <row r="538" spans="1:51" ht="14.4" thickBot="1" x14ac:dyDescent="0.3">
      <c r="A538" s="41" t="s">
        <v>1398</v>
      </c>
      <c r="B538" s="41" t="s">
        <v>1410</v>
      </c>
      <c r="C538" s="26" t="s">
        <v>597</v>
      </c>
      <c r="D538" s="50">
        <v>-5.22</v>
      </c>
      <c r="E538" s="50">
        <v>-5.7</v>
      </c>
      <c r="F538" s="50">
        <v>2</v>
      </c>
      <c r="G538" s="50">
        <v>10.3</v>
      </c>
      <c r="H538" s="50">
        <v>13.28</v>
      </c>
      <c r="I538" s="50">
        <v>20.9</v>
      </c>
      <c r="J538" s="50">
        <v>22.1</v>
      </c>
      <c r="K538" s="50">
        <v>24.4</v>
      </c>
      <c r="L538" s="50">
        <v>16.89</v>
      </c>
      <c r="M538" s="50">
        <v>11.9</v>
      </c>
      <c r="N538" s="50">
        <v>-0.78</v>
      </c>
      <c r="O538" s="50">
        <v>-4.72</v>
      </c>
      <c r="P538" s="51">
        <v>-8.2222222222222232</v>
      </c>
      <c r="Q538" s="51">
        <v>-11.600000000000001</v>
      </c>
      <c r="R538" s="51">
        <v>-5.4999999999999991</v>
      </c>
      <c r="S538" s="51">
        <v>3.9000000000000017</v>
      </c>
      <c r="T538" s="51">
        <v>4.2222222222222232</v>
      </c>
      <c r="U538" s="51">
        <v>13.099999999999998</v>
      </c>
      <c r="V538" s="51">
        <v>16.600000000000001</v>
      </c>
      <c r="W538" s="51">
        <v>19.699999999999996</v>
      </c>
      <c r="X538" s="51">
        <v>10.999999999999998</v>
      </c>
      <c r="Y538" s="51">
        <v>3.699999999999998</v>
      </c>
      <c r="Z538" s="51">
        <v>-4.2222222222222232</v>
      </c>
      <c r="AA538" s="51">
        <v>-8.2222222222222232</v>
      </c>
      <c r="AB538" s="53">
        <f t="shared" si="195"/>
        <v>261.90753622859484</v>
      </c>
      <c r="AC538" s="53">
        <f t="shared" si="196"/>
        <v>159.48418985798301</v>
      </c>
      <c r="AD538" s="53">
        <f t="shared" si="197"/>
        <v>234.0165514033518</v>
      </c>
      <c r="AE538" s="53">
        <f t="shared" si="198"/>
        <v>520.90197797783878</v>
      </c>
      <c r="AF538" s="53">
        <f t="shared" si="199"/>
        <v>447.73157456413946</v>
      </c>
      <c r="AG538" s="53">
        <f t="shared" si="200"/>
        <v>918.38548831183982</v>
      </c>
      <c r="AH538" s="53">
        <f t="shared" si="201"/>
        <v>1339.4833963269982</v>
      </c>
      <c r="AI538" s="53">
        <f t="shared" si="202"/>
        <v>1720.5720665459085</v>
      </c>
      <c r="AJ538" s="53">
        <f t="shared" si="203"/>
        <v>894.71319999068101</v>
      </c>
      <c r="AK538" s="53">
        <f t="shared" si="204"/>
        <v>455.46711270602719</v>
      </c>
      <c r="AL538" s="53">
        <f t="shared" si="205"/>
        <v>346.87426037421824</v>
      </c>
      <c r="AM538" s="53">
        <f t="shared" si="206"/>
        <v>252.19492443241694</v>
      </c>
      <c r="AN538" s="55">
        <f t="shared" si="207"/>
        <v>0.79430520532609172</v>
      </c>
      <c r="AO538" s="55">
        <f t="shared" si="208"/>
        <v>0.63122232459504368</v>
      </c>
      <c r="AP538" s="55">
        <f t="shared" si="209"/>
        <v>0.57582975363947653</v>
      </c>
      <c r="AQ538" s="55">
        <f t="shared" si="210"/>
        <v>0.64518418380159615</v>
      </c>
      <c r="AR538" s="55">
        <f t="shared" si="211"/>
        <v>0.54216066595447432</v>
      </c>
      <c r="AS538" s="55">
        <f t="shared" si="212"/>
        <v>0.61004756404165361</v>
      </c>
      <c r="AT538" s="55">
        <f t="shared" si="213"/>
        <v>0.71018224557654419</v>
      </c>
      <c r="AU538" s="55">
        <f t="shared" si="214"/>
        <v>0.75087342893686737</v>
      </c>
      <c r="AV538" s="55">
        <f t="shared" si="215"/>
        <v>0.6824348354808969</v>
      </c>
      <c r="AW538" s="55">
        <f t="shared" si="216"/>
        <v>0.57212536068863284</v>
      </c>
      <c r="AX538" s="55">
        <f t="shared" si="217"/>
        <v>0.77502693061847083</v>
      </c>
      <c r="AY538" s="55">
        <f t="shared" si="218"/>
        <v>0.7648490918514409</v>
      </c>
    </row>
    <row r="539" spans="1:51" ht="14.4" thickBot="1" x14ac:dyDescent="0.3">
      <c r="A539" s="41" t="s">
        <v>1398</v>
      </c>
      <c r="B539" s="41" t="s">
        <v>1410</v>
      </c>
      <c r="C539" s="26" t="s">
        <v>598</v>
      </c>
      <c r="D539" s="50">
        <v>-3.39</v>
      </c>
      <c r="E539" s="50">
        <v>-5.0999999999999996</v>
      </c>
      <c r="F539" s="50">
        <v>2.78</v>
      </c>
      <c r="G539" s="50">
        <v>11.8</v>
      </c>
      <c r="H539" s="50">
        <v>14.89</v>
      </c>
      <c r="I539" s="50">
        <v>22.1</v>
      </c>
      <c r="J539" s="50">
        <v>23.1</v>
      </c>
      <c r="K539" s="50">
        <v>22.6</v>
      </c>
      <c r="L539" s="50">
        <v>21.61</v>
      </c>
      <c r="M539" s="50">
        <v>10.1</v>
      </c>
      <c r="N539" s="50">
        <v>3.5</v>
      </c>
      <c r="O539" s="50">
        <v>-0.39</v>
      </c>
      <c r="P539" s="51">
        <v>-6</v>
      </c>
      <c r="Q539" s="51">
        <v>-7.8999999999999995</v>
      </c>
      <c r="R539" s="51">
        <v>-1.0000000000000004</v>
      </c>
      <c r="S539" s="51">
        <v>5.1999999999999993</v>
      </c>
      <c r="T539" s="51">
        <v>10.777777777777777</v>
      </c>
      <c r="U539" s="51">
        <v>14.8</v>
      </c>
      <c r="V539" s="51">
        <v>20.100000000000005</v>
      </c>
      <c r="W539" s="51">
        <v>18.7</v>
      </c>
      <c r="X539" s="51">
        <v>15.277777777777777</v>
      </c>
      <c r="Y539" s="51">
        <v>6.6000000000000014</v>
      </c>
      <c r="Z539" s="51">
        <v>-2.5</v>
      </c>
      <c r="AA539" s="51">
        <v>-5.7777777777777768</v>
      </c>
      <c r="AB539" s="53">
        <f t="shared" si="195"/>
        <v>321.33573433284027</v>
      </c>
      <c r="AC539" s="53">
        <f t="shared" si="196"/>
        <v>272.84492227329048</v>
      </c>
      <c r="AD539" s="53">
        <f t="shared" si="197"/>
        <v>432.88169888864604</v>
      </c>
      <c r="AE539" s="53">
        <f t="shared" si="198"/>
        <v>565.50676809842014</v>
      </c>
      <c r="AF539" s="53">
        <f t="shared" si="199"/>
        <v>987.09091396964004</v>
      </c>
      <c r="AG539" s="53">
        <f t="shared" si="200"/>
        <v>1063.8925509702915</v>
      </c>
      <c r="AH539" s="53">
        <f t="shared" si="201"/>
        <v>1955.1366720016092</v>
      </c>
      <c r="AI539" s="53">
        <f t="shared" si="202"/>
        <v>1693.1852013940493</v>
      </c>
      <c r="AJ539" s="53">
        <f t="shared" si="203"/>
        <v>1165.6772594717124</v>
      </c>
      <c r="AK539" s="53">
        <f t="shared" si="204"/>
        <v>768.27569548106953</v>
      </c>
      <c r="AL539" s="53">
        <f t="shared" si="205"/>
        <v>329.91930947684483</v>
      </c>
      <c r="AM539" s="53">
        <f t="shared" si="206"/>
        <v>266.49322187200676</v>
      </c>
      <c r="AN539" s="55">
        <f t="shared" si="207"/>
        <v>0.82134624393960221</v>
      </c>
      <c r="AO539" s="55">
        <f t="shared" si="208"/>
        <v>0.80704695891979961</v>
      </c>
      <c r="AP539" s="55">
        <f t="shared" si="209"/>
        <v>0.76174668151837688</v>
      </c>
      <c r="AQ539" s="55">
        <f t="shared" si="210"/>
        <v>0.63960713918928747</v>
      </c>
      <c r="AR539" s="55">
        <f t="shared" si="211"/>
        <v>0.764092473650819</v>
      </c>
      <c r="AS539" s="55">
        <f t="shared" si="212"/>
        <v>0.63292176069256767</v>
      </c>
      <c r="AT539" s="55">
        <f t="shared" si="213"/>
        <v>0.83235361820230436</v>
      </c>
      <c r="AU539" s="55">
        <f t="shared" si="214"/>
        <v>0.78641185806857594</v>
      </c>
      <c r="AV539" s="55">
        <f t="shared" si="215"/>
        <v>0.67248990410610265</v>
      </c>
      <c r="AW539" s="55">
        <f t="shared" si="216"/>
        <v>0.78879675553440931</v>
      </c>
      <c r="AX539" s="55">
        <f t="shared" si="217"/>
        <v>0.6483046601221305</v>
      </c>
      <c r="AY539" s="55">
        <f t="shared" si="218"/>
        <v>0.66973457955859161</v>
      </c>
    </row>
    <row r="540" spans="1:51" ht="14.4" thickBot="1" x14ac:dyDescent="0.3">
      <c r="A540" s="41" t="s">
        <v>1398</v>
      </c>
      <c r="B540" s="41" t="s">
        <v>1410</v>
      </c>
      <c r="C540" s="26" t="s">
        <v>599</v>
      </c>
      <c r="D540" s="50">
        <v>-9.2799999999999994</v>
      </c>
      <c r="E540" s="50">
        <v>-7.6</v>
      </c>
      <c r="F540" s="50">
        <v>2.11</v>
      </c>
      <c r="G540" s="50">
        <v>9.6999999999999993</v>
      </c>
      <c r="H540" s="50">
        <v>15.28</v>
      </c>
      <c r="I540" s="50">
        <v>21.1</v>
      </c>
      <c r="J540" s="50">
        <v>23.6</v>
      </c>
      <c r="K540" s="50">
        <v>22</v>
      </c>
      <c r="L540" s="50">
        <v>18</v>
      </c>
      <c r="M540" s="50">
        <v>10.7</v>
      </c>
      <c r="N540" s="50">
        <v>2.2799999999999998</v>
      </c>
      <c r="O540" s="50">
        <v>-4.6100000000000003</v>
      </c>
      <c r="P540" s="51">
        <v>-12.722222222222221</v>
      </c>
      <c r="Q540" s="51">
        <v>-10.1</v>
      </c>
      <c r="R540" s="51">
        <v>-3.8888888888888888</v>
      </c>
      <c r="S540" s="51">
        <v>0.79999999999999871</v>
      </c>
      <c r="T540" s="51">
        <v>7.6111111111111125</v>
      </c>
      <c r="U540" s="51">
        <v>13.399999999999999</v>
      </c>
      <c r="V540" s="51">
        <v>17.899999999999999</v>
      </c>
      <c r="W540" s="51">
        <v>16.3</v>
      </c>
      <c r="X540" s="51">
        <v>10.388888888888891</v>
      </c>
      <c r="Y540" s="51">
        <v>3.3999999999999986</v>
      </c>
      <c r="Z540" s="51">
        <v>-1.2777777777777781</v>
      </c>
      <c r="AA540" s="51">
        <v>-8.7222222222222214</v>
      </c>
      <c r="AB540" s="53">
        <f t="shared" si="195"/>
        <v>175.56118677136317</v>
      </c>
      <c r="AC540" s="53">
        <f t="shared" si="196"/>
        <v>234.14981080101458</v>
      </c>
      <c r="AD540" s="53">
        <f t="shared" si="197"/>
        <v>296.04701740259941</v>
      </c>
      <c r="AE540" s="53">
        <f t="shared" si="198"/>
        <v>348.84844942121993</v>
      </c>
      <c r="AF540" s="53">
        <f t="shared" si="199"/>
        <v>628.45160908260095</v>
      </c>
      <c r="AG540" s="53">
        <f t="shared" si="200"/>
        <v>943.36891659647858</v>
      </c>
      <c r="AH540" s="53">
        <f t="shared" si="201"/>
        <v>1441.6453697427669</v>
      </c>
      <c r="AI540" s="53">
        <f t="shared" si="202"/>
        <v>1297.2026241008061</v>
      </c>
      <c r="AJ540" s="53">
        <f t="shared" si="203"/>
        <v>769.01264701224829</v>
      </c>
      <c r="AK540" s="53">
        <f t="shared" si="204"/>
        <v>472.7270919598854</v>
      </c>
      <c r="AL540" s="53">
        <f t="shared" si="205"/>
        <v>430.65708040923499</v>
      </c>
      <c r="AM540" s="53">
        <f t="shared" si="206"/>
        <v>231.3791662527052</v>
      </c>
      <c r="AN540" s="55">
        <f t="shared" si="207"/>
        <v>0.76042916774914004</v>
      </c>
      <c r="AO540" s="55">
        <f t="shared" si="208"/>
        <v>0.82261731450242881</v>
      </c>
      <c r="AP540" s="55">
        <f t="shared" si="209"/>
        <v>0.64513095821613176</v>
      </c>
      <c r="AQ540" s="55">
        <f t="shared" si="210"/>
        <v>0.5386919162420315</v>
      </c>
      <c r="AR540" s="55">
        <f t="shared" si="211"/>
        <v>0.60208619118375539</v>
      </c>
      <c r="AS540" s="55">
        <f t="shared" si="212"/>
        <v>0.61450237648041883</v>
      </c>
      <c r="AT540" s="55">
        <f t="shared" si="213"/>
        <v>0.70403571803003129</v>
      </c>
      <c r="AU540" s="55">
        <f t="shared" si="214"/>
        <v>0.70101725335897391</v>
      </c>
      <c r="AV540" s="55">
        <f t="shared" si="215"/>
        <v>0.61089883698904923</v>
      </c>
      <c r="AW540" s="55">
        <f t="shared" si="216"/>
        <v>0.60648903833239831</v>
      </c>
      <c r="AX540" s="55">
        <f t="shared" si="217"/>
        <v>0.77339970657516222</v>
      </c>
      <c r="AY540" s="55">
        <f t="shared" si="218"/>
        <v>0.72957349360093515</v>
      </c>
    </row>
    <row r="541" spans="1:51" ht="14.4" thickBot="1" x14ac:dyDescent="0.3">
      <c r="A541" s="41" t="s">
        <v>1398</v>
      </c>
      <c r="B541" s="41" t="s">
        <v>1410</v>
      </c>
      <c r="C541" s="26" t="s">
        <v>600</v>
      </c>
      <c r="D541" s="50">
        <v>-5.72</v>
      </c>
      <c r="E541" s="50">
        <v>-3.4</v>
      </c>
      <c r="F541" s="50">
        <v>6.5</v>
      </c>
      <c r="G541" s="50">
        <v>10.9</v>
      </c>
      <c r="H541" s="50">
        <v>14.39</v>
      </c>
      <c r="I541" s="50">
        <v>21.7</v>
      </c>
      <c r="J541" s="50">
        <v>25.3</v>
      </c>
      <c r="K541" s="50">
        <v>23.5</v>
      </c>
      <c r="L541" s="50">
        <v>19.61</v>
      </c>
      <c r="M541" s="50">
        <v>11.8</v>
      </c>
      <c r="N541" s="50">
        <v>2.11</v>
      </c>
      <c r="O541" s="50">
        <v>-2</v>
      </c>
      <c r="P541" s="51">
        <v>-9.7222222222222214</v>
      </c>
      <c r="Q541" s="51">
        <v>-6.3999999999999995</v>
      </c>
      <c r="R541" s="51">
        <v>0</v>
      </c>
      <c r="S541" s="51">
        <v>5.5999999999999988</v>
      </c>
      <c r="T541" s="51">
        <v>5.3888888888888902</v>
      </c>
      <c r="U541" s="51">
        <v>15.7</v>
      </c>
      <c r="V541" s="51">
        <v>18.7</v>
      </c>
      <c r="W541" s="51">
        <v>18.200000000000003</v>
      </c>
      <c r="X541" s="51">
        <v>12.722222222222221</v>
      </c>
      <c r="Y541" s="51">
        <v>5.9999999999999982</v>
      </c>
      <c r="Z541" s="51">
        <v>-3.7777777777777781</v>
      </c>
      <c r="AA541" s="51">
        <v>-6</v>
      </c>
      <c r="AB541" s="53">
        <f t="shared" si="195"/>
        <v>215.1601175071448</v>
      </c>
      <c r="AC541" s="53">
        <f t="shared" si="196"/>
        <v>302.51775675340497</v>
      </c>
      <c r="AD541" s="53">
        <f t="shared" si="197"/>
        <v>386.19001050495734</v>
      </c>
      <c r="AE541" s="53">
        <f t="shared" si="198"/>
        <v>634.48650891161844</v>
      </c>
      <c r="AF541" s="53">
        <f t="shared" si="199"/>
        <v>490.2171583117796</v>
      </c>
      <c r="AG541" s="53">
        <f t="shared" si="200"/>
        <v>1223.7501912359444</v>
      </c>
      <c r="AH541" s="53">
        <f t="shared" si="201"/>
        <v>1439.5907247965572</v>
      </c>
      <c r="AI541" s="53">
        <f t="shared" si="202"/>
        <v>1506.0878983733958</v>
      </c>
      <c r="AJ541" s="53">
        <f t="shared" si="203"/>
        <v>946.64460485713801</v>
      </c>
      <c r="AK541" s="53">
        <f t="shared" si="204"/>
        <v>631.80771693028601</v>
      </c>
      <c r="AL541" s="53">
        <f t="shared" si="205"/>
        <v>301.01323773876203</v>
      </c>
      <c r="AM541" s="53">
        <f t="shared" si="206"/>
        <v>289.8637699413303</v>
      </c>
      <c r="AN541" s="55">
        <f t="shared" si="207"/>
        <v>0.73372733857532746</v>
      </c>
      <c r="AO541" s="55">
        <f t="shared" si="208"/>
        <v>0.79723097703746526</v>
      </c>
      <c r="AP541" s="55">
        <f t="shared" si="209"/>
        <v>0.63185538367957672</v>
      </c>
      <c r="AQ541" s="55">
        <f t="shared" si="210"/>
        <v>0.69797801563966944</v>
      </c>
      <c r="AR541" s="55">
        <f t="shared" si="211"/>
        <v>0.54722507148073241</v>
      </c>
      <c r="AS541" s="55">
        <f t="shared" si="212"/>
        <v>0.68714461313543518</v>
      </c>
      <c r="AT541" s="55">
        <f t="shared" si="213"/>
        <v>0.66862810743529288</v>
      </c>
      <c r="AU541" s="55">
        <f t="shared" si="214"/>
        <v>0.72177100613353307</v>
      </c>
      <c r="AV541" s="55">
        <f t="shared" si="215"/>
        <v>0.64454541895288675</v>
      </c>
      <c r="AW541" s="55">
        <f t="shared" si="216"/>
        <v>0.67606252352561791</v>
      </c>
      <c r="AX541" s="55">
        <f t="shared" si="217"/>
        <v>0.65051952412369152</v>
      </c>
      <c r="AY541" s="55">
        <f t="shared" si="218"/>
        <v>0.74090271718389833</v>
      </c>
    </row>
    <row r="542" spans="1:51" ht="14.4" thickBot="1" x14ac:dyDescent="0.3">
      <c r="A542" s="41" t="s">
        <v>1398</v>
      </c>
      <c r="B542" s="41" t="s">
        <v>1411</v>
      </c>
      <c r="C542" s="26" t="s">
        <v>601</v>
      </c>
      <c r="D542" s="50">
        <v>-1.72</v>
      </c>
      <c r="E542" s="50">
        <v>2.7</v>
      </c>
      <c r="F542" s="50">
        <v>6.11</v>
      </c>
      <c r="G542" s="50">
        <v>11.6</v>
      </c>
      <c r="H542" s="50">
        <v>14.61</v>
      </c>
      <c r="I542" s="50">
        <v>19.8</v>
      </c>
      <c r="J542" s="50">
        <v>24.5</v>
      </c>
      <c r="K542" s="50">
        <v>21.2</v>
      </c>
      <c r="L542" s="50">
        <v>17.39</v>
      </c>
      <c r="M542" s="50">
        <v>11.7</v>
      </c>
      <c r="N542" s="50">
        <v>4</v>
      </c>
      <c r="O542" s="50">
        <v>1.89</v>
      </c>
      <c r="P542" s="51">
        <v>-4.3888888888888884</v>
      </c>
      <c r="Q542" s="51">
        <v>-2.2000000000000006</v>
      </c>
      <c r="R542" s="51">
        <v>-2.7222222222222214</v>
      </c>
      <c r="S542" s="51">
        <v>1.3000000000000018</v>
      </c>
      <c r="T542" s="51">
        <v>3.6111111111111112</v>
      </c>
      <c r="U542" s="51">
        <v>3.9000000000000017</v>
      </c>
      <c r="V542" s="51">
        <v>5.8999999999999986</v>
      </c>
      <c r="W542" s="51">
        <v>4.1000000000000014</v>
      </c>
      <c r="X542" s="51">
        <v>3.6111111111111112</v>
      </c>
      <c r="Y542" s="51">
        <v>-0.39999999999999936</v>
      </c>
      <c r="Z542" s="51">
        <v>-1.888888888888888</v>
      </c>
      <c r="AA542" s="51">
        <v>-3.2777777777777768</v>
      </c>
      <c r="AB542" s="53">
        <f t="shared" si="195"/>
        <v>362.41294500010497</v>
      </c>
      <c r="AC542" s="53">
        <f t="shared" si="196"/>
        <v>364.95586863131842</v>
      </c>
      <c r="AD542" s="53">
        <f t="shared" si="197"/>
        <v>266.10793180931364</v>
      </c>
      <c r="AE542" s="53">
        <f t="shared" si="198"/>
        <v>330.32336579225552</v>
      </c>
      <c r="AF542" s="53">
        <f t="shared" si="199"/>
        <v>376.93826258535023</v>
      </c>
      <c r="AG542" s="53">
        <f t="shared" si="200"/>
        <v>282.71223620425337</v>
      </c>
      <c r="AH542" s="53">
        <f t="shared" si="201"/>
        <v>280.57905579313933</v>
      </c>
      <c r="AI542" s="53">
        <f t="shared" si="202"/>
        <v>266.70917465341842</v>
      </c>
      <c r="AJ542" s="53">
        <f t="shared" si="203"/>
        <v>315.64215080781008</v>
      </c>
      <c r="AK542" s="53">
        <f t="shared" si="204"/>
        <v>256.67523569045943</v>
      </c>
      <c r="AL542" s="53">
        <f t="shared" si="205"/>
        <v>348.60486323799717</v>
      </c>
      <c r="AM542" s="53">
        <f t="shared" si="206"/>
        <v>329.48144639053669</v>
      </c>
      <c r="AN542" s="55">
        <f t="shared" si="207"/>
        <v>0.81995224238827502</v>
      </c>
      <c r="AO542" s="55">
        <f t="shared" si="208"/>
        <v>0.70141974140854835</v>
      </c>
      <c r="AP542" s="55">
        <f t="shared" si="209"/>
        <v>0.53159497323632499</v>
      </c>
      <c r="AQ542" s="55">
        <f t="shared" si="210"/>
        <v>0.49207448186817154</v>
      </c>
      <c r="AR542" s="55">
        <f t="shared" si="211"/>
        <v>0.47645464456039388</v>
      </c>
      <c r="AS542" s="55">
        <f t="shared" si="212"/>
        <v>0.35016465876028091</v>
      </c>
      <c r="AT542" s="55">
        <f t="shared" si="213"/>
        <v>0.30231376276541716</v>
      </c>
      <c r="AU542" s="55">
        <f t="shared" si="214"/>
        <v>0.32573848741184619</v>
      </c>
      <c r="AV542" s="55">
        <f t="shared" si="215"/>
        <v>0.39897559812559685</v>
      </c>
      <c r="AW542" s="55">
        <f t="shared" si="216"/>
        <v>0.43233382948500537</v>
      </c>
      <c r="AX542" s="55">
        <f t="shared" si="217"/>
        <v>0.65479568712981495</v>
      </c>
      <c r="AY542" s="55">
        <f t="shared" si="218"/>
        <v>0.68594785393838442</v>
      </c>
    </row>
    <row r="543" spans="1:51" ht="14.4" thickBot="1" x14ac:dyDescent="0.3">
      <c r="A543" s="41" t="s">
        <v>1398</v>
      </c>
      <c r="B543" s="41" t="s">
        <v>1411</v>
      </c>
      <c r="C543" s="26" t="s">
        <v>602</v>
      </c>
      <c r="D543" s="50">
        <v>-1.22</v>
      </c>
      <c r="E543" s="50">
        <v>-0.6</v>
      </c>
      <c r="F543" s="50">
        <v>5</v>
      </c>
      <c r="G543" s="50">
        <v>8.6999999999999993</v>
      </c>
      <c r="H543" s="50">
        <v>12.89</v>
      </c>
      <c r="I543" s="50">
        <v>17.899999999999999</v>
      </c>
      <c r="J543" s="50">
        <v>22.8</v>
      </c>
      <c r="K543" s="50">
        <v>22.6</v>
      </c>
      <c r="L543" s="50">
        <v>16.28</v>
      </c>
      <c r="M543" s="50">
        <v>9.1999999999999993</v>
      </c>
      <c r="N543" s="50">
        <v>1.61</v>
      </c>
      <c r="O543" s="50">
        <v>0.61</v>
      </c>
      <c r="P543" s="51">
        <v>-5.2777777777777777</v>
      </c>
      <c r="Q543" s="51">
        <v>-6.6999999999999993</v>
      </c>
      <c r="R543" s="51">
        <v>-3.2222222222222223</v>
      </c>
      <c r="S543" s="51">
        <v>-1.0000000000000004</v>
      </c>
      <c r="T543" s="51">
        <v>0.77777777777777701</v>
      </c>
      <c r="U543" s="51">
        <v>5.8999999999999986</v>
      </c>
      <c r="V543" s="51">
        <v>10.6</v>
      </c>
      <c r="W543" s="51">
        <v>8.1999999999999993</v>
      </c>
      <c r="X543" s="51">
        <v>4.2222222222222232</v>
      </c>
      <c r="Y543" s="51">
        <v>0.89999999999999858</v>
      </c>
      <c r="Z543" s="51">
        <v>-2.2777777777777786</v>
      </c>
      <c r="AA543" s="51">
        <v>-3.2222222222222223</v>
      </c>
      <c r="AB543" s="53">
        <f t="shared" si="195"/>
        <v>305.47693243410146</v>
      </c>
      <c r="AC543" s="53">
        <f t="shared" si="196"/>
        <v>235.03664175529241</v>
      </c>
      <c r="AD543" s="53">
        <f t="shared" si="197"/>
        <v>266.80426725139023</v>
      </c>
      <c r="AE543" s="53">
        <f t="shared" si="198"/>
        <v>287.34298237445813</v>
      </c>
      <c r="AF543" s="53">
        <f t="shared" si="199"/>
        <v>281.51411442822479</v>
      </c>
      <c r="AG543" s="53">
        <f t="shared" si="200"/>
        <v>420.65970472864558</v>
      </c>
      <c r="AH543" s="53">
        <f t="shared" si="201"/>
        <v>588.13212642904159</v>
      </c>
      <c r="AI543" s="53">
        <f t="shared" si="202"/>
        <v>431.13703940825252</v>
      </c>
      <c r="AJ543" s="53">
        <f t="shared" si="203"/>
        <v>369.02310923566216</v>
      </c>
      <c r="AK543" s="53">
        <f t="shared" si="204"/>
        <v>366.00118003505725</v>
      </c>
      <c r="AL543" s="53">
        <f t="shared" si="205"/>
        <v>389.9223591264236</v>
      </c>
      <c r="AM543" s="53">
        <f t="shared" si="206"/>
        <v>364.18972367756231</v>
      </c>
      <c r="AN543" s="55">
        <f t="shared" si="207"/>
        <v>0.73910501589149546</v>
      </c>
      <c r="AO543" s="55">
        <f t="shared" si="208"/>
        <v>0.63379362708215825</v>
      </c>
      <c r="AP543" s="55">
        <f t="shared" si="209"/>
        <v>0.55316597670361212</v>
      </c>
      <c r="AQ543" s="55">
        <f t="shared" si="210"/>
        <v>0.50564060306379921</v>
      </c>
      <c r="AR543" s="55">
        <f t="shared" si="211"/>
        <v>0.43541079639293989</v>
      </c>
      <c r="AS543" s="55">
        <f t="shared" si="212"/>
        <v>0.45324558463859421</v>
      </c>
      <c r="AT543" s="55">
        <f t="shared" si="213"/>
        <v>0.46068163473186363</v>
      </c>
      <c r="AU543" s="55">
        <f t="shared" si="214"/>
        <v>0.39683090643102897</v>
      </c>
      <c r="AV543" s="55">
        <f t="shared" si="215"/>
        <v>0.44685214539663087</v>
      </c>
      <c r="AW543" s="55">
        <f t="shared" si="216"/>
        <v>0.561123690113426</v>
      </c>
      <c r="AX543" s="55">
        <f t="shared" si="217"/>
        <v>0.75372186292742605</v>
      </c>
      <c r="AY543" s="55">
        <f t="shared" si="218"/>
        <v>0.75507549515202765</v>
      </c>
    </row>
    <row r="544" spans="1:51" ht="14.4" thickBot="1" x14ac:dyDescent="0.3">
      <c r="A544" s="41" t="s">
        <v>1398</v>
      </c>
      <c r="B544" s="41" t="s">
        <v>1411</v>
      </c>
      <c r="C544" s="26" t="s">
        <v>603</v>
      </c>
      <c r="D544" s="50">
        <v>1</v>
      </c>
      <c r="E544" s="50">
        <v>1</v>
      </c>
      <c r="F544" s="50">
        <v>6</v>
      </c>
      <c r="G544" s="50">
        <v>9.3000000000000007</v>
      </c>
      <c r="H544" s="50">
        <v>15</v>
      </c>
      <c r="I544" s="50">
        <v>20.5</v>
      </c>
      <c r="J544" s="50">
        <v>23.6</v>
      </c>
      <c r="K544" s="50">
        <v>19.600000000000001</v>
      </c>
      <c r="L544" s="50">
        <v>16.78</v>
      </c>
      <c r="M544" s="50">
        <v>9.6999999999999993</v>
      </c>
      <c r="N544" s="50">
        <v>4.3899999999999997</v>
      </c>
      <c r="O544" s="50">
        <v>-2.2799999999999998</v>
      </c>
      <c r="P544" s="51">
        <v>-1.722222222222223</v>
      </c>
      <c r="Q544" s="51">
        <v>-3.7</v>
      </c>
      <c r="R544" s="51">
        <v>-2.3888888888888893</v>
      </c>
      <c r="S544" s="51">
        <v>0.59999999999999909</v>
      </c>
      <c r="T544" s="51">
        <v>1.5000000000000016</v>
      </c>
      <c r="U544" s="51">
        <v>6.6000000000000014</v>
      </c>
      <c r="V544" s="51">
        <v>7.4</v>
      </c>
      <c r="W544" s="51">
        <v>4.8</v>
      </c>
      <c r="X544" s="51">
        <v>3.1111111111111116</v>
      </c>
      <c r="Y544" s="51">
        <v>2.6999999999999997</v>
      </c>
      <c r="Z544" s="51">
        <v>-1.888888888888888</v>
      </c>
      <c r="AA544" s="51">
        <v>-6.2222222222222214</v>
      </c>
      <c r="AB544" s="53">
        <f t="shared" si="195"/>
        <v>442.1425706694356</v>
      </c>
      <c r="AC544" s="53">
        <f t="shared" si="196"/>
        <v>329.72744756199467</v>
      </c>
      <c r="AD544" s="53">
        <f t="shared" si="197"/>
        <v>281.70908287575264</v>
      </c>
      <c r="AE544" s="53">
        <f t="shared" si="198"/>
        <v>348.16016534103233</v>
      </c>
      <c r="AF544" s="53">
        <f t="shared" si="199"/>
        <v>272.35219832282058</v>
      </c>
      <c r="AG544" s="53">
        <f t="shared" si="200"/>
        <v>394.00729395360133</v>
      </c>
      <c r="AH544" s="53">
        <f t="shared" si="201"/>
        <v>363.95221566002914</v>
      </c>
      <c r="AI544" s="53">
        <f t="shared" si="202"/>
        <v>324.67485830035059</v>
      </c>
      <c r="AJ544" s="53">
        <f t="shared" si="203"/>
        <v>305.72059541274024</v>
      </c>
      <c r="AK544" s="53">
        <f t="shared" si="204"/>
        <v>457.73369551880353</v>
      </c>
      <c r="AL544" s="53">
        <f t="shared" si="205"/>
        <v>339.20624493096204</v>
      </c>
      <c r="AM544" s="53">
        <f t="shared" si="206"/>
        <v>286.04924643020195</v>
      </c>
      <c r="AN544" s="55">
        <f t="shared" si="207"/>
        <v>0.82036426781919869</v>
      </c>
      <c r="AO544" s="55">
        <f t="shared" si="208"/>
        <v>0.70844007464706549</v>
      </c>
      <c r="AP544" s="55">
        <f t="shared" si="209"/>
        <v>0.54903672194490161</v>
      </c>
      <c r="AQ544" s="55">
        <f t="shared" si="210"/>
        <v>0.54543817220354907</v>
      </c>
      <c r="AR544" s="55">
        <f t="shared" si="211"/>
        <v>0.39994057323136345</v>
      </c>
      <c r="AS544" s="55">
        <f t="shared" si="212"/>
        <v>0.40453144223557053</v>
      </c>
      <c r="AT544" s="55">
        <f t="shared" si="213"/>
        <v>0.35374283817513014</v>
      </c>
      <c r="AU544" s="55">
        <f t="shared" si="214"/>
        <v>0.37758889677243079</v>
      </c>
      <c r="AV544" s="55">
        <f t="shared" si="215"/>
        <v>0.40031020028215436</v>
      </c>
      <c r="AW544" s="55">
        <f t="shared" si="216"/>
        <v>0.61706157284477037</v>
      </c>
      <c r="AX544" s="55">
        <f t="shared" si="217"/>
        <v>0.63714196114543475</v>
      </c>
      <c r="AY544" s="55">
        <f t="shared" si="218"/>
        <v>0.74365679450930899</v>
      </c>
    </row>
    <row r="545" spans="1:51" ht="14.4" thickBot="1" x14ac:dyDescent="0.3">
      <c r="A545" s="41" t="s">
        <v>1398</v>
      </c>
      <c r="B545" s="41" t="s">
        <v>1411</v>
      </c>
      <c r="C545" s="26" t="s">
        <v>604</v>
      </c>
      <c r="D545" s="50">
        <v>-2.5</v>
      </c>
      <c r="E545" s="50">
        <v>-1.4</v>
      </c>
      <c r="F545" s="50">
        <v>5.5</v>
      </c>
      <c r="G545" s="50">
        <v>8.1999999999999993</v>
      </c>
      <c r="H545" s="50">
        <v>10.39</v>
      </c>
      <c r="I545" s="50">
        <v>16.399999999999999</v>
      </c>
      <c r="J545" s="50">
        <v>21.1</v>
      </c>
      <c r="K545" s="50">
        <v>20.8</v>
      </c>
      <c r="L545" s="50">
        <v>12.5</v>
      </c>
      <c r="M545" s="50">
        <v>7.1</v>
      </c>
      <c r="N545" s="50">
        <v>2.39</v>
      </c>
      <c r="O545" s="50">
        <v>-0.72</v>
      </c>
      <c r="P545" s="51">
        <v>-5.1111111111111107</v>
      </c>
      <c r="Q545" s="51">
        <v>-3.8999999999999995</v>
      </c>
      <c r="R545" s="51">
        <v>-1.4999999999999996</v>
      </c>
      <c r="S545" s="51">
        <v>1.4000000000000017</v>
      </c>
      <c r="T545" s="51">
        <v>3.2777777777777768</v>
      </c>
      <c r="U545" s="51">
        <v>8.1</v>
      </c>
      <c r="V545" s="51">
        <v>9.5</v>
      </c>
      <c r="W545" s="51">
        <v>6.5000000000000018</v>
      </c>
      <c r="X545" s="51">
        <v>5.6111111111111116</v>
      </c>
      <c r="Y545" s="51">
        <v>2.4</v>
      </c>
      <c r="Z545" s="51">
        <v>-0.49999999999999922</v>
      </c>
      <c r="AA545" s="51">
        <v>-4.2222222222222232</v>
      </c>
      <c r="AB545" s="53">
        <f t="shared" si="195"/>
        <v>344.25297466543174</v>
      </c>
      <c r="AC545" s="53">
        <f t="shared" si="196"/>
        <v>380.94937577310941</v>
      </c>
      <c r="AD545" s="53">
        <f t="shared" si="197"/>
        <v>332.44972124799727</v>
      </c>
      <c r="AE545" s="53">
        <f t="shared" si="198"/>
        <v>420.76206019512722</v>
      </c>
      <c r="AF545" s="53">
        <f t="shared" si="199"/>
        <v>474.33730437289717</v>
      </c>
      <c r="AG545" s="53">
        <f t="shared" si="200"/>
        <v>625.28620169842145</v>
      </c>
      <c r="AH545" s="53">
        <f t="shared" si="201"/>
        <v>563.14303155907487</v>
      </c>
      <c r="AI545" s="53">
        <f t="shared" si="202"/>
        <v>381.50930258994958</v>
      </c>
      <c r="AJ545" s="53">
        <f t="shared" si="203"/>
        <v>571.77066515586671</v>
      </c>
      <c r="AK545" s="53">
        <f t="shared" si="204"/>
        <v>523.13600681875198</v>
      </c>
      <c r="AL545" s="53">
        <f t="shared" si="205"/>
        <v>478.72358833470508</v>
      </c>
      <c r="AM545" s="53">
        <f t="shared" si="206"/>
        <v>345.35892456914661</v>
      </c>
      <c r="AN545" s="55">
        <f t="shared" si="207"/>
        <v>0.82247850211608919</v>
      </c>
      <c r="AO545" s="55">
        <f t="shared" si="208"/>
        <v>0.83083711537613469</v>
      </c>
      <c r="AP545" s="55">
        <f t="shared" si="209"/>
        <v>0.60684511646907391</v>
      </c>
      <c r="AQ545" s="55">
        <f t="shared" si="210"/>
        <v>0.622319433859987</v>
      </c>
      <c r="AR545" s="55">
        <f t="shared" si="211"/>
        <v>0.61382624997433144</v>
      </c>
      <c r="AS545" s="55">
        <f t="shared" si="212"/>
        <v>0.57945191143713326</v>
      </c>
      <c r="AT545" s="55">
        <f t="shared" si="213"/>
        <v>0.47477970120301555</v>
      </c>
      <c r="AU545" s="55">
        <f t="shared" si="214"/>
        <v>0.39440233436731065</v>
      </c>
      <c r="AV545" s="55">
        <f t="shared" si="215"/>
        <v>0.62850231612270879</v>
      </c>
      <c r="AW545" s="55">
        <f t="shared" si="216"/>
        <v>0.72041611054292565</v>
      </c>
      <c r="AX545" s="55">
        <f t="shared" si="217"/>
        <v>0.81223412107198079</v>
      </c>
      <c r="AY545" s="55">
        <f t="shared" si="218"/>
        <v>0.77164119061979253</v>
      </c>
    </row>
    <row r="546" spans="1:51" ht="14.4" thickBot="1" x14ac:dyDescent="0.3">
      <c r="A546" s="41" t="s">
        <v>1398</v>
      </c>
      <c r="B546" s="41" t="s">
        <v>1411</v>
      </c>
      <c r="C546" s="26" t="s">
        <v>605</v>
      </c>
      <c r="D546" s="50">
        <v>-7.61</v>
      </c>
      <c r="E546" s="50">
        <v>-6</v>
      </c>
      <c r="F546" s="50">
        <v>1.5</v>
      </c>
      <c r="G546" s="50">
        <v>8.1</v>
      </c>
      <c r="H546" s="50">
        <v>12.28</v>
      </c>
      <c r="I546" s="50">
        <v>16.399999999999999</v>
      </c>
      <c r="J546" s="50">
        <v>20.6</v>
      </c>
      <c r="K546" s="50">
        <v>19</v>
      </c>
      <c r="L546" s="50">
        <v>13.72</v>
      </c>
      <c r="M546" s="50">
        <v>6.9</v>
      </c>
      <c r="N546" s="50">
        <v>0.22</v>
      </c>
      <c r="O546" s="50">
        <v>-2.61</v>
      </c>
      <c r="P546" s="51">
        <v>-9.5</v>
      </c>
      <c r="Q546" s="51">
        <v>-8.4</v>
      </c>
      <c r="R546" s="51">
        <v>-2.0000000000000009</v>
      </c>
      <c r="S546" s="51">
        <v>-1.3999999999999997</v>
      </c>
      <c r="T546" s="51">
        <v>2.2222222222222223</v>
      </c>
      <c r="U546" s="51">
        <v>5.1999999999999993</v>
      </c>
      <c r="V546" s="51">
        <v>8.1999999999999993</v>
      </c>
      <c r="W546" s="51">
        <v>5.0999999999999996</v>
      </c>
      <c r="X546" s="51">
        <v>1.5000000000000016</v>
      </c>
      <c r="Y546" s="51">
        <v>0.29999999999999954</v>
      </c>
      <c r="Z546" s="51">
        <v>-3.9999999999999996</v>
      </c>
      <c r="AA546" s="51">
        <v>-6.2222222222222214</v>
      </c>
      <c r="AB546" s="53">
        <f t="shared" si="195"/>
        <v>257.55241584964176</v>
      </c>
      <c r="AC546" s="53">
        <f t="shared" si="196"/>
        <v>270.32320523878508</v>
      </c>
      <c r="AD546" s="53">
        <f t="shared" si="197"/>
        <v>409.45643626451147</v>
      </c>
      <c r="AE546" s="53">
        <f t="shared" si="198"/>
        <v>282.23412962030108</v>
      </c>
      <c r="AF546" s="53">
        <f t="shared" si="199"/>
        <v>360.36210294727431</v>
      </c>
      <c r="AG546" s="53">
        <f t="shared" si="200"/>
        <v>419.76378117046056</v>
      </c>
      <c r="AH546" s="53">
        <f t="shared" si="201"/>
        <v>487.23948150793888</v>
      </c>
      <c r="AI546" s="53">
        <f t="shared" si="202"/>
        <v>351.41248255445242</v>
      </c>
      <c r="AJ546" s="53">
        <f t="shared" si="203"/>
        <v>295.85002086361288</v>
      </c>
      <c r="AK546" s="53">
        <f t="shared" si="204"/>
        <v>392.41312506643476</v>
      </c>
      <c r="AL546" s="53">
        <f t="shared" si="205"/>
        <v>333.49406358039846</v>
      </c>
      <c r="AM546" s="53">
        <f t="shared" si="206"/>
        <v>293.12059413161745</v>
      </c>
      <c r="AN546" s="55">
        <f t="shared" si="207"/>
        <v>0.86308101810804716</v>
      </c>
      <c r="AO546" s="55">
        <f t="shared" si="208"/>
        <v>0.83123781048098222</v>
      </c>
      <c r="AP546" s="55">
        <f t="shared" si="209"/>
        <v>0.77541846910943291</v>
      </c>
      <c r="AQ546" s="55">
        <f t="shared" si="210"/>
        <v>0.51141568371948687</v>
      </c>
      <c r="AR546" s="55">
        <f t="shared" si="211"/>
        <v>0.5025762559811624</v>
      </c>
      <c r="AS546" s="55">
        <f t="shared" si="212"/>
        <v>0.47476692827660333</v>
      </c>
      <c r="AT546" s="55">
        <f t="shared" si="213"/>
        <v>0.44846920450435085</v>
      </c>
      <c r="AU546" s="55">
        <f t="shared" si="214"/>
        <v>0.40023290294852382</v>
      </c>
      <c r="AV546" s="55">
        <f t="shared" si="215"/>
        <v>0.4344463810586025</v>
      </c>
      <c r="AW546" s="55">
        <f t="shared" si="216"/>
        <v>0.62823692202916714</v>
      </c>
      <c r="AX546" s="55">
        <f t="shared" si="217"/>
        <v>0.73280953487753042</v>
      </c>
      <c r="AY546" s="55">
        <f t="shared" si="218"/>
        <v>0.76204053727431076</v>
      </c>
    </row>
    <row r="547" spans="1:51" ht="27" thickBot="1" x14ac:dyDescent="0.3">
      <c r="A547" s="41" t="s">
        <v>1398</v>
      </c>
      <c r="B547" s="41" t="s">
        <v>1411</v>
      </c>
      <c r="C547" s="26" t="s">
        <v>606</v>
      </c>
      <c r="D547" s="50">
        <v>0.11</v>
      </c>
      <c r="E547" s="50">
        <v>-0.4</v>
      </c>
      <c r="F547" s="50">
        <v>5.89</v>
      </c>
      <c r="G547" s="50">
        <v>9.4</v>
      </c>
      <c r="H547" s="50">
        <v>13.22</v>
      </c>
      <c r="I547" s="50">
        <v>18.8</v>
      </c>
      <c r="J547" s="50">
        <v>23.8</v>
      </c>
      <c r="K547" s="50">
        <v>23.1</v>
      </c>
      <c r="L547" s="50">
        <v>15.61</v>
      </c>
      <c r="M547" s="50">
        <v>7.9</v>
      </c>
      <c r="N547" s="50">
        <v>1.39</v>
      </c>
      <c r="O547" s="50">
        <v>0.28000000000000003</v>
      </c>
      <c r="P547" s="51">
        <v>-3.7222222222222219</v>
      </c>
      <c r="Q547" s="51">
        <v>-3.8999999999999995</v>
      </c>
      <c r="R547" s="51">
        <v>0.61111111111111194</v>
      </c>
      <c r="S547" s="51">
        <v>-1.1000000000000003</v>
      </c>
      <c r="T547" s="51">
        <v>1.6111111111111103</v>
      </c>
      <c r="U547" s="51">
        <v>4.7</v>
      </c>
      <c r="V547" s="51">
        <v>5.6999999999999984</v>
      </c>
      <c r="W547" s="51">
        <v>8.1</v>
      </c>
      <c r="X547" s="51">
        <v>0.61111111111111194</v>
      </c>
      <c r="Y547" s="51">
        <v>-2.5999999999999996</v>
      </c>
      <c r="Z547" s="51">
        <v>-5</v>
      </c>
      <c r="AA547" s="51">
        <v>-3.7777777777777781</v>
      </c>
      <c r="AB547" s="53">
        <f t="shared" si="195"/>
        <v>350.44048660731011</v>
      </c>
      <c r="AC547" s="53">
        <f t="shared" si="196"/>
        <v>354.10984758344728</v>
      </c>
      <c r="AD547" s="53">
        <f t="shared" si="197"/>
        <v>440.01388659372452</v>
      </c>
      <c r="AE547" s="53">
        <f t="shared" si="198"/>
        <v>270.1190166978198</v>
      </c>
      <c r="AF547" s="53">
        <f t="shared" si="199"/>
        <v>310.54069606599296</v>
      </c>
      <c r="AG547" s="53">
        <f t="shared" si="200"/>
        <v>336.535026987854</v>
      </c>
      <c r="AH547" s="53">
        <f t="shared" si="201"/>
        <v>284.62882432887517</v>
      </c>
      <c r="AI547" s="53">
        <f t="shared" si="202"/>
        <v>412.6306769395382</v>
      </c>
      <c r="AJ547" s="53">
        <f t="shared" si="203"/>
        <v>230.47334769935605</v>
      </c>
      <c r="AK547" s="53">
        <f t="shared" si="204"/>
        <v>239.69909081049983</v>
      </c>
      <c r="AL547" s="53">
        <f t="shared" si="205"/>
        <v>263.69005473709632</v>
      </c>
      <c r="AM547" s="53">
        <f t="shared" si="206"/>
        <v>343.28817327731656</v>
      </c>
      <c r="AN547" s="55">
        <f t="shared" si="207"/>
        <v>0.75419569113833196</v>
      </c>
      <c r="AO547" s="55">
        <f t="shared" si="208"/>
        <v>0.77230105363853363</v>
      </c>
      <c r="AP547" s="55">
        <f t="shared" si="209"/>
        <v>0.68878650406714703</v>
      </c>
      <c r="AQ547" s="55">
        <f t="shared" si="210"/>
        <v>0.47882118070289192</v>
      </c>
      <c r="AR547" s="55">
        <f t="shared" si="211"/>
        <v>0.45240570581889017</v>
      </c>
      <c r="AS547" s="55">
        <f t="shared" si="212"/>
        <v>0.3941220163062879</v>
      </c>
      <c r="AT547" s="55">
        <f t="shared" si="213"/>
        <v>0.31094977950878588</v>
      </c>
      <c r="AU547" s="55">
        <f t="shared" si="214"/>
        <v>0.38238431268875583</v>
      </c>
      <c r="AV547" s="55">
        <f t="shared" si="215"/>
        <v>0.36077709426717797</v>
      </c>
      <c r="AW547" s="55">
        <f t="shared" si="216"/>
        <v>0.47451986297933518</v>
      </c>
      <c r="AX547" s="55">
        <f t="shared" si="217"/>
        <v>0.62472797087964083</v>
      </c>
      <c r="AY547" s="55">
        <f t="shared" si="218"/>
        <v>0.74187986148123664</v>
      </c>
    </row>
    <row r="548" spans="1:51" ht="14.4" thickBot="1" x14ac:dyDescent="0.3">
      <c r="A548" s="41" t="s">
        <v>1398</v>
      </c>
      <c r="B548" s="41" t="s">
        <v>1411</v>
      </c>
      <c r="C548" s="26" t="s">
        <v>607</v>
      </c>
      <c r="D548" s="50">
        <v>1.61</v>
      </c>
      <c r="E548" s="50">
        <v>2.5</v>
      </c>
      <c r="F548" s="50">
        <v>4.78</v>
      </c>
      <c r="G548" s="50">
        <v>11.3</v>
      </c>
      <c r="H548" s="50">
        <v>13.78</v>
      </c>
      <c r="I548" s="50">
        <v>19.2</v>
      </c>
      <c r="J548" s="50">
        <v>25.6</v>
      </c>
      <c r="K548" s="50">
        <v>24.5</v>
      </c>
      <c r="L548" s="50">
        <v>16.28</v>
      </c>
      <c r="M548" s="50">
        <v>9.6</v>
      </c>
      <c r="N548" s="50">
        <v>4.72</v>
      </c>
      <c r="O548" s="50">
        <v>1.39</v>
      </c>
      <c r="P548" s="51">
        <v>-2.5</v>
      </c>
      <c r="Q548" s="51">
        <v>-1.5999999999999994</v>
      </c>
      <c r="R548" s="51">
        <v>-0.77777777777777701</v>
      </c>
      <c r="S548" s="51">
        <v>2.0000000000000009</v>
      </c>
      <c r="T548" s="51">
        <v>4.3888888888888884</v>
      </c>
      <c r="U548" s="51">
        <v>7.9999999999999991</v>
      </c>
      <c r="V548" s="51">
        <v>7.5</v>
      </c>
      <c r="W548" s="51">
        <v>9.0000000000000018</v>
      </c>
      <c r="X548" s="51">
        <v>4.5000000000000009</v>
      </c>
      <c r="Y548" s="51">
        <v>3.8000000000000016</v>
      </c>
      <c r="Z548" s="51">
        <v>-0.27777777777777779</v>
      </c>
      <c r="AA548" s="51">
        <v>-2.1111111111111116</v>
      </c>
      <c r="AB548" s="53">
        <f t="shared" si="195"/>
        <v>377.31256564994078</v>
      </c>
      <c r="AC548" s="53">
        <f t="shared" si="196"/>
        <v>404.38783904646181</v>
      </c>
      <c r="AD548" s="53">
        <f t="shared" si="197"/>
        <v>388.50282859470832</v>
      </c>
      <c r="AE548" s="53">
        <f t="shared" si="198"/>
        <v>372.44010085665576</v>
      </c>
      <c r="AF548" s="53">
        <f t="shared" si="199"/>
        <v>443.63250458232426</v>
      </c>
      <c r="AG548" s="53">
        <f t="shared" si="200"/>
        <v>517.14857342712764</v>
      </c>
      <c r="AH548" s="53">
        <f t="shared" si="201"/>
        <v>327.36435555685387</v>
      </c>
      <c r="AI548" s="53">
        <f t="shared" si="202"/>
        <v>428.43627993825032</v>
      </c>
      <c r="AJ548" s="53">
        <f t="shared" si="203"/>
        <v>383.65346618055781</v>
      </c>
      <c r="AK548" s="53">
        <f t="shared" si="204"/>
        <v>538.26756785651321</v>
      </c>
      <c r="AL548" s="53">
        <f t="shared" si="205"/>
        <v>419.60817538307492</v>
      </c>
      <c r="AM548" s="53">
        <f t="shared" si="206"/>
        <v>405.98741779902718</v>
      </c>
      <c r="AN548" s="55">
        <f t="shared" si="207"/>
        <v>0.74143430713824876</v>
      </c>
      <c r="AO548" s="55">
        <f t="shared" si="208"/>
        <v>0.74360104487159751</v>
      </c>
      <c r="AP548" s="55">
        <f t="shared" si="209"/>
        <v>0.67264397928857389</v>
      </c>
      <c r="AQ548" s="55">
        <f t="shared" si="210"/>
        <v>0.52771332875990451</v>
      </c>
      <c r="AR548" s="55">
        <f t="shared" si="211"/>
        <v>0.5309647613608246</v>
      </c>
      <c r="AS548" s="55">
        <f t="shared" si="212"/>
        <v>0.48250813005793552</v>
      </c>
      <c r="AT548" s="55">
        <f t="shared" si="213"/>
        <v>0.31601651259956837</v>
      </c>
      <c r="AU548" s="55">
        <f t="shared" si="214"/>
        <v>0.37357122278321547</v>
      </c>
      <c r="AV548" s="55">
        <f t="shared" si="215"/>
        <v>0.45562403795185435</v>
      </c>
      <c r="AW548" s="55">
        <f t="shared" si="216"/>
        <v>0.67139471268855877</v>
      </c>
      <c r="AX548" s="55">
        <f t="shared" si="217"/>
        <v>0.70051767489317007</v>
      </c>
      <c r="AY548" s="55">
        <f t="shared" si="218"/>
        <v>0.77517607993668514</v>
      </c>
    </row>
    <row r="549" spans="1:51" ht="14.4" thickBot="1" x14ac:dyDescent="0.3">
      <c r="A549" s="41" t="s">
        <v>1398</v>
      </c>
      <c r="B549" s="41" t="s">
        <v>1411</v>
      </c>
      <c r="C549" s="26" t="s">
        <v>608</v>
      </c>
      <c r="D549" s="50">
        <v>1.39</v>
      </c>
      <c r="E549" s="50">
        <v>0.4</v>
      </c>
      <c r="F549" s="50">
        <v>5.72</v>
      </c>
      <c r="G549" s="50">
        <v>8.1999999999999993</v>
      </c>
      <c r="H549" s="50">
        <v>13.22</v>
      </c>
      <c r="I549" s="50">
        <v>20.3</v>
      </c>
      <c r="J549" s="50">
        <v>23.5</v>
      </c>
      <c r="K549" s="50">
        <v>24.1</v>
      </c>
      <c r="L549" s="50">
        <v>17.39</v>
      </c>
      <c r="M549" s="50">
        <v>8.1</v>
      </c>
      <c r="N549" s="50">
        <v>3.11</v>
      </c>
      <c r="O549" s="50">
        <v>-2.5</v>
      </c>
      <c r="P549" s="51">
        <v>-2.2222222222222223</v>
      </c>
      <c r="Q549" s="51">
        <v>-4.1999999999999993</v>
      </c>
      <c r="R549" s="51">
        <v>-1.2222222222222219</v>
      </c>
      <c r="S549" s="51">
        <v>-0.90000000000000058</v>
      </c>
      <c r="T549" s="51">
        <v>0.38888888888889045</v>
      </c>
      <c r="U549" s="51">
        <v>0.79999999999999871</v>
      </c>
      <c r="V549" s="51">
        <v>0.39999999999999936</v>
      </c>
      <c r="W549" s="51">
        <v>1.9000000000000008</v>
      </c>
      <c r="X549" s="51">
        <v>0.77777777777777701</v>
      </c>
      <c r="Y549" s="51">
        <v>-1.4999999999999996</v>
      </c>
      <c r="Z549" s="51">
        <v>-2.1111111111111116</v>
      </c>
      <c r="AA549" s="51">
        <v>-3.8888888888888888</v>
      </c>
      <c r="AB549" s="53">
        <f t="shared" si="195"/>
        <v>399.38091296825797</v>
      </c>
      <c r="AC549" s="53">
        <f t="shared" si="196"/>
        <v>319.44761034471651</v>
      </c>
      <c r="AD549" s="53">
        <f t="shared" si="197"/>
        <v>341.03654440089065</v>
      </c>
      <c r="AE549" s="53">
        <f t="shared" si="198"/>
        <v>301.61706521061211</v>
      </c>
      <c r="AF549" s="53">
        <f t="shared" si="199"/>
        <v>260.47194904046802</v>
      </c>
      <c r="AG549" s="53">
        <f t="shared" si="200"/>
        <v>176.34133699607321</v>
      </c>
      <c r="AH549" s="53">
        <f t="shared" si="201"/>
        <v>136.92082057347159</v>
      </c>
      <c r="AI549" s="53">
        <f t="shared" si="202"/>
        <v>163.82871954963738</v>
      </c>
      <c r="AJ549" s="53">
        <f t="shared" si="203"/>
        <v>210.8140910321182</v>
      </c>
      <c r="AK549" s="53">
        <f t="shared" si="204"/>
        <v>278.12163784943743</v>
      </c>
      <c r="AL549" s="53">
        <f t="shared" si="205"/>
        <v>359.19517773366766</v>
      </c>
      <c r="AM549" s="53">
        <f t="shared" si="206"/>
        <v>413.80622791514764</v>
      </c>
      <c r="AN549" s="55">
        <f t="shared" si="207"/>
        <v>0.76884311309760733</v>
      </c>
      <c r="AO549" s="55">
        <f t="shared" si="208"/>
        <v>0.71255695750699299</v>
      </c>
      <c r="AP549" s="55">
        <f t="shared" si="209"/>
        <v>0.60996581221360213</v>
      </c>
      <c r="AQ549" s="55">
        <f t="shared" si="210"/>
        <v>0.52689373163623066</v>
      </c>
      <c r="AR549" s="55">
        <f t="shared" si="211"/>
        <v>0.41433277863496343</v>
      </c>
      <c r="AS549" s="55">
        <f t="shared" si="212"/>
        <v>0.27230636368515332</v>
      </c>
      <c r="AT549" s="55">
        <f t="shared" si="213"/>
        <v>0.21762511790641811</v>
      </c>
      <c r="AU549" s="55">
        <f t="shared" si="214"/>
        <v>0.23379282851615785</v>
      </c>
      <c r="AV549" s="55">
        <f t="shared" si="215"/>
        <v>0.32606084939500041</v>
      </c>
      <c r="AW549" s="55">
        <f t="shared" si="216"/>
        <v>0.5076760391909283</v>
      </c>
      <c r="AX549" s="55">
        <f t="shared" si="217"/>
        <v>0.68583285491270851</v>
      </c>
      <c r="AY549" s="55">
        <f t="shared" si="218"/>
        <v>0.90174598167851094</v>
      </c>
    </row>
    <row r="550" spans="1:51" ht="14.4" thickBot="1" x14ac:dyDescent="0.3">
      <c r="A550" s="41" t="s">
        <v>1398</v>
      </c>
      <c r="B550" s="41" t="s">
        <v>1411</v>
      </c>
      <c r="C550" s="26" t="s">
        <v>609</v>
      </c>
      <c r="D550" s="50">
        <v>-5.72</v>
      </c>
      <c r="E550" s="50">
        <v>-1.5</v>
      </c>
      <c r="F550" s="50">
        <v>4</v>
      </c>
      <c r="G550" s="50">
        <v>9</v>
      </c>
      <c r="H550" s="50">
        <v>13</v>
      </c>
      <c r="I550" s="50">
        <v>17.5</v>
      </c>
      <c r="J550" s="50">
        <v>22.2</v>
      </c>
      <c r="K550" s="50">
        <v>20.6</v>
      </c>
      <c r="L550" s="50">
        <v>14.89</v>
      </c>
      <c r="M550" s="50">
        <v>7.9</v>
      </c>
      <c r="N550" s="50">
        <v>2.11</v>
      </c>
      <c r="O550" s="50">
        <v>-4</v>
      </c>
      <c r="P550" s="51">
        <v>-8.5</v>
      </c>
      <c r="Q550" s="51">
        <v>-6.2</v>
      </c>
      <c r="R550" s="51">
        <v>-4.7777777777777786</v>
      </c>
      <c r="S550" s="51">
        <v>-1.6999999999999993</v>
      </c>
      <c r="T550" s="51">
        <v>0.72222222222222066</v>
      </c>
      <c r="U550" s="51">
        <v>5.3</v>
      </c>
      <c r="V550" s="51">
        <v>6.0999999999999979</v>
      </c>
      <c r="W550" s="51">
        <v>4.0000000000000018</v>
      </c>
      <c r="X550" s="51">
        <v>1.6111111111111103</v>
      </c>
      <c r="Y550" s="51">
        <v>-2.5999999999999996</v>
      </c>
      <c r="Z550" s="51">
        <v>-1.3888888888888888</v>
      </c>
      <c r="AA550" s="51">
        <v>-6.7222222222222232</v>
      </c>
      <c r="AB550" s="53">
        <f t="shared" si="195"/>
        <v>260.53306110948603</v>
      </c>
      <c r="AC550" s="53">
        <f t="shared" si="196"/>
        <v>270.99579100657252</v>
      </c>
      <c r="AD550" s="53">
        <f t="shared" si="197"/>
        <v>226.6010749254387</v>
      </c>
      <c r="AE550" s="53">
        <f t="shared" si="198"/>
        <v>254.10782869232713</v>
      </c>
      <c r="AF550" s="53">
        <f t="shared" si="199"/>
        <v>277.26777588039664</v>
      </c>
      <c r="AG550" s="53">
        <f t="shared" si="200"/>
        <v>396.97771458182007</v>
      </c>
      <c r="AH550" s="53">
        <f t="shared" si="201"/>
        <v>331.39789967091116</v>
      </c>
      <c r="AI550" s="53">
        <f t="shared" si="202"/>
        <v>272.87667978509683</v>
      </c>
      <c r="AJ550" s="53">
        <f t="shared" si="203"/>
        <v>278.6862786152742</v>
      </c>
      <c r="AK550" s="53">
        <f t="shared" si="204"/>
        <v>239.69909081049983</v>
      </c>
      <c r="AL550" s="53">
        <f t="shared" si="205"/>
        <v>428.85850958836591</v>
      </c>
      <c r="AM550" s="53">
        <f t="shared" si="206"/>
        <v>301.16051291030908</v>
      </c>
      <c r="AN550" s="55">
        <f t="shared" si="207"/>
        <v>0.80739347597139655</v>
      </c>
      <c r="AO550" s="55">
        <f t="shared" si="208"/>
        <v>0.70332688189783565</v>
      </c>
      <c r="AP550" s="55">
        <f t="shared" si="209"/>
        <v>0.52792237887814242</v>
      </c>
      <c r="AQ550" s="55">
        <f t="shared" si="210"/>
        <v>0.47070911661473386</v>
      </c>
      <c r="AR550" s="55">
        <f t="shared" si="211"/>
        <v>0.43056365525936835</v>
      </c>
      <c r="AS550" s="55">
        <f t="shared" si="212"/>
        <v>0.44588611215033702</v>
      </c>
      <c r="AT550" s="55">
        <f t="shared" si="213"/>
        <v>0.35217081569395181</v>
      </c>
      <c r="AU550" s="55">
        <f t="shared" si="214"/>
        <v>0.33561750241761457</v>
      </c>
      <c r="AV550" s="55">
        <f t="shared" si="215"/>
        <v>0.40599916267396369</v>
      </c>
      <c r="AW550" s="55">
        <f t="shared" si="216"/>
        <v>0.47451986297933518</v>
      </c>
      <c r="AX550" s="55">
        <f t="shared" si="217"/>
        <v>0.77646977336349354</v>
      </c>
      <c r="AY550" s="55">
        <f t="shared" si="218"/>
        <v>0.81348681073599682</v>
      </c>
    </row>
    <row r="551" spans="1:51" ht="14.4" thickBot="1" x14ac:dyDescent="0.3">
      <c r="A551" s="41" t="s">
        <v>1398</v>
      </c>
      <c r="B551" s="41" t="s">
        <v>1411</v>
      </c>
      <c r="C551" s="26" t="s">
        <v>610</v>
      </c>
      <c r="D551" s="50">
        <v>-5.22</v>
      </c>
      <c r="E551" s="50">
        <v>-2.7</v>
      </c>
      <c r="F551" s="50">
        <v>2.11</v>
      </c>
      <c r="G551" s="50">
        <v>8.8000000000000007</v>
      </c>
      <c r="H551" s="50">
        <v>11.28</v>
      </c>
      <c r="I551" s="50">
        <v>16.600000000000001</v>
      </c>
      <c r="J551" s="50">
        <v>21.1</v>
      </c>
      <c r="K551" s="50">
        <v>19.899999999999999</v>
      </c>
      <c r="L551" s="50">
        <v>12.78</v>
      </c>
      <c r="M551" s="50">
        <v>6.3</v>
      </c>
      <c r="N551" s="50">
        <v>-1.5</v>
      </c>
      <c r="O551" s="50">
        <v>-2.5</v>
      </c>
      <c r="P551" s="51">
        <v>-8.8888888888888893</v>
      </c>
      <c r="Q551" s="51">
        <v>-6.9</v>
      </c>
      <c r="R551" s="51">
        <v>-5.3888888888888884</v>
      </c>
      <c r="S551" s="51">
        <v>-1.2999999999999998</v>
      </c>
      <c r="T551" s="51">
        <v>1.722222222222223</v>
      </c>
      <c r="U551" s="51">
        <v>4.6000000000000005</v>
      </c>
      <c r="V551" s="51">
        <v>7.5</v>
      </c>
      <c r="W551" s="51">
        <v>5.6999999999999984</v>
      </c>
      <c r="X551" s="51">
        <v>2.8888888888888906</v>
      </c>
      <c r="Y551" s="51">
        <v>-1.5999999999999994</v>
      </c>
      <c r="Z551" s="51">
        <v>-5</v>
      </c>
      <c r="AA551" s="51">
        <v>-5.4999999999999991</v>
      </c>
      <c r="AB551" s="53">
        <f t="shared" si="195"/>
        <v>236.06678679376242</v>
      </c>
      <c r="AC551" s="53">
        <f t="shared" si="196"/>
        <v>265.98012793255737</v>
      </c>
      <c r="AD551" s="53">
        <f t="shared" si="197"/>
        <v>236.13656597677755</v>
      </c>
      <c r="AE551" s="53">
        <f t="shared" si="198"/>
        <v>273.14255913774281</v>
      </c>
      <c r="AF551" s="53">
        <f t="shared" si="199"/>
        <v>358.42606166905881</v>
      </c>
      <c r="AG551" s="53">
        <f t="shared" si="200"/>
        <v>381.21238400649156</v>
      </c>
      <c r="AH551" s="53">
        <f t="shared" si="201"/>
        <v>429.5451300216032</v>
      </c>
      <c r="AI551" s="53">
        <f t="shared" si="202"/>
        <v>361.14821052794008</v>
      </c>
      <c r="AJ551" s="53">
        <f t="shared" si="203"/>
        <v>383.37300988046434</v>
      </c>
      <c r="AK551" s="53">
        <f t="shared" si="204"/>
        <v>309.97764084386421</v>
      </c>
      <c r="AL551" s="53">
        <f t="shared" si="205"/>
        <v>325.20520421784568</v>
      </c>
      <c r="AM551" s="53">
        <f t="shared" si="206"/>
        <v>324.54607099927324</v>
      </c>
      <c r="AN551" s="55">
        <f t="shared" si="207"/>
        <v>0.75410332448869022</v>
      </c>
      <c r="AO551" s="55">
        <f t="shared" si="208"/>
        <v>0.72833006687430157</v>
      </c>
      <c r="AP551" s="55">
        <f t="shared" si="209"/>
        <v>0.576168033837543</v>
      </c>
      <c r="AQ551" s="55">
        <f t="shared" si="210"/>
        <v>0.49132532176677951</v>
      </c>
      <c r="AR551" s="55">
        <f t="shared" si="211"/>
        <v>0.51803277855742746</v>
      </c>
      <c r="AS551" s="55">
        <f t="shared" si="212"/>
        <v>0.44957250049558317</v>
      </c>
      <c r="AT551" s="55">
        <f t="shared" si="213"/>
        <v>0.41465526618697629</v>
      </c>
      <c r="AU551" s="55">
        <f t="shared" si="214"/>
        <v>0.39454527031281766</v>
      </c>
      <c r="AV551" s="55">
        <f t="shared" si="215"/>
        <v>0.50994419812148306</v>
      </c>
      <c r="AW551" s="55">
        <f t="shared" si="216"/>
        <v>0.56999661058513462</v>
      </c>
      <c r="AX551" s="55">
        <f t="shared" si="217"/>
        <v>0.7704681450844737</v>
      </c>
      <c r="AY551" s="55">
        <f t="shared" si="218"/>
        <v>0.79859002701932325</v>
      </c>
    </row>
    <row r="552" spans="1:51" ht="14.4" thickBot="1" x14ac:dyDescent="0.3">
      <c r="A552" s="41" t="s">
        <v>1398</v>
      </c>
      <c r="B552" s="41" t="s">
        <v>1412</v>
      </c>
      <c r="C552" s="26" t="s">
        <v>611</v>
      </c>
      <c r="D552" s="50">
        <v>-6.78</v>
      </c>
      <c r="E552" s="50">
        <v>-3.5</v>
      </c>
      <c r="F552" s="50">
        <v>6.22</v>
      </c>
      <c r="G552" s="50">
        <v>10.8</v>
      </c>
      <c r="H552" s="50">
        <v>14</v>
      </c>
      <c r="I552" s="50">
        <v>19.7</v>
      </c>
      <c r="J552" s="50">
        <v>23.5</v>
      </c>
      <c r="K552" s="50">
        <v>22</v>
      </c>
      <c r="L552" s="50">
        <v>18.78</v>
      </c>
      <c r="M552" s="50">
        <v>10.199999999999999</v>
      </c>
      <c r="N552" s="50">
        <v>5.61</v>
      </c>
      <c r="O552" s="50">
        <v>-9.89</v>
      </c>
      <c r="P552" s="51">
        <v>-8.3888888888888893</v>
      </c>
      <c r="Q552" s="51">
        <v>-6.4999999999999991</v>
      </c>
      <c r="R552" s="51">
        <v>0.38888888888889045</v>
      </c>
      <c r="S552" s="51">
        <v>5.8999999999999986</v>
      </c>
      <c r="T552" s="51">
        <v>8.8888888888888893</v>
      </c>
      <c r="U552" s="51">
        <v>14.9</v>
      </c>
      <c r="V552" s="51">
        <v>16.2</v>
      </c>
      <c r="W552" s="51">
        <v>17</v>
      </c>
      <c r="X552" s="51">
        <v>14.111111111111111</v>
      </c>
      <c r="Y552" s="51">
        <v>3.699999999999998</v>
      </c>
      <c r="Z552" s="51">
        <v>1.1111111111111112</v>
      </c>
      <c r="AA552" s="51">
        <v>-12.388888888888889</v>
      </c>
      <c r="AB552" s="53">
        <f t="shared" si="195"/>
        <v>287.43825666192606</v>
      </c>
      <c r="AC552" s="53">
        <f t="shared" si="196"/>
        <v>300.15434951162291</v>
      </c>
      <c r="AD552" s="53">
        <f t="shared" si="197"/>
        <v>416.51642527217297</v>
      </c>
      <c r="AE552" s="53">
        <f t="shared" si="198"/>
        <v>665.79691911197096</v>
      </c>
      <c r="AF552" s="53">
        <f t="shared" si="199"/>
        <v>811.75139329098079</v>
      </c>
      <c r="AG552" s="53">
        <f t="shared" si="200"/>
        <v>1249.0612421957198</v>
      </c>
      <c r="AH552" s="53">
        <f t="shared" si="201"/>
        <v>1169.4257025855156</v>
      </c>
      <c r="AI552" s="53">
        <f t="shared" si="202"/>
        <v>1417.8411543657564</v>
      </c>
      <c r="AJ552" s="53">
        <f t="shared" si="203"/>
        <v>1194.5711300839257</v>
      </c>
      <c r="AK552" s="53">
        <f t="shared" si="204"/>
        <v>509.85042007921999</v>
      </c>
      <c r="AL552" s="53">
        <f t="shared" si="205"/>
        <v>482.11934723381052</v>
      </c>
      <c r="AM552" s="53">
        <f t="shared" si="206"/>
        <v>194.3553095496242</v>
      </c>
      <c r="AN552" s="55">
        <f t="shared" si="207"/>
        <v>0.8831024831428208</v>
      </c>
      <c r="AO552" s="55">
        <f t="shared" si="208"/>
        <v>0.79707916297790149</v>
      </c>
      <c r="AP552" s="55">
        <f t="shared" si="209"/>
        <v>0.66255275650933654</v>
      </c>
      <c r="AQ552" s="55">
        <f t="shared" si="210"/>
        <v>0.71737204790780285</v>
      </c>
      <c r="AR552" s="55">
        <f t="shared" si="211"/>
        <v>0.71312488804058505</v>
      </c>
      <c r="AS552" s="55">
        <f t="shared" si="212"/>
        <v>0.73831008461128189</v>
      </c>
      <c r="AT552" s="55">
        <f t="shared" si="213"/>
        <v>0.63600508838052805</v>
      </c>
      <c r="AU552" s="55">
        <f t="shared" si="214"/>
        <v>0.73288964682767155</v>
      </c>
      <c r="AV552" s="55">
        <f t="shared" si="215"/>
        <v>0.74300704384346949</v>
      </c>
      <c r="AW552" s="55">
        <f t="shared" si="216"/>
        <v>0.64043779967346626</v>
      </c>
      <c r="AX552" s="55">
        <f t="shared" si="217"/>
        <v>0.72800858788317024</v>
      </c>
      <c r="AY552" s="55">
        <f t="shared" si="218"/>
        <v>0.81950866317874027</v>
      </c>
    </row>
    <row r="553" spans="1:51" ht="14.4" thickBot="1" x14ac:dyDescent="0.3">
      <c r="A553" s="41" t="s">
        <v>1398</v>
      </c>
      <c r="B553" s="41" t="s">
        <v>1412</v>
      </c>
      <c r="C553" s="26" t="s">
        <v>612</v>
      </c>
      <c r="D553" s="50">
        <v>-0.22</v>
      </c>
      <c r="E553" s="50">
        <v>2.2999999999999998</v>
      </c>
      <c r="F553" s="50">
        <v>3.61</v>
      </c>
      <c r="G553" s="50">
        <v>10.5</v>
      </c>
      <c r="H553" s="50">
        <v>16.61</v>
      </c>
      <c r="I553" s="50">
        <v>25.1</v>
      </c>
      <c r="J553" s="50">
        <v>25.8</v>
      </c>
      <c r="K553" s="50">
        <v>23.6</v>
      </c>
      <c r="L553" s="50">
        <v>18.5</v>
      </c>
      <c r="M553" s="50">
        <v>14.3</v>
      </c>
      <c r="N553" s="50">
        <v>5.39</v>
      </c>
      <c r="O553" s="50">
        <v>-0.22</v>
      </c>
      <c r="P553" s="51">
        <v>-2.7777777777777777</v>
      </c>
      <c r="Q553" s="51">
        <v>-3.0999999999999988</v>
      </c>
      <c r="R553" s="51">
        <v>-2.7777777777777777</v>
      </c>
      <c r="S553" s="51">
        <v>2.8999999999999995</v>
      </c>
      <c r="T553" s="51">
        <v>7.5</v>
      </c>
      <c r="U553" s="51">
        <v>18.600000000000001</v>
      </c>
      <c r="V553" s="51">
        <v>19</v>
      </c>
      <c r="W553" s="51">
        <v>18.400000000000002</v>
      </c>
      <c r="X553" s="51">
        <v>12</v>
      </c>
      <c r="Y553" s="51">
        <v>5.4999999999999991</v>
      </c>
      <c r="Z553" s="51">
        <v>0.72222222222222066</v>
      </c>
      <c r="AA553" s="51">
        <v>-2.8888888888888884</v>
      </c>
      <c r="AB553" s="53">
        <f t="shared" si="195"/>
        <v>413.16706279515063</v>
      </c>
      <c r="AC553" s="53">
        <f t="shared" si="196"/>
        <v>328.57594427255304</v>
      </c>
      <c r="AD553" s="53">
        <f t="shared" si="197"/>
        <v>314.16606522161578</v>
      </c>
      <c r="AE553" s="53">
        <f t="shared" si="198"/>
        <v>446.37525826633271</v>
      </c>
      <c r="AF553" s="53">
        <f t="shared" si="199"/>
        <v>568.59070269491679</v>
      </c>
      <c r="AG553" s="53">
        <f t="shared" si="200"/>
        <v>1438.7221994733241</v>
      </c>
      <c r="AH553" s="53">
        <f t="shared" si="201"/>
        <v>1450.8402733871494</v>
      </c>
      <c r="AI553" s="53">
        <f t="shared" si="202"/>
        <v>1535.0694357298751</v>
      </c>
      <c r="AJ553" s="53">
        <f t="shared" si="203"/>
        <v>922.68267240714647</v>
      </c>
      <c r="AK553" s="53">
        <f t="shared" si="204"/>
        <v>500.7388953444264</v>
      </c>
      <c r="AL553" s="53">
        <f t="shared" si="205"/>
        <v>462.87960864763596</v>
      </c>
      <c r="AM553" s="53">
        <f t="shared" si="206"/>
        <v>406.40666176710585</v>
      </c>
      <c r="AN553" s="55">
        <f t="shared" si="207"/>
        <v>0.82877895595776507</v>
      </c>
      <c r="AO553" s="55">
        <f t="shared" si="208"/>
        <v>0.67506718255446296</v>
      </c>
      <c r="AP553" s="55">
        <f t="shared" si="209"/>
        <v>0.63019114294893375</v>
      </c>
      <c r="AQ553" s="55">
        <f t="shared" si="210"/>
        <v>0.59327969351472831</v>
      </c>
      <c r="AR553" s="55">
        <f t="shared" si="211"/>
        <v>0.54888092705309688</v>
      </c>
      <c r="AS553" s="55">
        <f t="shared" si="212"/>
        <v>0.67241761135639488</v>
      </c>
      <c r="AT553" s="55">
        <f t="shared" si="213"/>
        <v>0.66134488090361121</v>
      </c>
      <c r="AU553" s="55">
        <f t="shared" si="214"/>
        <v>0.7264897387114887</v>
      </c>
      <c r="AV553" s="55">
        <f t="shared" si="215"/>
        <v>0.65874383093423217</v>
      </c>
      <c r="AW553" s="55">
        <f t="shared" si="216"/>
        <v>0.55467817309025547</v>
      </c>
      <c r="AX553" s="55">
        <f t="shared" si="217"/>
        <v>0.71879660595799844</v>
      </c>
      <c r="AY553" s="55">
        <f t="shared" si="218"/>
        <v>0.82197058813440294</v>
      </c>
    </row>
    <row r="554" spans="1:51" ht="14.4" thickBot="1" x14ac:dyDescent="0.3">
      <c r="A554" s="41" t="s">
        <v>1398</v>
      </c>
      <c r="B554" s="41" t="s">
        <v>1412</v>
      </c>
      <c r="C554" s="26" t="s">
        <v>613</v>
      </c>
      <c r="D554" s="50">
        <v>1</v>
      </c>
      <c r="E554" s="50">
        <v>1.8</v>
      </c>
      <c r="F554" s="50">
        <v>7.89</v>
      </c>
      <c r="G554" s="50">
        <v>14.7</v>
      </c>
      <c r="H554" s="50">
        <v>17.72</v>
      </c>
      <c r="I554" s="50">
        <v>21.4</v>
      </c>
      <c r="J554" s="50">
        <v>25.4</v>
      </c>
      <c r="K554" s="50">
        <v>26</v>
      </c>
      <c r="L554" s="50">
        <v>22.78</v>
      </c>
      <c r="M554" s="50">
        <v>12.5</v>
      </c>
      <c r="N554" s="50">
        <v>9.2799999999999994</v>
      </c>
      <c r="O554" s="50">
        <v>-0.11</v>
      </c>
      <c r="P554" s="51">
        <v>-2.5</v>
      </c>
      <c r="Q554" s="51">
        <v>-1.5999999999999994</v>
      </c>
      <c r="R554" s="51">
        <v>2.8888888888888906</v>
      </c>
      <c r="S554" s="51">
        <v>8.3999999999999986</v>
      </c>
      <c r="T554" s="51">
        <v>8.2777777777777768</v>
      </c>
      <c r="U554" s="51">
        <v>16.099999999999998</v>
      </c>
      <c r="V554" s="51">
        <v>20.700000000000003</v>
      </c>
      <c r="W554" s="51">
        <v>20.599999999999998</v>
      </c>
      <c r="X554" s="51">
        <v>17.277777777777779</v>
      </c>
      <c r="Y554" s="51">
        <v>8.1999999999999993</v>
      </c>
      <c r="Z554" s="51">
        <v>4.1111111111111098</v>
      </c>
      <c r="AA554" s="51">
        <v>-4.2777777777777777</v>
      </c>
      <c r="AB554" s="53">
        <f t="shared" si="195"/>
        <v>394.19246823904723</v>
      </c>
      <c r="AC554" s="53">
        <f t="shared" si="196"/>
        <v>425.06895905594433</v>
      </c>
      <c r="AD554" s="53">
        <f t="shared" si="197"/>
        <v>531.29484812205158</v>
      </c>
      <c r="AE554" s="53">
        <f t="shared" si="198"/>
        <v>726.1909722959391</v>
      </c>
      <c r="AF554" s="53">
        <f t="shared" si="199"/>
        <v>589.19686284274235</v>
      </c>
      <c r="AG554" s="53">
        <f t="shared" si="200"/>
        <v>1311.7805138798285</v>
      </c>
      <c r="AH554" s="53">
        <f t="shared" si="201"/>
        <v>1834.226809651931</v>
      </c>
      <c r="AI554" s="53">
        <f t="shared" si="202"/>
        <v>1748.4238312491436</v>
      </c>
      <c r="AJ554" s="53">
        <f t="shared" si="203"/>
        <v>1400.5516653431482</v>
      </c>
      <c r="AK554" s="53">
        <f t="shared" si="204"/>
        <v>815.47675702011679</v>
      </c>
      <c r="AL554" s="53">
        <f t="shared" si="205"/>
        <v>574.527632113143</v>
      </c>
      <c r="AM554" s="53">
        <f t="shared" si="206"/>
        <v>327.6182734543637</v>
      </c>
      <c r="AN554" s="55">
        <f t="shared" si="207"/>
        <v>0.77460399195687368</v>
      </c>
      <c r="AO554" s="55">
        <f t="shared" si="208"/>
        <v>0.78163013715198926</v>
      </c>
      <c r="AP554" s="55">
        <f t="shared" si="209"/>
        <v>0.70670265853131109</v>
      </c>
      <c r="AQ554" s="55">
        <f t="shared" si="210"/>
        <v>0.65940347815561617</v>
      </c>
      <c r="AR554" s="55">
        <f t="shared" si="211"/>
        <v>0.53945969341833033</v>
      </c>
      <c r="AS554" s="55">
        <f t="shared" si="212"/>
        <v>0.71798989701075033</v>
      </c>
      <c r="AT554" s="55">
        <f t="shared" si="213"/>
        <v>0.75248929097157302</v>
      </c>
      <c r="AU554" s="55">
        <f t="shared" si="214"/>
        <v>0.72172125807479715</v>
      </c>
      <c r="AV554" s="55">
        <f t="shared" si="215"/>
        <v>0.71133843286034815</v>
      </c>
      <c r="AW554" s="55">
        <f t="shared" si="216"/>
        <v>0.75058821461011005</v>
      </c>
      <c r="AX554" s="55">
        <f t="shared" si="217"/>
        <v>0.7011382028007167</v>
      </c>
      <c r="AY554" s="55">
        <f t="shared" si="218"/>
        <v>0.73506436894106453</v>
      </c>
    </row>
    <row r="555" spans="1:51" ht="14.4" thickBot="1" x14ac:dyDescent="0.3">
      <c r="A555" s="41" t="s">
        <v>1398</v>
      </c>
      <c r="B555" s="41" t="s">
        <v>1412</v>
      </c>
      <c r="C555" s="27" t="s">
        <v>614</v>
      </c>
      <c r="D555" s="50">
        <v>-0.72</v>
      </c>
      <c r="E555" s="50">
        <v>-1.9</v>
      </c>
      <c r="F555" s="50">
        <v>2.2200000000000002</v>
      </c>
      <c r="G555" s="50">
        <v>8.1999999999999993</v>
      </c>
      <c r="H555" s="50">
        <v>16.39</v>
      </c>
      <c r="I555" s="50">
        <v>23.2</v>
      </c>
      <c r="J555" s="50">
        <v>24</v>
      </c>
      <c r="K555" s="50">
        <v>20.8</v>
      </c>
      <c r="L555" s="50">
        <v>17.28</v>
      </c>
      <c r="M555" s="50">
        <v>12.4</v>
      </c>
      <c r="N555" s="50">
        <v>3.28</v>
      </c>
      <c r="O555" s="50">
        <v>-1.72</v>
      </c>
      <c r="P555" s="51">
        <v>-3.6111111111111112</v>
      </c>
      <c r="Q555" s="51">
        <v>-6.2</v>
      </c>
      <c r="R555" s="51">
        <v>-1.888888888888888</v>
      </c>
      <c r="S555" s="51">
        <v>-0.19999999999999968</v>
      </c>
      <c r="T555" s="51">
        <v>6.3888888888888884</v>
      </c>
      <c r="U555" s="51">
        <v>14.9</v>
      </c>
      <c r="V555" s="51">
        <v>17.7</v>
      </c>
      <c r="W555" s="51">
        <v>16.2</v>
      </c>
      <c r="X555" s="51">
        <v>9.5</v>
      </c>
      <c r="Y555" s="51">
        <v>4.0000000000000018</v>
      </c>
      <c r="Z555" s="51">
        <v>-0.11111111111111072</v>
      </c>
      <c r="AA555" s="51">
        <v>-5.1111111111111107</v>
      </c>
      <c r="AB555" s="53">
        <f t="shared" si="195"/>
        <v>378.47345520670183</v>
      </c>
      <c r="AC555" s="53">
        <f t="shared" si="196"/>
        <v>279.08627923794398</v>
      </c>
      <c r="AD555" s="53">
        <f t="shared" si="197"/>
        <v>395.35464216095261</v>
      </c>
      <c r="AE555" s="53">
        <f t="shared" si="198"/>
        <v>334.00167262282059</v>
      </c>
      <c r="AF555" s="53">
        <f t="shared" si="199"/>
        <v>495.13288482335099</v>
      </c>
      <c r="AG555" s="53">
        <f t="shared" si="200"/>
        <v>1008.0986004817038</v>
      </c>
      <c r="AH555" s="53">
        <f t="shared" si="201"/>
        <v>1372.3678125402955</v>
      </c>
      <c r="AI555" s="53">
        <f t="shared" si="202"/>
        <v>1378.471878363976</v>
      </c>
      <c r="AJ555" s="53">
        <f t="shared" si="203"/>
        <v>714.4457836581355</v>
      </c>
      <c r="AK555" s="53">
        <f t="shared" si="204"/>
        <v>459.7116686161981</v>
      </c>
      <c r="AL555" s="53">
        <f t="shared" si="205"/>
        <v>475.61411555344347</v>
      </c>
      <c r="AM555" s="53">
        <f t="shared" si="206"/>
        <v>324.99726550331644</v>
      </c>
      <c r="AN555" s="55">
        <f t="shared" si="207"/>
        <v>0.80778869947714826</v>
      </c>
      <c r="AO555" s="55">
        <f t="shared" si="208"/>
        <v>0.72432446949750284</v>
      </c>
      <c r="AP555" s="55">
        <f t="shared" si="209"/>
        <v>0.74260729517420598</v>
      </c>
      <c r="AQ555" s="55">
        <f t="shared" si="210"/>
        <v>0.55445894948830743</v>
      </c>
      <c r="AR555" s="55">
        <f t="shared" si="211"/>
        <v>0.51579492142134808</v>
      </c>
      <c r="AS555" s="55">
        <f t="shared" si="212"/>
        <v>0.59587899926330135</v>
      </c>
      <c r="AT555" s="55">
        <f t="shared" si="213"/>
        <v>0.67869606873954236</v>
      </c>
      <c r="AU555" s="55">
        <f t="shared" si="214"/>
        <v>0.74969716065808989</v>
      </c>
      <c r="AV555" s="55">
        <f t="shared" si="215"/>
        <v>0.60234138874429211</v>
      </c>
      <c r="AW555" s="55">
        <f t="shared" si="216"/>
        <v>0.56541028780733826</v>
      </c>
      <c r="AX555" s="55">
        <f t="shared" si="217"/>
        <v>0.784462860112627</v>
      </c>
      <c r="AY555" s="55">
        <f t="shared" si="218"/>
        <v>0.77647336056507865</v>
      </c>
    </row>
    <row r="556" spans="1:51" ht="14.4" thickBot="1" x14ac:dyDescent="0.3">
      <c r="A556" s="41" t="s">
        <v>1398</v>
      </c>
      <c r="B556" s="41" t="s">
        <v>1412</v>
      </c>
      <c r="C556" s="26" t="s">
        <v>615</v>
      </c>
      <c r="D556" s="50">
        <v>-5.72</v>
      </c>
      <c r="E556" s="50">
        <v>-1.8</v>
      </c>
      <c r="F556" s="50">
        <v>4.8899999999999997</v>
      </c>
      <c r="G556" s="50">
        <v>11.2</v>
      </c>
      <c r="H556" s="50">
        <v>13.89</v>
      </c>
      <c r="I556" s="50">
        <v>21.4</v>
      </c>
      <c r="J556" s="50">
        <v>25.2</v>
      </c>
      <c r="K556" s="50">
        <v>24.2</v>
      </c>
      <c r="L556" s="50">
        <v>21.22</v>
      </c>
      <c r="M556" s="50">
        <v>13.5</v>
      </c>
      <c r="N556" s="50">
        <v>8.61</v>
      </c>
      <c r="O556" s="50">
        <v>-0.78</v>
      </c>
      <c r="P556" s="51">
        <v>-10.777777777777777</v>
      </c>
      <c r="Q556" s="51">
        <v>-6.7999999999999989</v>
      </c>
      <c r="R556" s="51">
        <v>-1.2222222222222219</v>
      </c>
      <c r="S556" s="51">
        <v>5.8999999999999986</v>
      </c>
      <c r="T556" s="51">
        <v>6.8888888888888875</v>
      </c>
      <c r="U556" s="51">
        <v>13.900000000000002</v>
      </c>
      <c r="V556" s="51">
        <v>15.999999999999998</v>
      </c>
      <c r="W556" s="51">
        <v>17</v>
      </c>
      <c r="X556" s="51">
        <v>14.777777777777779</v>
      </c>
      <c r="Y556" s="51">
        <v>6.6000000000000014</v>
      </c>
      <c r="Z556" s="51">
        <v>0.88888888888888962</v>
      </c>
      <c r="AA556" s="51">
        <v>-6</v>
      </c>
      <c r="AB556" s="53">
        <f t="shared" si="195"/>
        <v>182.09114772441552</v>
      </c>
      <c r="AC556" s="53">
        <f t="shared" si="196"/>
        <v>252.72101102238227</v>
      </c>
      <c r="AD556" s="53">
        <f t="shared" si="197"/>
        <v>361.27392249286476</v>
      </c>
      <c r="AE556" s="53">
        <f t="shared" si="198"/>
        <v>648.35267188359899</v>
      </c>
      <c r="AF556" s="53">
        <f t="shared" si="199"/>
        <v>622.785063349957</v>
      </c>
      <c r="AG556" s="53">
        <f t="shared" si="200"/>
        <v>988.38368191222912</v>
      </c>
      <c r="AH556" s="53">
        <f t="shared" si="201"/>
        <v>1029.5744475585595</v>
      </c>
      <c r="AI556" s="53">
        <f t="shared" si="202"/>
        <v>1241.2076910705414</v>
      </c>
      <c r="AJ556" s="53">
        <f t="shared" si="203"/>
        <v>1119.4870077262228</v>
      </c>
      <c r="AK556" s="53">
        <f t="shared" si="204"/>
        <v>613.92900395245124</v>
      </c>
      <c r="AL556" s="53">
        <f t="shared" si="205"/>
        <v>380.25874912969783</v>
      </c>
      <c r="AM556" s="53">
        <f t="shared" si="206"/>
        <v>265.04951286849132</v>
      </c>
      <c r="AN556" s="55">
        <f t="shared" si="207"/>
        <v>0.67499138727023678</v>
      </c>
      <c r="AO556" s="55">
        <f t="shared" si="208"/>
        <v>0.68672935282638525</v>
      </c>
      <c r="AP556" s="55">
        <f t="shared" si="209"/>
        <v>0.64616166561292043</v>
      </c>
      <c r="AQ556" s="55">
        <f t="shared" si="210"/>
        <v>0.69857650380237468</v>
      </c>
      <c r="AR556" s="55">
        <f t="shared" si="211"/>
        <v>0.62686276845143885</v>
      </c>
      <c r="AS556" s="55">
        <f t="shared" si="212"/>
        <v>0.62323312610229109</v>
      </c>
      <c r="AT556" s="55">
        <f t="shared" si="213"/>
        <v>0.5671347441046477</v>
      </c>
      <c r="AU556" s="55">
        <f t="shared" si="214"/>
        <v>0.64158686856243852</v>
      </c>
      <c r="AV556" s="55">
        <f t="shared" si="215"/>
        <v>0.66694989720527498</v>
      </c>
      <c r="AW556" s="55">
        <f t="shared" si="216"/>
        <v>0.63032738025499269</v>
      </c>
      <c r="AX556" s="55">
        <f t="shared" si="217"/>
        <v>0.58344874809268166</v>
      </c>
      <c r="AY556" s="55">
        <f t="shared" si="218"/>
        <v>0.67747654117753719</v>
      </c>
    </row>
    <row r="557" spans="1:51" ht="14.4" thickBot="1" x14ac:dyDescent="0.3">
      <c r="A557" s="41" t="s">
        <v>1398</v>
      </c>
      <c r="B557" s="41" t="s">
        <v>1412</v>
      </c>
      <c r="C557" s="26" t="s">
        <v>616</v>
      </c>
      <c r="D557" s="50">
        <v>-4.6100000000000003</v>
      </c>
      <c r="E557" s="50">
        <v>-2.5</v>
      </c>
      <c r="F557" s="50">
        <v>3.78</v>
      </c>
      <c r="G557" s="50">
        <v>10</v>
      </c>
      <c r="H557" s="50">
        <v>15.28</v>
      </c>
      <c r="I557" s="50">
        <v>21.1</v>
      </c>
      <c r="J557" s="50">
        <v>24.1</v>
      </c>
      <c r="K557" s="50">
        <v>21.8</v>
      </c>
      <c r="L557" s="50">
        <v>18.11</v>
      </c>
      <c r="M557" s="50">
        <v>11</v>
      </c>
      <c r="N557" s="50">
        <v>4.72</v>
      </c>
      <c r="O557" s="50">
        <v>-3.72</v>
      </c>
      <c r="P557" s="51">
        <v>-9.3888888888888875</v>
      </c>
      <c r="Q557" s="51">
        <v>-8.2000000000000011</v>
      </c>
      <c r="R557" s="51">
        <v>-1.4999999999999996</v>
      </c>
      <c r="S557" s="51">
        <v>4.0000000000000018</v>
      </c>
      <c r="T557" s="51">
        <v>7.2222222222222223</v>
      </c>
      <c r="U557" s="51">
        <v>12.999999999999998</v>
      </c>
      <c r="V557" s="51">
        <v>18.7</v>
      </c>
      <c r="W557" s="51">
        <v>16.600000000000001</v>
      </c>
      <c r="X557" s="51">
        <v>12.888888888888889</v>
      </c>
      <c r="Y557" s="51">
        <v>5</v>
      </c>
      <c r="Z557" s="51">
        <v>0.38888888888889045</v>
      </c>
      <c r="AA557" s="51">
        <v>-7.6111111111111107</v>
      </c>
      <c r="AB557" s="53">
        <f t="shared" si="195"/>
        <v>208.45779282188624</v>
      </c>
      <c r="AC557" s="53">
        <f t="shared" si="196"/>
        <v>214.38378826414021</v>
      </c>
      <c r="AD557" s="53">
        <f t="shared" si="197"/>
        <v>374.87512500335021</v>
      </c>
      <c r="AE557" s="53">
        <f t="shared" si="198"/>
        <v>538.96563774820959</v>
      </c>
      <c r="AF557" s="53">
        <f t="shared" si="199"/>
        <v>595.94384362525409</v>
      </c>
      <c r="AG557" s="53">
        <f t="shared" si="200"/>
        <v>895.3954828715398</v>
      </c>
      <c r="AH557" s="53">
        <f t="shared" si="201"/>
        <v>1546.6112138123476</v>
      </c>
      <c r="AI557" s="53">
        <f t="shared" si="202"/>
        <v>1364.2226538904104</v>
      </c>
      <c r="AJ557" s="53">
        <f t="shared" si="203"/>
        <v>1062.536207183543</v>
      </c>
      <c r="AK557" s="53">
        <f t="shared" si="204"/>
        <v>579.88389110866524</v>
      </c>
      <c r="AL557" s="53">
        <f t="shared" si="205"/>
        <v>462.18685375886952</v>
      </c>
      <c r="AM557" s="53">
        <f t="shared" si="206"/>
        <v>257.1864003310871</v>
      </c>
      <c r="AN557" s="55">
        <f t="shared" si="207"/>
        <v>0.69249395831137517</v>
      </c>
      <c r="AO557" s="55">
        <f t="shared" si="208"/>
        <v>0.64905526146445736</v>
      </c>
      <c r="AP557" s="55">
        <f t="shared" si="209"/>
        <v>0.6842873504000182</v>
      </c>
      <c r="AQ557" s="55">
        <f t="shared" si="210"/>
        <v>0.66288662472889714</v>
      </c>
      <c r="AR557" s="55">
        <f t="shared" si="211"/>
        <v>0.58630745232564518</v>
      </c>
      <c r="AS557" s="55">
        <f t="shared" si="212"/>
        <v>0.59867377624540541</v>
      </c>
      <c r="AT557" s="55">
        <f t="shared" si="213"/>
        <v>0.718334531486851</v>
      </c>
      <c r="AU557" s="55">
        <f t="shared" si="214"/>
        <v>0.72329878105466783</v>
      </c>
      <c r="AV557" s="55">
        <f t="shared" si="215"/>
        <v>0.71560523484643324</v>
      </c>
      <c r="AW557" s="55">
        <f t="shared" si="216"/>
        <v>0.66505749732013608</v>
      </c>
      <c r="AX557" s="55">
        <f t="shared" si="217"/>
        <v>0.73520071574659951</v>
      </c>
      <c r="AY557" s="55">
        <f t="shared" si="218"/>
        <v>0.74391410871864105</v>
      </c>
    </row>
    <row r="558" spans="1:51" ht="14.4" thickBot="1" x14ac:dyDescent="0.3">
      <c r="A558" s="41" t="s">
        <v>1398</v>
      </c>
      <c r="B558" s="41" t="s">
        <v>1412</v>
      </c>
      <c r="C558" s="26" t="s">
        <v>617</v>
      </c>
      <c r="D558" s="50">
        <v>-3.89</v>
      </c>
      <c r="E558" s="50">
        <v>-3</v>
      </c>
      <c r="F558" s="50">
        <v>0.28000000000000003</v>
      </c>
      <c r="G558" s="50">
        <v>8.8000000000000007</v>
      </c>
      <c r="H558" s="50">
        <v>11.39</v>
      </c>
      <c r="I558" s="50">
        <v>20.100000000000001</v>
      </c>
      <c r="J558" s="50">
        <v>22.4</v>
      </c>
      <c r="K558" s="50">
        <v>21.9</v>
      </c>
      <c r="L558" s="50">
        <v>17.5</v>
      </c>
      <c r="M558" s="50">
        <v>8.9</v>
      </c>
      <c r="N558" s="50">
        <v>5.89</v>
      </c>
      <c r="O558" s="50">
        <v>-4.72</v>
      </c>
      <c r="P558" s="51">
        <v>-7.0000000000000009</v>
      </c>
      <c r="Q558" s="51">
        <v>-6.6</v>
      </c>
      <c r="R558" s="51">
        <v>-4.8888888888888893</v>
      </c>
      <c r="S558" s="51">
        <v>3.4999999999999982</v>
      </c>
      <c r="T558" s="51">
        <v>5.6111111111111116</v>
      </c>
      <c r="U558" s="51">
        <v>14.100000000000001</v>
      </c>
      <c r="V558" s="51">
        <v>19.400000000000002</v>
      </c>
      <c r="W558" s="51">
        <v>17.399999999999999</v>
      </c>
      <c r="X558" s="51">
        <v>11.277777777777777</v>
      </c>
      <c r="Y558" s="51">
        <v>4.3000000000000007</v>
      </c>
      <c r="Z558" s="51">
        <v>1.3888888888888888</v>
      </c>
      <c r="AA558" s="51">
        <v>-8.2222222222222232</v>
      </c>
      <c r="AB558" s="53">
        <f t="shared" si="195"/>
        <v>286.21343192163891</v>
      </c>
      <c r="AC558" s="53">
        <f t="shared" si="196"/>
        <v>284.78356248104717</v>
      </c>
      <c r="AD558" s="53">
        <f t="shared" si="197"/>
        <v>290.47343213954122</v>
      </c>
      <c r="AE558" s="53">
        <f t="shared" si="198"/>
        <v>544.56260616692748</v>
      </c>
      <c r="AF558" s="53">
        <f t="shared" si="199"/>
        <v>615.15186236381612</v>
      </c>
      <c r="AG558" s="53">
        <f t="shared" si="200"/>
        <v>1098.8634164386388</v>
      </c>
      <c r="AH558" s="53">
        <f t="shared" si="201"/>
        <v>1870.2378984963514</v>
      </c>
      <c r="AI558" s="53">
        <f t="shared" si="202"/>
        <v>1500.5556626264822</v>
      </c>
      <c r="AJ558" s="53">
        <f t="shared" si="203"/>
        <v>893.14943323220155</v>
      </c>
      <c r="AK558" s="53">
        <f t="shared" si="204"/>
        <v>605.24066142582933</v>
      </c>
      <c r="AL558" s="53">
        <f t="shared" si="205"/>
        <v>492.10454659762894</v>
      </c>
      <c r="AM558" s="53">
        <f t="shared" si="206"/>
        <v>252.19492443241694</v>
      </c>
      <c r="AN558" s="55">
        <f t="shared" si="207"/>
        <v>0.78978098419853315</v>
      </c>
      <c r="AO558" s="55">
        <f t="shared" si="208"/>
        <v>0.76207561623895848</v>
      </c>
      <c r="AP558" s="55">
        <f t="shared" si="209"/>
        <v>0.68242883575569024</v>
      </c>
      <c r="AQ558" s="55">
        <f t="shared" si="210"/>
        <v>0.69374260732129633</v>
      </c>
      <c r="AR558" s="55">
        <f t="shared" si="211"/>
        <v>0.67618783862837906</v>
      </c>
      <c r="AS558" s="55">
        <f t="shared" si="212"/>
        <v>0.68397028222597722</v>
      </c>
      <c r="AT558" s="55">
        <f t="shared" si="213"/>
        <v>0.83154276967593854</v>
      </c>
      <c r="AU558" s="55">
        <f t="shared" si="214"/>
        <v>0.75626761962274069</v>
      </c>
      <c r="AV558" s="55">
        <f t="shared" si="215"/>
        <v>0.66881028896599659</v>
      </c>
      <c r="AW558" s="55">
        <f t="shared" si="216"/>
        <v>0.72890762038323165</v>
      </c>
      <c r="AX558" s="55">
        <f t="shared" si="217"/>
        <v>0.72841708973488661</v>
      </c>
      <c r="AY558" s="55">
        <f t="shared" si="218"/>
        <v>0.7648490918514409</v>
      </c>
    </row>
    <row r="559" spans="1:51" ht="14.4" thickBot="1" x14ac:dyDescent="0.3">
      <c r="A559" s="41" t="s">
        <v>1398</v>
      </c>
      <c r="B559" s="41" t="s">
        <v>1412</v>
      </c>
      <c r="C559" s="26" t="s">
        <v>618</v>
      </c>
      <c r="D559" s="50">
        <v>-1.89</v>
      </c>
      <c r="E559" s="50">
        <v>1.9</v>
      </c>
      <c r="F559" s="50">
        <v>6.61</v>
      </c>
      <c r="G559" s="50">
        <v>12.3</v>
      </c>
      <c r="H559" s="50">
        <v>17.22</v>
      </c>
      <c r="I559" s="50">
        <v>22</v>
      </c>
      <c r="J559" s="50">
        <v>23.2</v>
      </c>
      <c r="K559" s="50">
        <v>26.1</v>
      </c>
      <c r="L559" s="50">
        <v>18.5</v>
      </c>
      <c r="M559" s="50">
        <v>12.2</v>
      </c>
      <c r="N559" s="50">
        <v>4.5</v>
      </c>
      <c r="O559" s="50">
        <v>-2.5</v>
      </c>
      <c r="P559" s="51">
        <v>-4.6111111111111116</v>
      </c>
      <c r="Q559" s="51">
        <v>-1.7999999999999992</v>
      </c>
      <c r="R559" s="51">
        <v>0.99999999999999845</v>
      </c>
      <c r="S559" s="51">
        <v>8.3999999999999986</v>
      </c>
      <c r="T559" s="51">
        <v>12.999999999999998</v>
      </c>
      <c r="U559" s="51">
        <v>17.2</v>
      </c>
      <c r="V559" s="51">
        <v>16.8</v>
      </c>
      <c r="W559" s="51">
        <v>21.599999999999998</v>
      </c>
      <c r="X559" s="51">
        <v>12.999999999999998</v>
      </c>
      <c r="Y559" s="51">
        <v>6.3000000000000016</v>
      </c>
      <c r="Z559" s="51">
        <v>-0.77777777777777701</v>
      </c>
      <c r="AA559" s="51">
        <v>-5.7777777777777768</v>
      </c>
      <c r="AB559" s="53">
        <f t="shared" si="195"/>
        <v>354.90123255054533</v>
      </c>
      <c r="AC559" s="53">
        <f t="shared" si="196"/>
        <v>409.80891868001129</v>
      </c>
      <c r="AD559" s="53">
        <f t="shared" si="197"/>
        <v>442.8404069956743</v>
      </c>
      <c r="AE559" s="53">
        <f t="shared" si="198"/>
        <v>848.97193190630594</v>
      </c>
      <c r="AF559" s="53">
        <f t="shared" si="199"/>
        <v>1140.2838412025746</v>
      </c>
      <c r="AG559" s="53">
        <f t="shared" si="200"/>
        <v>1454.1983077870273</v>
      </c>
      <c r="AH559" s="53">
        <f t="shared" si="201"/>
        <v>1285.2219854182076</v>
      </c>
      <c r="AI559" s="53">
        <f t="shared" si="202"/>
        <v>1965.1939473066673</v>
      </c>
      <c r="AJ559" s="53">
        <f t="shared" si="203"/>
        <v>1052.0347500963387</v>
      </c>
      <c r="AK559" s="53">
        <f t="shared" si="204"/>
        <v>641.38708421365152</v>
      </c>
      <c r="AL559" s="53">
        <f t="shared" si="205"/>
        <v>396.17343786977364</v>
      </c>
      <c r="AM559" s="53">
        <f t="shared" si="206"/>
        <v>311.12742730946491</v>
      </c>
      <c r="AN559" s="55">
        <f t="shared" si="207"/>
        <v>0.81650286025281604</v>
      </c>
      <c r="AO559" s="55">
        <f t="shared" si="208"/>
        <v>0.76473554555503753</v>
      </c>
      <c r="AP559" s="55">
        <f t="shared" si="209"/>
        <v>0.67405972803947656</v>
      </c>
      <c r="AQ559" s="55">
        <f t="shared" si="210"/>
        <v>0.7708923218717374</v>
      </c>
      <c r="AR559" s="55">
        <f t="shared" si="211"/>
        <v>0.76240951206842411</v>
      </c>
      <c r="AS559" s="55">
        <f t="shared" si="212"/>
        <v>0.74222677179107455</v>
      </c>
      <c r="AT559" s="55">
        <f t="shared" si="213"/>
        <v>0.67281497157169734</v>
      </c>
      <c r="AU559" s="55">
        <f t="shared" si="214"/>
        <v>0.76289409462250068</v>
      </c>
      <c r="AV559" s="55">
        <f t="shared" si="215"/>
        <v>0.70340495192326769</v>
      </c>
      <c r="AW559" s="55">
        <f t="shared" si="216"/>
        <v>0.67225553696197293</v>
      </c>
      <c r="AX559" s="55">
        <f t="shared" si="217"/>
        <v>0.68592467833782156</v>
      </c>
      <c r="AY559" s="55">
        <f t="shared" si="218"/>
        <v>0.78190655377467533</v>
      </c>
    </row>
    <row r="560" spans="1:51" ht="14.4" thickBot="1" x14ac:dyDescent="0.3">
      <c r="A560" s="41" t="s">
        <v>1398</v>
      </c>
      <c r="B560" s="41" t="s">
        <v>1412</v>
      </c>
      <c r="C560" s="26" t="s">
        <v>619</v>
      </c>
      <c r="D560" s="50">
        <v>3</v>
      </c>
      <c r="E560" s="50">
        <v>0.3</v>
      </c>
      <c r="F560" s="50">
        <v>5.78</v>
      </c>
      <c r="G560" s="50">
        <v>11.4</v>
      </c>
      <c r="H560" s="50">
        <v>16.89</v>
      </c>
      <c r="I560" s="50">
        <v>25.5</v>
      </c>
      <c r="J560" s="50">
        <v>26.7</v>
      </c>
      <c r="K560" s="50">
        <v>23.5</v>
      </c>
      <c r="L560" s="50">
        <v>19.28</v>
      </c>
      <c r="M560" s="50">
        <v>14.4</v>
      </c>
      <c r="N560" s="50">
        <v>9.7799999999999994</v>
      </c>
      <c r="O560" s="50">
        <v>1.78</v>
      </c>
      <c r="P560" s="51">
        <v>-1.1111111111111112</v>
      </c>
      <c r="Q560" s="51">
        <v>-2.1000000000000005</v>
      </c>
      <c r="R560" s="51">
        <v>-0.77777777777777701</v>
      </c>
      <c r="S560" s="51">
        <v>4.1000000000000014</v>
      </c>
      <c r="T560" s="51">
        <v>9.8888888888888875</v>
      </c>
      <c r="U560" s="51">
        <v>19.699999999999996</v>
      </c>
      <c r="V560" s="51">
        <v>19.8</v>
      </c>
      <c r="W560" s="51">
        <v>18.200000000000003</v>
      </c>
      <c r="X560" s="51">
        <v>13.277777777777777</v>
      </c>
      <c r="Y560" s="51">
        <v>7.4</v>
      </c>
      <c r="Z560" s="51">
        <v>4.8888888888888875</v>
      </c>
      <c r="AA560" s="51">
        <v>-2.8888888888888884</v>
      </c>
      <c r="AB560" s="53">
        <f t="shared" si="195"/>
        <v>419.31685664241058</v>
      </c>
      <c r="AC560" s="53">
        <f t="shared" si="196"/>
        <v>439.86207634760524</v>
      </c>
      <c r="AD560" s="53">
        <f t="shared" si="197"/>
        <v>362.4303721081082</v>
      </c>
      <c r="AE560" s="53">
        <f t="shared" si="198"/>
        <v>497.96951979268795</v>
      </c>
      <c r="AF560" s="53">
        <f t="shared" si="199"/>
        <v>771.51482712881682</v>
      </c>
      <c r="AG560" s="53">
        <f t="shared" si="200"/>
        <v>1611.3103200573926</v>
      </c>
      <c r="AH560" s="53">
        <f t="shared" si="201"/>
        <v>1519.665211309796</v>
      </c>
      <c r="AI560" s="53">
        <f t="shared" si="202"/>
        <v>1506.0878983733958</v>
      </c>
      <c r="AJ560" s="53">
        <f t="shared" si="203"/>
        <v>1039.029892391859</v>
      </c>
      <c r="AK560" s="53">
        <f t="shared" si="204"/>
        <v>646.21372784044024</v>
      </c>
      <c r="AL560" s="53">
        <f t="shared" si="205"/>
        <v>619.37859951168127</v>
      </c>
      <c r="AM560" s="53">
        <f t="shared" si="206"/>
        <v>351.86250963425903</v>
      </c>
      <c r="AN560" s="55">
        <f t="shared" si="207"/>
        <v>0.74389846024565109</v>
      </c>
      <c r="AO560" s="55">
        <f t="shared" si="208"/>
        <v>0.83916666937100926</v>
      </c>
      <c r="AP560" s="55">
        <f t="shared" si="209"/>
        <v>0.6275027870238703</v>
      </c>
      <c r="AQ560" s="55">
        <f t="shared" si="210"/>
        <v>0.60818244578672032</v>
      </c>
      <c r="AR560" s="55">
        <f t="shared" si="211"/>
        <v>0.63371123061105783</v>
      </c>
      <c r="AS560" s="55">
        <f t="shared" si="212"/>
        <v>0.70319060074695983</v>
      </c>
      <c r="AT560" s="55">
        <f t="shared" si="213"/>
        <v>0.65909488185568754</v>
      </c>
      <c r="AU560" s="55">
        <f t="shared" si="214"/>
        <v>0.72177100613353307</v>
      </c>
      <c r="AV560" s="55">
        <f t="shared" si="215"/>
        <v>0.68222755441657634</v>
      </c>
      <c r="AW560" s="55">
        <f t="shared" si="216"/>
        <v>0.62808651333377119</v>
      </c>
      <c r="AX560" s="55">
        <f t="shared" si="217"/>
        <v>0.71587234819671375</v>
      </c>
      <c r="AY560" s="55">
        <f t="shared" si="218"/>
        <v>0.71165328031029862</v>
      </c>
    </row>
    <row r="561" spans="1:51" ht="14.4" thickBot="1" x14ac:dyDescent="0.3">
      <c r="A561" s="41" t="s">
        <v>1398</v>
      </c>
      <c r="B561" s="41" t="s">
        <v>1412</v>
      </c>
      <c r="C561" s="26" t="s">
        <v>620</v>
      </c>
      <c r="D561" s="50">
        <v>-5.39</v>
      </c>
      <c r="E561" s="50">
        <v>-2.4</v>
      </c>
      <c r="F561" s="50">
        <v>3.78</v>
      </c>
      <c r="G561" s="50">
        <v>10</v>
      </c>
      <c r="H561" s="50">
        <v>17.22</v>
      </c>
      <c r="I561" s="50">
        <v>22.2</v>
      </c>
      <c r="J561" s="50">
        <v>24</v>
      </c>
      <c r="K561" s="50">
        <v>23.1</v>
      </c>
      <c r="L561" s="50">
        <v>18.61</v>
      </c>
      <c r="M561" s="50">
        <v>10.4</v>
      </c>
      <c r="N561" s="50">
        <v>3.22</v>
      </c>
      <c r="O561" s="50">
        <v>-3.5</v>
      </c>
      <c r="P561" s="51">
        <v>-12.277777777777779</v>
      </c>
      <c r="Q561" s="51">
        <v>-9.5</v>
      </c>
      <c r="R561" s="51">
        <v>-2.6111111111111107</v>
      </c>
      <c r="S561" s="51">
        <v>3.2999999999999985</v>
      </c>
      <c r="T561" s="51">
        <v>8.2777777777777768</v>
      </c>
      <c r="U561" s="51">
        <v>13.900000000000002</v>
      </c>
      <c r="V561" s="51">
        <v>17.599999999999998</v>
      </c>
      <c r="W561" s="51">
        <v>18.099999999999998</v>
      </c>
      <c r="X561" s="51">
        <v>12.999999999999998</v>
      </c>
      <c r="Y561" s="51">
        <v>4.9000000000000004</v>
      </c>
      <c r="Z561" s="51">
        <v>-1.888888888888888</v>
      </c>
      <c r="AA561" s="51">
        <v>-8.1111111111111125</v>
      </c>
      <c r="AB561" s="53">
        <f t="shared" si="195"/>
        <v>139.7253892648603</v>
      </c>
      <c r="AC561" s="53">
        <f t="shared" si="196"/>
        <v>173.69431601294383</v>
      </c>
      <c r="AD561" s="53">
        <f t="shared" si="197"/>
        <v>318.19932226469541</v>
      </c>
      <c r="AE561" s="53">
        <f t="shared" si="198"/>
        <v>488.38657115161158</v>
      </c>
      <c r="AF561" s="53">
        <f t="shared" si="199"/>
        <v>608.08808129802492</v>
      </c>
      <c r="AG561" s="53">
        <f t="shared" si="200"/>
        <v>941.25446711722805</v>
      </c>
      <c r="AH561" s="53">
        <f t="shared" si="201"/>
        <v>1355.1759027949502</v>
      </c>
      <c r="AI561" s="53">
        <f t="shared" si="202"/>
        <v>1523.65444566018</v>
      </c>
      <c r="AJ561" s="53">
        <f t="shared" si="203"/>
        <v>1044.8157596535395</v>
      </c>
      <c r="AK561" s="53">
        <f t="shared" si="204"/>
        <v>595.15176961173154</v>
      </c>
      <c r="AL561" s="53">
        <f t="shared" si="205"/>
        <v>368.28618898197692</v>
      </c>
      <c r="AM561" s="53">
        <f t="shared" si="206"/>
        <v>234.13880777632343</v>
      </c>
      <c r="AN561" s="55">
        <f t="shared" si="207"/>
        <v>0.58391404549272741</v>
      </c>
      <c r="AO561" s="55">
        <f t="shared" si="208"/>
        <v>0.58206507832390408</v>
      </c>
      <c r="AP561" s="55">
        <f t="shared" si="209"/>
        <v>0.63044154568843558</v>
      </c>
      <c r="AQ561" s="55">
        <f t="shared" si="210"/>
        <v>0.63101629529279046</v>
      </c>
      <c r="AR561" s="55">
        <f t="shared" si="211"/>
        <v>0.55675620594050479</v>
      </c>
      <c r="AS561" s="55">
        <f t="shared" si="212"/>
        <v>0.59351542800087376</v>
      </c>
      <c r="AT561" s="55">
        <f t="shared" si="213"/>
        <v>0.67443159451949608</v>
      </c>
      <c r="AU561" s="55">
        <f t="shared" si="214"/>
        <v>0.73478884142641032</v>
      </c>
      <c r="AV561" s="55">
        <f t="shared" si="215"/>
        <v>0.6985782352916291</v>
      </c>
      <c r="AW561" s="55">
        <f t="shared" si="216"/>
        <v>0.68733880117113721</v>
      </c>
      <c r="AX561" s="55">
        <f t="shared" si="217"/>
        <v>0.691763752045641</v>
      </c>
      <c r="AY561" s="55">
        <f t="shared" si="218"/>
        <v>0.7039889410153467</v>
      </c>
    </row>
    <row r="562" spans="1:51" ht="14.4" thickBot="1" x14ac:dyDescent="0.3">
      <c r="A562" s="41" t="s">
        <v>1398</v>
      </c>
      <c r="B562" s="41" t="s">
        <v>1412</v>
      </c>
      <c r="C562" s="26" t="s">
        <v>621</v>
      </c>
      <c r="D562" s="50">
        <v>0.72</v>
      </c>
      <c r="E562" s="50">
        <v>2.2999999999999998</v>
      </c>
      <c r="F562" s="50">
        <v>3.39</v>
      </c>
      <c r="G562" s="50">
        <v>9.9</v>
      </c>
      <c r="H562" s="50">
        <v>20.11</v>
      </c>
      <c r="I562" s="50">
        <v>24.4</v>
      </c>
      <c r="J562" s="50">
        <v>23.7</v>
      </c>
      <c r="K562" s="50">
        <v>25.2</v>
      </c>
      <c r="L562" s="50">
        <v>22.61</v>
      </c>
      <c r="M562" s="50">
        <v>14.6</v>
      </c>
      <c r="N562" s="50">
        <v>8.89</v>
      </c>
      <c r="O562" s="50">
        <v>2.78</v>
      </c>
      <c r="P562" s="51">
        <v>-3.3888888888888897</v>
      </c>
      <c r="Q562" s="51">
        <v>-4.2999999999999989</v>
      </c>
      <c r="R562" s="51">
        <v>-3.2777777777777768</v>
      </c>
      <c r="S562" s="51">
        <v>2.3000000000000003</v>
      </c>
      <c r="T562" s="51">
        <v>15.777777777777777</v>
      </c>
      <c r="U562" s="51">
        <v>16.400000000000002</v>
      </c>
      <c r="V562" s="51">
        <v>15.7</v>
      </c>
      <c r="W562" s="51">
        <v>18.600000000000001</v>
      </c>
      <c r="X562" s="51">
        <v>17</v>
      </c>
      <c r="Y562" s="51">
        <v>8.3999999999999986</v>
      </c>
      <c r="Z562" s="51">
        <v>3.2777777777777768</v>
      </c>
      <c r="AA562" s="51">
        <v>-3.1111111111111116</v>
      </c>
      <c r="AB562" s="53">
        <f t="shared" si="195"/>
        <v>352.44590704774953</v>
      </c>
      <c r="AC562" s="53">
        <f t="shared" si="196"/>
        <v>274.59537495751238</v>
      </c>
      <c r="AD562" s="53">
        <f t="shared" si="197"/>
        <v>296.20918109868569</v>
      </c>
      <c r="AE562" s="53">
        <f t="shared" si="198"/>
        <v>426.68519671151046</v>
      </c>
      <c r="AF562" s="53">
        <f t="shared" si="199"/>
        <v>1362.927298491963</v>
      </c>
      <c r="AG562" s="53">
        <f t="shared" si="200"/>
        <v>1136.4457156820233</v>
      </c>
      <c r="AH562" s="53">
        <f t="shared" si="201"/>
        <v>1083.9382916425714</v>
      </c>
      <c r="AI562" s="53">
        <f t="shared" si="202"/>
        <v>1430.1792843304304</v>
      </c>
      <c r="AJ562" s="53">
        <f t="shared" si="203"/>
        <v>1366.1865325824624</v>
      </c>
      <c r="AK562" s="53">
        <f t="shared" si="204"/>
        <v>730.89060734186523</v>
      </c>
      <c r="AL562" s="53">
        <f t="shared" si="205"/>
        <v>524.55814093523907</v>
      </c>
      <c r="AM562" s="53">
        <f t="shared" si="206"/>
        <v>317.03801480423959</v>
      </c>
      <c r="AN562" s="55">
        <f t="shared" si="207"/>
        <v>0.73986078221480389</v>
      </c>
      <c r="AO562" s="55">
        <f t="shared" si="208"/>
        <v>0.61712866951437384</v>
      </c>
      <c r="AP562" s="55">
        <f t="shared" si="209"/>
        <v>0.61667828133379687</v>
      </c>
      <c r="AQ562" s="55">
        <f t="shared" si="210"/>
        <v>0.59178752096413401</v>
      </c>
      <c r="AR562" s="55">
        <f t="shared" si="211"/>
        <v>0.76149558679849294</v>
      </c>
      <c r="AS562" s="55">
        <f t="shared" si="212"/>
        <v>0.61024559081193985</v>
      </c>
      <c r="AT562" s="55">
        <f t="shared" si="213"/>
        <v>0.60863921689865064</v>
      </c>
      <c r="AU562" s="55">
        <f t="shared" si="214"/>
        <v>0.66842489712948727</v>
      </c>
      <c r="AV562" s="55">
        <f t="shared" si="215"/>
        <v>0.70618909761649418</v>
      </c>
      <c r="AW562" s="55">
        <f t="shared" si="216"/>
        <v>0.66367088964043264</v>
      </c>
      <c r="AX562" s="55">
        <f t="shared" si="217"/>
        <v>0.67881558877067827</v>
      </c>
      <c r="AY562" s="55">
        <f t="shared" si="218"/>
        <v>0.65190097143874282</v>
      </c>
    </row>
    <row r="563" spans="1:51" ht="14.4" thickBot="1" x14ac:dyDescent="0.3">
      <c r="A563" s="41" t="s">
        <v>1398</v>
      </c>
      <c r="B563" s="41" t="s">
        <v>1412</v>
      </c>
      <c r="C563" s="26" t="s">
        <v>622</v>
      </c>
      <c r="D563" s="50">
        <v>-5.39</v>
      </c>
      <c r="E563" s="50">
        <v>-2.6</v>
      </c>
      <c r="F563" s="50">
        <v>4.28</v>
      </c>
      <c r="G563" s="50">
        <v>11.4</v>
      </c>
      <c r="H563" s="50">
        <v>17.39</v>
      </c>
      <c r="I563" s="50">
        <v>21.3</v>
      </c>
      <c r="J563" s="50">
        <v>23.6</v>
      </c>
      <c r="K563" s="50">
        <v>22.3</v>
      </c>
      <c r="L563" s="50">
        <v>18.39</v>
      </c>
      <c r="M563" s="50">
        <v>10.7</v>
      </c>
      <c r="N563" s="50">
        <v>3.28</v>
      </c>
      <c r="O563" s="50">
        <v>-2.39</v>
      </c>
      <c r="P563" s="51">
        <v>-9.6111111111111107</v>
      </c>
      <c r="Q563" s="51">
        <v>-7.8999999999999995</v>
      </c>
      <c r="R563" s="51">
        <v>-1.7777777777777772</v>
      </c>
      <c r="S563" s="51">
        <v>5.4999999999999991</v>
      </c>
      <c r="T563" s="51">
        <v>9.2222222222222232</v>
      </c>
      <c r="U563" s="51">
        <v>14.4</v>
      </c>
      <c r="V563" s="51">
        <v>17.800000000000004</v>
      </c>
      <c r="W563" s="51">
        <v>17.899999999999999</v>
      </c>
      <c r="X563" s="51">
        <v>12.777777777777777</v>
      </c>
      <c r="Y563" s="51">
        <v>5.4999999999999991</v>
      </c>
      <c r="Z563" s="51">
        <v>-0.88888888888888962</v>
      </c>
      <c r="AA563" s="51">
        <v>-5.2222222222222214</v>
      </c>
      <c r="AB563" s="53">
        <f t="shared" si="195"/>
        <v>213.53411106777938</v>
      </c>
      <c r="AC563" s="53">
        <f t="shared" si="196"/>
        <v>226.26748548005546</v>
      </c>
      <c r="AD563" s="53">
        <f t="shared" si="197"/>
        <v>347.46692799722979</v>
      </c>
      <c r="AE563" s="53">
        <f t="shared" si="198"/>
        <v>605.34854319772842</v>
      </c>
      <c r="AF563" s="53">
        <f t="shared" si="199"/>
        <v>683.48285786909798</v>
      </c>
      <c r="AG563" s="53">
        <f t="shared" si="200"/>
        <v>1060.9900796898419</v>
      </c>
      <c r="AH563" s="53">
        <f t="shared" si="201"/>
        <v>1423.6131120292948</v>
      </c>
      <c r="AI563" s="53">
        <f t="shared" si="202"/>
        <v>1559.7002931930347</v>
      </c>
      <c r="AJ563" s="53">
        <f t="shared" si="203"/>
        <v>1028.962987003782</v>
      </c>
      <c r="AK563" s="53">
        <f t="shared" si="204"/>
        <v>634.12652563170127</v>
      </c>
      <c r="AL563" s="53">
        <f t="shared" si="205"/>
        <v>424.67906643324017</v>
      </c>
      <c r="AM563" s="53">
        <f t="shared" si="206"/>
        <v>335.76575642640421</v>
      </c>
      <c r="AN563" s="55">
        <f t="shared" si="207"/>
        <v>0.72184655559898403</v>
      </c>
      <c r="AO563" s="55">
        <f t="shared" si="208"/>
        <v>0.66927573559973375</v>
      </c>
      <c r="AP563" s="55">
        <f t="shared" si="209"/>
        <v>0.6473409023106903</v>
      </c>
      <c r="AQ563" s="55">
        <f t="shared" si="210"/>
        <v>0.6705563061819001</v>
      </c>
      <c r="AR563" s="55">
        <f t="shared" si="211"/>
        <v>0.58710077113113879</v>
      </c>
      <c r="AS563" s="55">
        <f t="shared" si="212"/>
        <v>0.64770027232791105</v>
      </c>
      <c r="AT563" s="55">
        <f t="shared" si="213"/>
        <v>0.69961878487596796</v>
      </c>
      <c r="AU563" s="55">
        <f t="shared" si="214"/>
        <v>0.7616885115274501</v>
      </c>
      <c r="AV563" s="55">
        <f t="shared" si="215"/>
        <v>0.69805026893485278</v>
      </c>
      <c r="AW563" s="55">
        <f t="shared" si="216"/>
        <v>0.70243423471932653</v>
      </c>
      <c r="AX563" s="55">
        <f t="shared" si="217"/>
        <v>0.74126833107038248</v>
      </c>
      <c r="AY563" s="55">
        <f t="shared" si="218"/>
        <v>0.80897726882098253</v>
      </c>
    </row>
    <row r="564" spans="1:51" ht="14.4" thickBot="1" x14ac:dyDescent="0.3">
      <c r="A564" s="41" t="s">
        <v>1398</v>
      </c>
      <c r="B564" s="41" t="s">
        <v>1412</v>
      </c>
      <c r="C564" s="26" t="s">
        <v>623</v>
      </c>
      <c r="D564" s="50">
        <v>-3.39</v>
      </c>
      <c r="E564" s="50">
        <v>-0.8</v>
      </c>
      <c r="F564" s="50">
        <v>7</v>
      </c>
      <c r="G564" s="50">
        <v>12.6</v>
      </c>
      <c r="H564" s="50">
        <v>17.89</v>
      </c>
      <c r="I564" s="50">
        <v>21.6</v>
      </c>
      <c r="J564" s="50">
        <v>22.7</v>
      </c>
      <c r="K564" s="50">
        <v>23.8</v>
      </c>
      <c r="L564" s="50">
        <v>21.72</v>
      </c>
      <c r="M564" s="50">
        <v>12.6</v>
      </c>
      <c r="N564" s="50">
        <v>6.72</v>
      </c>
      <c r="O564" s="50">
        <v>1</v>
      </c>
      <c r="P564" s="51">
        <v>-5.8888888888888893</v>
      </c>
      <c r="Q564" s="51">
        <v>-6.1</v>
      </c>
      <c r="R564" s="51">
        <v>1.888888888888888</v>
      </c>
      <c r="S564" s="51">
        <v>6.9</v>
      </c>
      <c r="T564" s="51">
        <v>12.111111111111109</v>
      </c>
      <c r="U564" s="51">
        <v>15</v>
      </c>
      <c r="V564" s="51">
        <v>18.7</v>
      </c>
      <c r="W564" s="51">
        <v>19.400000000000002</v>
      </c>
      <c r="X564" s="51">
        <v>15.777777777777777</v>
      </c>
      <c r="Y564" s="51">
        <v>6.6000000000000014</v>
      </c>
      <c r="Z564" s="51">
        <v>2.5</v>
      </c>
      <c r="AA564" s="51">
        <v>-2.6111111111111107</v>
      </c>
      <c r="AB564" s="53">
        <f t="shared" si="195"/>
        <v>326.82341522219548</v>
      </c>
      <c r="AC564" s="53">
        <f t="shared" si="196"/>
        <v>261.41854538042452</v>
      </c>
      <c r="AD564" s="53">
        <f t="shared" si="197"/>
        <v>489.72832389693042</v>
      </c>
      <c r="AE564" s="53">
        <f t="shared" si="198"/>
        <v>678.4804795497522</v>
      </c>
      <c r="AF564" s="53">
        <f t="shared" si="199"/>
        <v>972.82338284073649</v>
      </c>
      <c r="AG564" s="53">
        <f t="shared" si="200"/>
        <v>1125.4824997139958</v>
      </c>
      <c r="AH564" s="53">
        <f t="shared" si="201"/>
        <v>1682.9418062123723</v>
      </c>
      <c r="AI564" s="53">
        <f t="shared" si="202"/>
        <v>1718.4074650554041</v>
      </c>
      <c r="AJ564" s="53">
        <f t="shared" si="203"/>
        <v>1234.4778340895666</v>
      </c>
      <c r="AK564" s="53">
        <f t="shared" si="204"/>
        <v>651.1005944760185</v>
      </c>
      <c r="AL564" s="53">
        <f t="shared" si="205"/>
        <v>544.6328062757168</v>
      </c>
      <c r="AM564" s="53">
        <f t="shared" si="206"/>
        <v>387.75730644062423</v>
      </c>
      <c r="AN564" s="55">
        <f t="shared" si="207"/>
        <v>0.82832991343536244</v>
      </c>
      <c r="AO564" s="55">
        <f t="shared" si="208"/>
        <v>0.67331138262679668</v>
      </c>
      <c r="AP564" s="55">
        <f t="shared" si="209"/>
        <v>0.69942462439831399</v>
      </c>
      <c r="AQ564" s="55">
        <f t="shared" si="210"/>
        <v>0.68240271444208545</v>
      </c>
      <c r="AR564" s="55">
        <f t="shared" si="211"/>
        <v>0.68948010726665476</v>
      </c>
      <c r="AS564" s="55">
        <f t="shared" si="212"/>
        <v>0.6609959383733397</v>
      </c>
      <c r="AT564" s="55">
        <f t="shared" si="213"/>
        <v>0.78165424063185307</v>
      </c>
      <c r="AU564" s="55">
        <f t="shared" si="214"/>
        <v>0.76403611758312739</v>
      </c>
      <c r="AV564" s="55">
        <f t="shared" si="215"/>
        <v>0.68972822226093988</v>
      </c>
      <c r="AW564" s="55">
        <f t="shared" si="216"/>
        <v>0.66849184409981566</v>
      </c>
      <c r="AX564" s="55">
        <f t="shared" si="217"/>
        <v>0.74470744170547432</v>
      </c>
      <c r="AY564" s="55">
        <f t="shared" si="218"/>
        <v>0.76825529949136051</v>
      </c>
    </row>
    <row r="565" spans="1:51" ht="27" thickBot="1" x14ac:dyDescent="0.3">
      <c r="A565" s="41" t="s">
        <v>1398</v>
      </c>
      <c r="B565" s="41" t="s">
        <v>1412</v>
      </c>
      <c r="C565" s="26" t="s">
        <v>624</v>
      </c>
      <c r="D565" s="50">
        <v>-8.89</v>
      </c>
      <c r="E565" s="50">
        <v>-6.6</v>
      </c>
      <c r="F565" s="50">
        <v>2.5</v>
      </c>
      <c r="G565" s="50">
        <v>9.3000000000000007</v>
      </c>
      <c r="H565" s="50">
        <v>16</v>
      </c>
      <c r="I565" s="50">
        <v>20.3</v>
      </c>
      <c r="J565" s="50">
        <v>23.6</v>
      </c>
      <c r="K565" s="50">
        <v>21.8</v>
      </c>
      <c r="L565" s="50">
        <v>17.78</v>
      </c>
      <c r="M565" s="50">
        <v>9.8000000000000007</v>
      </c>
      <c r="N565" s="50">
        <v>2</v>
      </c>
      <c r="O565" s="50">
        <v>-4.6100000000000003</v>
      </c>
      <c r="P565" s="51">
        <v>-12.222222222222221</v>
      </c>
      <c r="Q565" s="51">
        <v>-9.8000000000000007</v>
      </c>
      <c r="R565" s="51">
        <v>-3.2777777777777768</v>
      </c>
      <c r="S565" s="51">
        <v>2.8999999999999995</v>
      </c>
      <c r="T565" s="51">
        <v>7.7777777777777777</v>
      </c>
      <c r="U565" s="51">
        <v>14.3</v>
      </c>
      <c r="V565" s="51">
        <v>15.999999999999998</v>
      </c>
      <c r="W565" s="51">
        <v>16.900000000000002</v>
      </c>
      <c r="X565" s="51">
        <v>12.111111111111109</v>
      </c>
      <c r="Y565" s="51">
        <v>5.3</v>
      </c>
      <c r="Z565" s="51">
        <v>-2.6111111111111107</v>
      </c>
      <c r="AA565" s="51">
        <v>-7.9999999999999991</v>
      </c>
      <c r="AB565" s="53">
        <f t="shared" si="195"/>
        <v>184.5725967086438</v>
      </c>
      <c r="AC565" s="53">
        <f t="shared" si="196"/>
        <v>227.31053598496345</v>
      </c>
      <c r="AD565" s="53">
        <f t="shared" si="197"/>
        <v>315.47258188934637</v>
      </c>
      <c r="AE565" s="53">
        <f t="shared" si="198"/>
        <v>483.71910267143812</v>
      </c>
      <c r="AF565" s="53">
        <f t="shared" si="199"/>
        <v>613.92963610731738</v>
      </c>
      <c r="AG565" s="53">
        <f t="shared" si="200"/>
        <v>1113.83228041793</v>
      </c>
      <c r="AH565" s="53">
        <f t="shared" si="201"/>
        <v>1133.1148916602226</v>
      </c>
      <c r="AI565" s="53">
        <f t="shared" si="202"/>
        <v>1417.1760961773432</v>
      </c>
      <c r="AJ565" s="53">
        <f t="shared" si="203"/>
        <v>979.58223552512186</v>
      </c>
      <c r="AK565" s="53">
        <f t="shared" si="204"/>
        <v>654.96378456409354</v>
      </c>
      <c r="AL565" s="53">
        <f t="shared" si="205"/>
        <v>360.95285250839743</v>
      </c>
      <c r="AM565" s="53">
        <f t="shared" si="206"/>
        <v>258.8903407325252</v>
      </c>
      <c r="AN565" s="55">
        <f t="shared" si="207"/>
        <v>0.76789253420933301</v>
      </c>
      <c r="AO565" s="55">
        <f t="shared" si="208"/>
        <v>0.77992233340866568</v>
      </c>
      <c r="AP565" s="55">
        <f t="shared" si="209"/>
        <v>0.65678278062097795</v>
      </c>
      <c r="AQ565" s="55">
        <f t="shared" si="210"/>
        <v>0.64291359269043824</v>
      </c>
      <c r="AR565" s="55">
        <f t="shared" si="211"/>
        <v>0.58153190741668315</v>
      </c>
      <c r="AS565" s="55">
        <f t="shared" si="212"/>
        <v>0.68436946838254298</v>
      </c>
      <c r="AT565" s="55">
        <f t="shared" si="213"/>
        <v>0.6241693601145194</v>
      </c>
      <c r="AU565" s="55">
        <f t="shared" si="214"/>
        <v>0.73720286419185144</v>
      </c>
      <c r="AV565" s="55">
        <f t="shared" si="215"/>
        <v>0.69427038529247853</v>
      </c>
      <c r="AW565" s="55">
        <f t="shared" si="216"/>
        <v>0.73565654889769172</v>
      </c>
      <c r="AX565" s="55">
        <f t="shared" si="217"/>
        <v>0.71514820533384904</v>
      </c>
      <c r="AY565" s="55">
        <f t="shared" si="218"/>
        <v>0.77172904314779101</v>
      </c>
    </row>
    <row r="566" spans="1:51" ht="14.4" thickBot="1" x14ac:dyDescent="0.3">
      <c r="A566" s="41" t="s">
        <v>1398</v>
      </c>
      <c r="B566" s="41" t="s">
        <v>1412</v>
      </c>
      <c r="C566" s="27" t="s">
        <v>625</v>
      </c>
      <c r="D566" s="50">
        <v>-1.89</v>
      </c>
      <c r="E566" s="50">
        <v>3.8</v>
      </c>
      <c r="F566" s="50">
        <v>9.5</v>
      </c>
      <c r="G566" s="50">
        <v>12.1</v>
      </c>
      <c r="H566" s="50">
        <v>21.89</v>
      </c>
      <c r="I566" s="50">
        <v>23.4</v>
      </c>
      <c r="J566" s="50">
        <v>26.5</v>
      </c>
      <c r="K566" s="50">
        <v>25.4</v>
      </c>
      <c r="L566" s="50">
        <v>21.61</v>
      </c>
      <c r="M566" s="50">
        <v>14.8</v>
      </c>
      <c r="N566" s="50">
        <v>10.28</v>
      </c>
      <c r="O566" s="50">
        <v>1.72</v>
      </c>
      <c r="P566" s="51">
        <v>-7.2222222222222223</v>
      </c>
      <c r="Q566" s="51">
        <v>-1.6999999999999993</v>
      </c>
      <c r="R566" s="51">
        <v>3.6111111111111112</v>
      </c>
      <c r="S566" s="51">
        <v>5.0999999999999996</v>
      </c>
      <c r="T566" s="51">
        <v>17.5</v>
      </c>
      <c r="U566" s="51">
        <v>18.600000000000001</v>
      </c>
      <c r="V566" s="51">
        <v>20.500000000000004</v>
      </c>
      <c r="W566" s="51">
        <v>19.699999999999996</v>
      </c>
      <c r="X566" s="51">
        <v>16.388888888888889</v>
      </c>
      <c r="Y566" s="51">
        <v>10</v>
      </c>
      <c r="Z566" s="51">
        <v>5.4999999999999991</v>
      </c>
      <c r="AA566" s="51">
        <v>-2.7777777777777777</v>
      </c>
      <c r="AB566" s="53">
        <f t="shared" si="195"/>
        <v>238.40781290640118</v>
      </c>
      <c r="AC566" s="53">
        <f t="shared" si="196"/>
        <v>363.50515546771146</v>
      </c>
      <c r="AD566" s="53">
        <f t="shared" si="197"/>
        <v>527.680137913831</v>
      </c>
      <c r="AE566" s="53">
        <f t="shared" si="198"/>
        <v>546.78180104888258</v>
      </c>
      <c r="AF566" s="53">
        <f t="shared" si="199"/>
        <v>1520.5489790673969</v>
      </c>
      <c r="AG566" s="53">
        <f t="shared" si="200"/>
        <v>1593.1029517581267</v>
      </c>
      <c r="AH566" s="53">
        <f t="shared" si="201"/>
        <v>1676.7363790785382</v>
      </c>
      <c r="AI566" s="53">
        <f t="shared" si="202"/>
        <v>1620.9136276066617</v>
      </c>
      <c r="AJ566" s="53">
        <f t="shared" si="203"/>
        <v>1343.5909973730495</v>
      </c>
      <c r="AK566" s="53">
        <f t="shared" si="204"/>
        <v>894.98836417056543</v>
      </c>
      <c r="AL566" s="53">
        <f t="shared" si="205"/>
        <v>652.12624497871434</v>
      </c>
      <c r="AM566" s="53">
        <f t="shared" si="206"/>
        <v>359.25318140768786</v>
      </c>
      <c r="AN566" s="55">
        <f t="shared" si="207"/>
        <v>0.66921273734896525</v>
      </c>
      <c r="AO566" s="55">
        <f t="shared" si="208"/>
        <v>0.6733566277577443</v>
      </c>
      <c r="AP566" s="55">
        <f t="shared" si="209"/>
        <v>0.66699424682148267</v>
      </c>
      <c r="AQ566" s="55">
        <f t="shared" si="210"/>
        <v>0.62274414933256261</v>
      </c>
      <c r="AR566" s="55">
        <f t="shared" si="211"/>
        <v>0.76152151585905659</v>
      </c>
      <c r="AS566" s="55">
        <f t="shared" si="212"/>
        <v>0.74457075998282995</v>
      </c>
      <c r="AT566" s="55">
        <f t="shared" si="213"/>
        <v>0.69641014811802326</v>
      </c>
      <c r="AU566" s="55">
        <f t="shared" si="214"/>
        <v>0.70738157223188636</v>
      </c>
      <c r="AV566" s="55">
        <f t="shared" si="215"/>
        <v>0.72198828262198644</v>
      </c>
      <c r="AW566" s="55">
        <f t="shared" si="216"/>
        <v>0.72968400133284395</v>
      </c>
      <c r="AX566" s="55">
        <f t="shared" si="217"/>
        <v>0.7223728724731826</v>
      </c>
      <c r="AY566" s="55">
        <f t="shared" si="218"/>
        <v>0.72063216897613691</v>
      </c>
    </row>
    <row r="567" spans="1:51" ht="14.4" thickBot="1" x14ac:dyDescent="0.3">
      <c r="A567" s="41" t="s">
        <v>1398</v>
      </c>
      <c r="B567" s="41" t="s">
        <v>1412</v>
      </c>
      <c r="C567" s="26" t="s">
        <v>626</v>
      </c>
      <c r="D567" s="50">
        <v>-5</v>
      </c>
      <c r="E567" s="50">
        <v>-3.5</v>
      </c>
      <c r="F567" s="50">
        <v>7.28</v>
      </c>
      <c r="G567" s="50">
        <v>12.4</v>
      </c>
      <c r="H567" s="50">
        <v>18.28</v>
      </c>
      <c r="I567" s="50">
        <v>23.6</v>
      </c>
      <c r="J567" s="50">
        <v>24.7</v>
      </c>
      <c r="K567" s="50">
        <v>23.3</v>
      </c>
      <c r="L567" s="50">
        <v>19.22</v>
      </c>
      <c r="M567" s="50">
        <v>11.9</v>
      </c>
      <c r="N567" s="50">
        <v>7.28</v>
      </c>
      <c r="O567" s="50">
        <v>0.61</v>
      </c>
      <c r="P567" s="51">
        <v>-10</v>
      </c>
      <c r="Q567" s="51">
        <v>-7.6</v>
      </c>
      <c r="R567" s="51">
        <v>2.2777777777777786</v>
      </c>
      <c r="S567" s="51">
        <v>6.6000000000000014</v>
      </c>
      <c r="T567" s="51">
        <v>10.999999999999998</v>
      </c>
      <c r="U567" s="51">
        <v>15.799999999999999</v>
      </c>
      <c r="V567" s="51">
        <v>18.7</v>
      </c>
      <c r="W567" s="51">
        <v>18.600000000000001</v>
      </c>
      <c r="X567" s="51">
        <v>13.277777777777777</v>
      </c>
      <c r="Y567" s="51">
        <v>4.7</v>
      </c>
      <c r="Z567" s="51">
        <v>0.49999999999999922</v>
      </c>
      <c r="AA567" s="51">
        <v>-4.5000000000000009</v>
      </c>
      <c r="AB567" s="53">
        <f t="shared" si="195"/>
        <v>195.00384315180526</v>
      </c>
      <c r="AC567" s="53">
        <f t="shared" si="196"/>
        <v>253.42794860741898</v>
      </c>
      <c r="AD567" s="53">
        <f t="shared" si="197"/>
        <v>507.82500655713739</v>
      </c>
      <c r="AE567" s="53">
        <f t="shared" si="198"/>
        <v>659.6990261691036</v>
      </c>
      <c r="AF567" s="53">
        <f t="shared" si="199"/>
        <v>819.62343101446447</v>
      </c>
      <c r="AG567" s="53">
        <f t="shared" si="200"/>
        <v>1104.5254739621637</v>
      </c>
      <c r="AH567" s="53">
        <f t="shared" si="201"/>
        <v>1492.0219174466872</v>
      </c>
      <c r="AI567" s="53">
        <f t="shared" si="202"/>
        <v>1602.7484869538398</v>
      </c>
      <c r="AJ567" s="53">
        <f t="shared" si="203"/>
        <v>1042.9188589275043</v>
      </c>
      <c r="AK567" s="53">
        <f t="shared" si="204"/>
        <v>523.99184532464255</v>
      </c>
      <c r="AL567" s="53">
        <f t="shared" si="205"/>
        <v>393.55089041915306</v>
      </c>
      <c r="AM567" s="53">
        <f t="shared" si="206"/>
        <v>300.76091011240669</v>
      </c>
      <c r="AN567" s="55">
        <f t="shared" si="207"/>
        <v>0.67970456324017836</v>
      </c>
      <c r="AO567" s="55">
        <f t="shared" si="208"/>
        <v>0.73241358249019606</v>
      </c>
      <c r="AP567" s="55">
        <f t="shared" si="209"/>
        <v>0.70543855287148916</v>
      </c>
      <c r="AQ567" s="55">
        <f t="shared" si="210"/>
        <v>0.67731994456177658</v>
      </c>
      <c r="AR567" s="55">
        <f t="shared" si="211"/>
        <v>0.62516075688440742</v>
      </c>
      <c r="AS567" s="55">
        <f t="shared" si="212"/>
        <v>0.6162449033064139</v>
      </c>
      <c r="AT567" s="55">
        <f t="shared" si="213"/>
        <v>0.69298014618379622</v>
      </c>
      <c r="AU567" s="55">
        <f t="shared" si="214"/>
        <v>0.7490788072896204</v>
      </c>
      <c r="AV567" s="55">
        <f t="shared" si="215"/>
        <v>0.68478105181664972</v>
      </c>
      <c r="AW567" s="55">
        <f t="shared" si="216"/>
        <v>0.61365595271262552</v>
      </c>
      <c r="AX567" s="55">
        <f t="shared" si="217"/>
        <v>0.62101572725536358</v>
      </c>
      <c r="AY567" s="55">
        <f t="shared" si="218"/>
        <v>0.686178691972397</v>
      </c>
    </row>
    <row r="568" spans="1:51" ht="14.4" thickBot="1" x14ac:dyDescent="0.3">
      <c r="A568" s="41" t="s">
        <v>1398</v>
      </c>
      <c r="B568" s="41" t="s">
        <v>1412</v>
      </c>
      <c r="C568" s="26" t="s">
        <v>627</v>
      </c>
      <c r="D568" s="50">
        <v>-10.28</v>
      </c>
      <c r="E568" s="50">
        <v>-0.1</v>
      </c>
      <c r="F568" s="50">
        <v>4.78</v>
      </c>
      <c r="G568" s="50">
        <v>10.6</v>
      </c>
      <c r="H568" s="50">
        <v>14.72</v>
      </c>
      <c r="I568" s="50">
        <v>22</v>
      </c>
      <c r="J568" s="50">
        <v>23.7</v>
      </c>
      <c r="K568" s="50">
        <v>20.5</v>
      </c>
      <c r="L568" s="50">
        <v>19.28</v>
      </c>
      <c r="M568" s="50">
        <v>11.8</v>
      </c>
      <c r="N568" s="50">
        <v>6.5</v>
      </c>
      <c r="O568" s="50">
        <v>-2</v>
      </c>
      <c r="P568" s="51">
        <v>-14.222222222222223</v>
      </c>
      <c r="Q568" s="51">
        <v>-4.8</v>
      </c>
      <c r="R568" s="51">
        <v>-2.2222222222222223</v>
      </c>
      <c r="S568" s="51">
        <v>4.0000000000000018</v>
      </c>
      <c r="T568" s="51">
        <v>5.7222222222222205</v>
      </c>
      <c r="U568" s="51">
        <v>13.2</v>
      </c>
      <c r="V568" s="51">
        <v>17.800000000000004</v>
      </c>
      <c r="W568" s="51">
        <v>14.9</v>
      </c>
      <c r="X568" s="51">
        <v>12.5</v>
      </c>
      <c r="Y568" s="51">
        <v>4.2000000000000011</v>
      </c>
      <c r="Z568" s="51">
        <v>-1.722222222222223</v>
      </c>
      <c r="AA568" s="51">
        <v>-4.6111111111111116</v>
      </c>
      <c r="AB568" s="53">
        <f t="shared" si="195"/>
        <v>148.84003177865688</v>
      </c>
      <c r="AC568" s="53">
        <f t="shared" si="196"/>
        <v>302.61789049116959</v>
      </c>
      <c r="AD568" s="53">
        <f t="shared" si="197"/>
        <v>314.25014530191322</v>
      </c>
      <c r="AE568" s="53">
        <f t="shared" si="198"/>
        <v>517.80905188170357</v>
      </c>
      <c r="AF568" s="53">
        <f t="shared" si="199"/>
        <v>502.5798227259636</v>
      </c>
      <c r="AG568" s="53">
        <f t="shared" si="200"/>
        <v>869.84345646341831</v>
      </c>
      <c r="AH568" s="53">
        <f t="shared" si="201"/>
        <v>1415.0648416340616</v>
      </c>
      <c r="AI568" s="53">
        <f t="shared" si="202"/>
        <v>1188.7490098058445</v>
      </c>
      <c r="AJ568" s="53">
        <f t="shared" si="203"/>
        <v>938.52680342145823</v>
      </c>
      <c r="AK568" s="53">
        <f t="shared" si="204"/>
        <v>491.83082791035321</v>
      </c>
      <c r="AL568" s="53">
        <f t="shared" si="205"/>
        <v>300.29322703982257</v>
      </c>
      <c r="AM568" s="53">
        <f t="shared" si="206"/>
        <v>357.78986404426541</v>
      </c>
      <c r="AN568" s="55">
        <f t="shared" si="207"/>
        <v>0.72828258154374015</v>
      </c>
      <c r="AO568" s="55">
        <f t="shared" si="208"/>
        <v>0.70620535056310152</v>
      </c>
      <c r="AP568" s="55">
        <f t="shared" si="209"/>
        <v>0.60495895562365298</v>
      </c>
      <c r="AQ568" s="55">
        <f t="shared" si="210"/>
        <v>0.63686563783550432</v>
      </c>
      <c r="AR568" s="55">
        <f t="shared" si="211"/>
        <v>0.54821171516274558</v>
      </c>
      <c r="AS568" s="55">
        <f t="shared" si="212"/>
        <v>0.57404421946195172</v>
      </c>
      <c r="AT568" s="55">
        <f t="shared" si="213"/>
        <v>0.69541783273793989</v>
      </c>
      <c r="AU568" s="55">
        <f t="shared" si="214"/>
        <v>0.70266000766182291</v>
      </c>
      <c r="AV568" s="55">
        <f t="shared" si="215"/>
        <v>0.64839338444207351</v>
      </c>
      <c r="AW568" s="55">
        <f t="shared" si="216"/>
        <v>0.59648877113123178</v>
      </c>
      <c r="AX568" s="55">
        <f t="shared" si="217"/>
        <v>0.55717284349841523</v>
      </c>
      <c r="AY568" s="55">
        <f t="shared" si="218"/>
        <v>0.82314858492356058</v>
      </c>
    </row>
    <row r="569" spans="1:51" ht="27" thickBot="1" x14ac:dyDescent="0.3">
      <c r="A569" s="41" t="s">
        <v>1398</v>
      </c>
      <c r="B569" s="41" t="s">
        <v>1412</v>
      </c>
      <c r="C569" s="26" t="s">
        <v>628</v>
      </c>
      <c r="D569" s="50">
        <v>-4.78</v>
      </c>
      <c r="E569" s="50">
        <v>-1.3</v>
      </c>
      <c r="F569" s="50">
        <v>6</v>
      </c>
      <c r="G569" s="50">
        <v>12.2</v>
      </c>
      <c r="H569" s="50">
        <v>15.72</v>
      </c>
      <c r="I569" s="50">
        <v>22.3</v>
      </c>
      <c r="J569" s="50">
        <v>25.1</v>
      </c>
      <c r="K569" s="50">
        <v>22.8</v>
      </c>
      <c r="L569" s="50">
        <v>18.5</v>
      </c>
      <c r="M569" s="50">
        <v>11.5</v>
      </c>
      <c r="N569" s="50">
        <v>7.11</v>
      </c>
      <c r="O569" s="50">
        <v>-2.61</v>
      </c>
      <c r="P569" s="51">
        <v>-8.7222222222222214</v>
      </c>
      <c r="Q569" s="51">
        <v>-5</v>
      </c>
      <c r="R569" s="51">
        <v>0.22222222222222143</v>
      </c>
      <c r="S569" s="51">
        <v>8.3999999999999986</v>
      </c>
      <c r="T569" s="51">
        <v>10.611111111111112</v>
      </c>
      <c r="U569" s="51">
        <v>17.599999999999998</v>
      </c>
      <c r="V569" s="51">
        <v>18.600000000000001</v>
      </c>
      <c r="W569" s="51">
        <v>19.2</v>
      </c>
      <c r="X569" s="51">
        <v>12.888888888888889</v>
      </c>
      <c r="Y569" s="51">
        <v>5.7999999999999989</v>
      </c>
      <c r="Z569" s="51">
        <v>3.4999999999999982</v>
      </c>
      <c r="AA569" s="51">
        <v>-6.4999999999999991</v>
      </c>
      <c r="AB569" s="53">
        <f t="shared" si="195"/>
        <v>234.3642363677225</v>
      </c>
      <c r="AC569" s="53">
        <f t="shared" si="196"/>
        <v>320.46851792064621</v>
      </c>
      <c r="AD569" s="53">
        <f t="shared" si="197"/>
        <v>412.81305850211317</v>
      </c>
      <c r="AE569" s="53">
        <f t="shared" si="198"/>
        <v>854.57028949244341</v>
      </c>
      <c r="AF569" s="53">
        <f t="shared" si="199"/>
        <v>915.35641846508531</v>
      </c>
      <c r="AG569" s="53">
        <f t="shared" si="200"/>
        <v>1501.8590767464605</v>
      </c>
      <c r="AH569" s="53">
        <f t="shared" si="201"/>
        <v>1438.7221994733241</v>
      </c>
      <c r="AI569" s="53">
        <f t="shared" si="202"/>
        <v>1780.4878552463924</v>
      </c>
      <c r="AJ569" s="53">
        <f t="shared" si="203"/>
        <v>1036.8626147631551</v>
      </c>
      <c r="AK569" s="53">
        <f t="shared" si="204"/>
        <v>626.8749845458666</v>
      </c>
      <c r="AL569" s="53">
        <f t="shared" si="205"/>
        <v>610.87704600498205</v>
      </c>
      <c r="AM569" s="53">
        <f t="shared" si="206"/>
        <v>280.92875001430031</v>
      </c>
      <c r="AN569" s="55">
        <f t="shared" si="207"/>
        <v>0.73898587098878676</v>
      </c>
      <c r="AO569" s="55">
        <f t="shared" si="208"/>
        <v>0.75924610479139887</v>
      </c>
      <c r="AP569" s="55">
        <f t="shared" si="209"/>
        <v>0.66462654281759082</v>
      </c>
      <c r="AQ569" s="55">
        <f t="shared" si="210"/>
        <v>0.77597580074312378</v>
      </c>
      <c r="AR569" s="55">
        <f t="shared" si="211"/>
        <v>0.71646493391135246</v>
      </c>
      <c r="AS569" s="55">
        <f t="shared" si="212"/>
        <v>0.74743153990906985</v>
      </c>
      <c r="AT569" s="55">
        <f t="shared" si="213"/>
        <v>0.67241761135639488</v>
      </c>
      <c r="AU569" s="55">
        <f t="shared" si="214"/>
        <v>0.80155431339411809</v>
      </c>
      <c r="AV569" s="55">
        <f t="shared" si="215"/>
        <v>0.69831438206500929</v>
      </c>
      <c r="AW569" s="55">
        <f t="shared" si="216"/>
        <v>0.68012189176471072</v>
      </c>
      <c r="AX569" s="55">
        <f t="shared" si="217"/>
        <v>0.77822353178308545</v>
      </c>
      <c r="AY569" s="55">
        <f t="shared" si="218"/>
        <v>0.74602434808013884</v>
      </c>
    </row>
    <row r="570" spans="1:51" ht="14.4" thickBot="1" x14ac:dyDescent="0.3">
      <c r="A570" s="41" t="s">
        <v>1398</v>
      </c>
      <c r="B570" s="41" t="s">
        <v>1412</v>
      </c>
      <c r="C570" s="26" t="s">
        <v>629</v>
      </c>
      <c r="D570" s="50">
        <v>-1.1100000000000001</v>
      </c>
      <c r="E570" s="50">
        <v>0.3</v>
      </c>
      <c r="F570" s="50">
        <v>3.78</v>
      </c>
      <c r="G570" s="50">
        <v>9.3000000000000007</v>
      </c>
      <c r="H570" s="50">
        <v>14.72</v>
      </c>
      <c r="I570" s="50">
        <v>23.9</v>
      </c>
      <c r="J570" s="50">
        <v>22.4</v>
      </c>
      <c r="K570" s="50">
        <v>22.2</v>
      </c>
      <c r="L570" s="50">
        <v>17.11</v>
      </c>
      <c r="M570" s="50">
        <v>10.9</v>
      </c>
      <c r="N570" s="50">
        <v>6.39</v>
      </c>
      <c r="O570" s="50">
        <v>-5.61</v>
      </c>
      <c r="P570" s="51">
        <v>-5.2222222222222214</v>
      </c>
      <c r="Q570" s="51">
        <v>-3.3000000000000007</v>
      </c>
      <c r="R570" s="51">
        <v>-1.3888888888888888</v>
      </c>
      <c r="S570" s="51">
        <v>4.1000000000000014</v>
      </c>
      <c r="T570" s="51">
        <v>7.6111111111111125</v>
      </c>
      <c r="U570" s="51">
        <v>16.099999999999998</v>
      </c>
      <c r="V570" s="51">
        <v>15.2</v>
      </c>
      <c r="W570" s="51">
        <v>17.2</v>
      </c>
      <c r="X570" s="51">
        <v>11.722222222222223</v>
      </c>
      <c r="Y570" s="51">
        <v>5.6999999999999984</v>
      </c>
      <c r="Z570" s="51">
        <v>0.27777777777777779</v>
      </c>
      <c r="AA570" s="51">
        <v>-8.2777777777777768</v>
      </c>
      <c r="AB570" s="53">
        <f t="shared" si="195"/>
        <v>305.58792441693407</v>
      </c>
      <c r="AC570" s="53">
        <f t="shared" si="196"/>
        <v>368.14697003392683</v>
      </c>
      <c r="AD570" s="53">
        <f t="shared" si="197"/>
        <v>381.03893599056698</v>
      </c>
      <c r="AE570" s="53">
        <f t="shared" si="198"/>
        <v>572.86163385088048</v>
      </c>
      <c r="AF570" s="53">
        <f t="shared" si="199"/>
        <v>651.50526064672283</v>
      </c>
      <c r="AG570" s="53">
        <f t="shared" si="200"/>
        <v>1127.1341068383904</v>
      </c>
      <c r="AH570" s="53">
        <f t="shared" si="201"/>
        <v>1099.814262321697</v>
      </c>
      <c r="AI570" s="53">
        <f t="shared" si="202"/>
        <v>1436.5839648302008</v>
      </c>
      <c r="AJ570" s="53">
        <f t="shared" si="203"/>
        <v>970.84774785079958</v>
      </c>
      <c r="AK570" s="53">
        <f t="shared" si="204"/>
        <v>643.3367294398272</v>
      </c>
      <c r="AL570" s="53">
        <f t="shared" si="205"/>
        <v>405.10328554983784</v>
      </c>
      <c r="AM570" s="53">
        <f t="shared" si="206"/>
        <v>267.4529730200349</v>
      </c>
      <c r="AN570" s="55">
        <f t="shared" si="207"/>
        <v>0.73626830535254539</v>
      </c>
      <c r="AO570" s="55">
        <f t="shared" si="208"/>
        <v>0.7677159810827171</v>
      </c>
      <c r="AP570" s="55">
        <f t="shared" si="209"/>
        <v>0.68989004451665081</v>
      </c>
      <c r="AQ570" s="55">
        <f t="shared" si="210"/>
        <v>0.69965003022243422</v>
      </c>
      <c r="AR570" s="55">
        <f t="shared" si="211"/>
        <v>0.62417267336077087</v>
      </c>
      <c r="AS570" s="55">
        <f t="shared" si="212"/>
        <v>0.61692553954215612</v>
      </c>
      <c r="AT570" s="55">
        <f t="shared" si="213"/>
        <v>0.63766978438930377</v>
      </c>
      <c r="AU570" s="55">
        <f t="shared" si="214"/>
        <v>0.73323636323396257</v>
      </c>
      <c r="AV570" s="55">
        <f t="shared" si="215"/>
        <v>0.70594129479087864</v>
      </c>
      <c r="AW570" s="55">
        <f t="shared" si="216"/>
        <v>0.70282907797867533</v>
      </c>
      <c r="AX570" s="55">
        <f t="shared" si="217"/>
        <v>0.64959685829972835</v>
      </c>
      <c r="AY570" s="55">
        <f t="shared" si="218"/>
        <v>0.81463236988626586</v>
      </c>
    </row>
    <row r="571" spans="1:51" ht="14.4" thickBot="1" x14ac:dyDescent="0.3">
      <c r="A571" s="41" t="s">
        <v>1398</v>
      </c>
      <c r="B571" s="41" t="s">
        <v>1413</v>
      </c>
      <c r="C571" s="26" t="s">
        <v>630</v>
      </c>
      <c r="D571" s="50">
        <v>-3.22</v>
      </c>
      <c r="E571" s="50">
        <v>0.7</v>
      </c>
      <c r="F571" s="50">
        <v>0.78</v>
      </c>
      <c r="G571" s="50">
        <v>11.7</v>
      </c>
      <c r="H571" s="50">
        <v>18.61</v>
      </c>
      <c r="I571" s="50">
        <v>20.7</v>
      </c>
      <c r="J571" s="50">
        <v>22.9</v>
      </c>
      <c r="K571" s="50">
        <v>22.9</v>
      </c>
      <c r="L571" s="50">
        <v>20.28</v>
      </c>
      <c r="M571" s="50">
        <v>12.7</v>
      </c>
      <c r="N571" s="50">
        <v>7.22</v>
      </c>
      <c r="O571" s="50">
        <v>0.5</v>
      </c>
      <c r="P571" s="51">
        <v>-6.6111111111111098</v>
      </c>
      <c r="Q571" s="51">
        <v>-4.9000000000000004</v>
      </c>
      <c r="R571" s="51">
        <v>-2.9999999999999991</v>
      </c>
      <c r="S571" s="51">
        <v>4.9000000000000004</v>
      </c>
      <c r="T571" s="51">
        <v>9.2777777777777786</v>
      </c>
      <c r="U571" s="51">
        <v>13.599999999999998</v>
      </c>
      <c r="V571" s="51">
        <v>17.599999999999998</v>
      </c>
      <c r="W571" s="51">
        <v>18.600000000000001</v>
      </c>
      <c r="X571" s="51">
        <v>13.722222222222223</v>
      </c>
      <c r="Y571" s="51">
        <v>7.4</v>
      </c>
      <c r="Z571" s="51">
        <v>2.5</v>
      </c>
      <c r="AA571" s="51">
        <v>-2.7777777777777777</v>
      </c>
      <c r="AB571" s="53">
        <f t="shared" si="195"/>
        <v>288.99144134841953</v>
      </c>
      <c r="AC571" s="53">
        <f t="shared" si="196"/>
        <v>281.32149752886215</v>
      </c>
      <c r="AD571" s="53">
        <f t="shared" si="197"/>
        <v>371.84937091899832</v>
      </c>
      <c r="AE571" s="53">
        <f t="shared" si="198"/>
        <v>545.96927924307727</v>
      </c>
      <c r="AF571" s="53">
        <f t="shared" si="199"/>
        <v>637.77550378892272</v>
      </c>
      <c r="AG571" s="53">
        <f t="shared" si="200"/>
        <v>992.36197185540425</v>
      </c>
      <c r="AH571" s="53">
        <f t="shared" si="201"/>
        <v>1448.1415695264473</v>
      </c>
      <c r="AI571" s="53">
        <f t="shared" si="202"/>
        <v>1641.9927070405483</v>
      </c>
      <c r="AJ571" s="53">
        <f t="shared" si="203"/>
        <v>1034.7177591678676</v>
      </c>
      <c r="AK571" s="53">
        <f t="shared" si="204"/>
        <v>721.79193293065384</v>
      </c>
      <c r="AL571" s="53">
        <f t="shared" si="205"/>
        <v>526.2865754911918</v>
      </c>
      <c r="AM571" s="53">
        <f t="shared" si="206"/>
        <v>392.17116186295829</v>
      </c>
      <c r="AN571" s="55">
        <f t="shared" si="207"/>
        <v>0.77399453580029309</v>
      </c>
      <c r="AO571" s="55">
        <f t="shared" si="208"/>
        <v>0.66148247922064496</v>
      </c>
      <c r="AP571" s="55">
        <f t="shared" si="209"/>
        <v>0.75831258650394351</v>
      </c>
      <c r="AQ571" s="55">
        <f t="shared" si="210"/>
        <v>0.63053810646656505</v>
      </c>
      <c r="AR571" s="55">
        <f t="shared" si="211"/>
        <v>0.54579444430445756</v>
      </c>
      <c r="AS571" s="55">
        <f t="shared" si="212"/>
        <v>0.63805585765564587</v>
      </c>
      <c r="AT571" s="55">
        <f t="shared" si="213"/>
        <v>0.72069790040641424</v>
      </c>
      <c r="AU571" s="55">
        <f t="shared" si="214"/>
        <v>0.76742043344921484</v>
      </c>
      <c r="AV571" s="55">
        <f t="shared" si="215"/>
        <v>0.66002435144422056</v>
      </c>
      <c r="AW571" s="55">
        <f t="shared" si="216"/>
        <v>0.7015446422376157</v>
      </c>
      <c r="AX571" s="55">
        <f t="shared" si="217"/>
        <v>0.71962159591166575</v>
      </c>
      <c r="AY571" s="55">
        <f t="shared" si="218"/>
        <v>0.78666291520598219</v>
      </c>
    </row>
    <row r="572" spans="1:51" ht="14.4" thickBot="1" x14ac:dyDescent="0.3">
      <c r="A572" s="41" t="s">
        <v>1398</v>
      </c>
      <c r="B572" s="41" t="s">
        <v>1413</v>
      </c>
      <c r="C572" s="26" t="s">
        <v>631</v>
      </c>
      <c r="D572" s="50">
        <v>0.72</v>
      </c>
      <c r="E572" s="50">
        <v>2.2000000000000002</v>
      </c>
      <c r="F572" s="50">
        <v>8.11</v>
      </c>
      <c r="G572" s="50">
        <v>14.9</v>
      </c>
      <c r="H572" s="50">
        <v>18.72</v>
      </c>
      <c r="I572" s="50">
        <v>24</v>
      </c>
      <c r="J572" s="50">
        <v>26.1</v>
      </c>
      <c r="K572" s="50">
        <v>24.4</v>
      </c>
      <c r="L572" s="50">
        <v>20</v>
      </c>
      <c r="M572" s="50">
        <v>13.7</v>
      </c>
      <c r="N572" s="50">
        <v>9.11</v>
      </c>
      <c r="O572" s="50">
        <v>1.28</v>
      </c>
      <c r="P572" s="51">
        <v>-4.1111111111111098</v>
      </c>
      <c r="Q572" s="51">
        <v>-4.1999999999999993</v>
      </c>
      <c r="R572" s="51">
        <v>2.7777777777777777</v>
      </c>
      <c r="S572" s="51">
        <v>6.1999999999999975</v>
      </c>
      <c r="T572" s="51">
        <v>12.388888888888888</v>
      </c>
      <c r="U572" s="51">
        <v>17.7</v>
      </c>
      <c r="V572" s="51">
        <v>18.8</v>
      </c>
      <c r="W572" s="51">
        <v>20</v>
      </c>
      <c r="X572" s="51">
        <v>13.611111111111111</v>
      </c>
      <c r="Y572" s="51">
        <v>7.4</v>
      </c>
      <c r="Z572" s="51">
        <v>3.8888888888888888</v>
      </c>
      <c r="AA572" s="51">
        <v>-2.5</v>
      </c>
      <c r="AB572" s="53">
        <f t="shared" si="195"/>
        <v>316.3466120652264</v>
      </c>
      <c r="AC572" s="53">
        <f t="shared" si="196"/>
        <v>280.74387365660726</v>
      </c>
      <c r="AD572" s="53">
        <f t="shared" si="197"/>
        <v>515.23214069841333</v>
      </c>
      <c r="AE572" s="53">
        <f t="shared" si="198"/>
        <v>530.68850613269342</v>
      </c>
      <c r="AF572" s="53">
        <f t="shared" si="199"/>
        <v>957.82275878294581</v>
      </c>
      <c r="AG572" s="53">
        <f t="shared" si="200"/>
        <v>1372.3678125402955</v>
      </c>
      <c r="AH572" s="53">
        <f t="shared" si="201"/>
        <v>1390.1473952026854</v>
      </c>
      <c r="AI572" s="53">
        <f t="shared" si="202"/>
        <v>1785.7624360249895</v>
      </c>
      <c r="AJ572" s="53">
        <f t="shared" si="203"/>
        <v>1037.6930982526219</v>
      </c>
      <c r="AK572" s="53">
        <f t="shared" si="204"/>
        <v>676.20535253151627</v>
      </c>
      <c r="AL572" s="53">
        <f t="shared" si="205"/>
        <v>563.29226555416426</v>
      </c>
      <c r="AM572" s="53">
        <f t="shared" si="206"/>
        <v>386.34205794218639</v>
      </c>
      <c r="AN572" s="55">
        <f t="shared" si="207"/>
        <v>0.70094729709869519</v>
      </c>
      <c r="AO572" s="55">
        <f t="shared" si="208"/>
        <v>0.62622475164428271</v>
      </c>
      <c r="AP572" s="55">
        <f t="shared" si="209"/>
        <v>0.69075379233390699</v>
      </c>
      <c r="AQ572" s="55">
        <f t="shared" si="210"/>
        <v>0.56007653104438737</v>
      </c>
      <c r="AR572" s="55">
        <f t="shared" si="211"/>
        <v>0.66656704864265315</v>
      </c>
      <c r="AS572" s="55">
        <f t="shared" si="212"/>
        <v>0.67869606873954236</v>
      </c>
      <c r="AT572" s="55">
        <f t="shared" si="213"/>
        <v>0.64164079663079199</v>
      </c>
      <c r="AU572" s="55">
        <f t="shared" si="214"/>
        <v>0.76496601974948031</v>
      </c>
      <c r="AV572" s="55">
        <f t="shared" si="215"/>
        <v>0.66672032448762897</v>
      </c>
      <c r="AW572" s="55">
        <f t="shared" si="216"/>
        <v>0.6572368302798145</v>
      </c>
      <c r="AX572" s="55">
        <f t="shared" si="217"/>
        <v>0.69823318023881087</v>
      </c>
      <c r="AY572" s="55">
        <f t="shared" si="218"/>
        <v>0.75917762122581212</v>
      </c>
    </row>
    <row r="573" spans="1:51" ht="14.4" thickBot="1" x14ac:dyDescent="0.3">
      <c r="A573" s="41" t="s">
        <v>1398</v>
      </c>
      <c r="B573" s="41" t="s">
        <v>1413</v>
      </c>
      <c r="C573" s="26" t="s">
        <v>632</v>
      </c>
      <c r="D573" s="50">
        <v>-5.5</v>
      </c>
      <c r="E573" s="50">
        <v>-4.4000000000000004</v>
      </c>
      <c r="F573" s="50">
        <v>3.39</v>
      </c>
      <c r="G573" s="50">
        <v>10.1</v>
      </c>
      <c r="H573" s="50">
        <v>16.39</v>
      </c>
      <c r="I573" s="50">
        <v>21.3</v>
      </c>
      <c r="J573" s="50">
        <v>22.7</v>
      </c>
      <c r="K573" s="50">
        <v>22</v>
      </c>
      <c r="L573" s="50">
        <v>18.11</v>
      </c>
      <c r="M573" s="50">
        <v>10.9</v>
      </c>
      <c r="N573" s="50">
        <v>4.1100000000000003</v>
      </c>
      <c r="O573" s="50">
        <v>-3.61</v>
      </c>
      <c r="P573" s="51">
        <v>-9.7777777777777786</v>
      </c>
      <c r="Q573" s="51">
        <v>-8.1</v>
      </c>
      <c r="R573" s="51">
        <v>-1.722222222222223</v>
      </c>
      <c r="S573" s="51">
        <v>2.9999999999999991</v>
      </c>
      <c r="T573" s="51">
        <v>10.888888888888889</v>
      </c>
      <c r="U573" s="51">
        <v>12.4</v>
      </c>
      <c r="V573" s="51">
        <v>15.999999999999998</v>
      </c>
      <c r="W573" s="51">
        <v>16.900000000000002</v>
      </c>
      <c r="X573" s="51">
        <v>13.277777777777777</v>
      </c>
      <c r="Y573" s="51">
        <v>5.8999999999999986</v>
      </c>
      <c r="Z573" s="51">
        <v>0.22222222222222143</v>
      </c>
      <c r="AA573" s="51">
        <v>-7.7777777777777777</v>
      </c>
      <c r="AB573" s="53">
        <f t="shared" si="195"/>
        <v>209.75081491873607</v>
      </c>
      <c r="AC573" s="53">
        <f t="shared" si="196"/>
        <v>250.90651575482616</v>
      </c>
      <c r="AD573" s="53">
        <f t="shared" si="197"/>
        <v>372.93228625128779</v>
      </c>
      <c r="AE573" s="53">
        <f t="shared" si="198"/>
        <v>464.98949411030469</v>
      </c>
      <c r="AF573" s="53">
        <f t="shared" si="199"/>
        <v>910.05794777667438</v>
      </c>
      <c r="AG573" s="53">
        <f t="shared" si="200"/>
        <v>817.62293523780556</v>
      </c>
      <c r="AH573" s="53">
        <f t="shared" si="201"/>
        <v>1196.474041491058</v>
      </c>
      <c r="AI573" s="53">
        <f t="shared" si="202"/>
        <v>1399.9844255213904</v>
      </c>
      <c r="AJ573" s="53">
        <f t="shared" si="203"/>
        <v>1117.894583452362</v>
      </c>
      <c r="AK573" s="53">
        <f t="shared" si="204"/>
        <v>661.38715584134104</v>
      </c>
      <c r="AL573" s="53">
        <f t="shared" si="205"/>
        <v>470.84508403010773</v>
      </c>
      <c r="AM573" s="53">
        <f t="shared" si="206"/>
        <v>248.58838127274049</v>
      </c>
      <c r="AN573" s="55">
        <f t="shared" si="207"/>
        <v>0.7184153310339092</v>
      </c>
      <c r="AO573" s="55">
        <f t="shared" si="208"/>
        <v>0.75375441822962208</v>
      </c>
      <c r="AP573" s="55">
        <f t="shared" si="209"/>
        <v>0.69194948021734692</v>
      </c>
      <c r="AQ573" s="55">
        <f t="shared" si="210"/>
        <v>0.61366045635982935</v>
      </c>
      <c r="AR573" s="55">
        <f t="shared" si="211"/>
        <v>0.69927934331910746</v>
      </c>
      <c r="AS573" s="55">
        <f t="shared" si="212"/>
        <v>0.56858441409294957</v>
      </c>
      <c r="AT573" s="55">
        <f t="shared" si="213"/>
        <v>0.65907035762004951</v>
      </c>
      <c r="AU573" s="55">
        <f t="shared" si="214"/>
        <v>0.72825990439878319</v>
      </c>
      <c r="AV573" s="55">
        <f t="shared" si="215"/>
        <v>0.73401015057285157</v>
      </c>
      <c r="AW573" s="55">
        <f t="shared" si="216"/>
        <v>0.71262068781971499</v>
      </c>
      <c r="AX573" s="55">
        <f t="shared" si="217"/>
        <v>0.75805775509397222</v>
      </c>
      <c r="AY573" s="55">
        <f t="shared" si="218"/>
        <v>0.72837253053757389</v>
      </c>
    </row>
    <row r="574" spans="1:51" ht="14.4" thickBot="1" x14ac:dyDescent="0.3">
      <c r="A574" s="41" t="s">
        <v>1398</v>
      </c>
      <c r="B574" s="41" t="s">
        <v>1413</v>
      </c>
      <c r="C574" s="26" t="s">
        <v>633</v>
      </c>
      <c r="D574" s="50">
        <v>-1.78</v>
      </c>
      <c r="E574" s="50">
        <v>-1.6</v>
      </c>
      <c r="F574" s="50">
        <v>2.61</v>
      </c>
      <c r="G574" s="50">
        <v>8.4</v>
      </c>
      <c r="H574" s="50">
        <v>15.22</v>
      </c>
      <c r="I574" s="50">
        <v>22.5</v>
      </c>
      <c r="J574" s="50">
        <v>23.9</v>
      </c>
      <c r="K574" s="50">
        <v>20.399999999999999</v>
      </c>
      <c r="L574" s="50">
        <v>17.11</v>
      </c>
      <c r="M574" s="50">
        <v>11.9</v>
      </c>
      <c r="N574" s="50">
        <v>3.78</v>
      </c>
      <c r="O574" s="50">
        <v>2.11</v>
      </c>
      <c r="P574" s="51">
        <v>-4.1111111111111098</v>
      </c>
      <c r="Q574" s="51">
        <v>-5</v>
      </c>
      <c r="R574" s="51">
        <v>-0.61111111111111194</v>
      </c>
      <c r="S574" s="51">
        <v>1.9000000000000008</v>
      </c>
      <c r="T574" s="51">
        <v>6.7222222222222232</v>
      </c>
      <c r="U574" s="51">
        <v>14.6</v>
      </c>
      <c r="V574" s="51">
        <v>17.3</v>
      </c>
      <c r="W574" s="51">
        <v>17</v>
      </c>
      <c r="X574" s="51">
        <v>9.3888888888888875</v>
      </c>
      <c r="Y574" s="51">
        <v>5.9999999999999982</v>
      </c>
      <c r="Z574" s="51">
        <v>0.38888888888889045</v>
      </c>
      <c r="AA574" s="51">
        <v>0.22222222222222143</v>
      </c>
      <c r="AB574" s="53">
        <f t="shared" si="195"/>
        <v>379.5301155147597</v>
      </c>
      <c r="AC574" s="53">
        <f t="shared" si="196"/>
        <v>327.60272328207861</v>
      </c>
      <c r="AD574" s="53">
        <f t="shared" si="197"/>
        <v>463.73032312201383</v>
      </c>
      <c r="AE574" s="53">
        <f t="shared" si="198"/>
        <v>445.88010144778468</v>
      </c>
      <c r="AF574" s="53">
        <f t="shared" si="199"/>
        <v>558.61935143238611</v>
      </c>
      <c r="AG574" s="53">
        <f t="shared" si="200"/>
        <v>1011.8745652723061</v>
      </c>
      <c r="AH574" s="53">
        <f t="shared" si="201"/>
        <v>1312.6702421065988</v>
      </c>
      <c r="AI574" s="53">
        <f t="shared" si="202"/>
        <v>1564.0759688313956</v>
      </c>
      <c r="AJ574" s="53">
        <f t="shared" si="203"/>
        <v>711.46607782509057</v>
      </c>
      <c r="AK574" s="53">
        <f t="shared" si="204"/>
        <v>627.65573643005155</v>
      </c>
      <c r="AL574" s="53">
        <f t="shared" si="205"/>
        <v>493.64385423231391</v>
      </c>
      <c r="AM574" s="53">
        <f t="shared" si="206"/>
        <v>542.35864488116613</v>
      </c>
      <c r="AN574" s="55">
        <f t="shared" si="207"/>
        <v>0.84094660252841413</v>
      </c>
      <c r="AO574" s="55">
        <f t="shared" si="208"/>
        <v>0.77614828809038583</v>
      </c>
      <c r="AP574" s="55">
        <f t="shared" si="209"/>
        <v>0.7931902147702834</v>
      </c>
      <c r="AQ574" s="55">
        <f t="shared" si="210"/>
        <v>0.63629606813208905</v>
      </c>
      <c r="AR574" s="55">
        <f t="shared" si="211"/>
        <v>0.56874461016305888</v>
      </c>
      <c r="AS574" s="55">
        <f t="shared" si="212"/>
        <v>0.60978935153255354</v>
      </c>
      <c r="AT574" s="55">
        <f t="shared" si="213"/>
        <v>0.66576778034945028</v>
      </c>
      <c r="AU574" s="55">
        <f t="shared" si="214"/>
        <v>0.8084792015515041</v>
      </c>
      <c r="AV574" s="55">
        <f t="shared" si="215"/>
        <v>0.60432439015175565</v>
      </c>
      <c r="AW574" s="55">
        <f t="shared" si="216"/>
        <v>0.67161971863514291</v>
      </c>
      <c r="AX574" s="55">
        <f t="shared" si="217"/>
        <v>0.78523937235318331</v>
      </c>
      <c r="AY574" s="55">
        <f t="shared" si="218"/>
        <v>0.87319415820456092</v>
      </c>
    </row>
    <row r="575" spans="1:51" ht="14.4" thickBot="1" x14ac:dyDescent="0.3">
      <c r="A575" s="41" t="s">
        <v>1398</v>
      </c>
      <c r="B575" s="41" t="s">
        <v>1413</v>
      </c>
      <c r="C575" s="26" t="s">
        <v>634</v>
      </c>
      <c r="D575" s="50">
        <v>4.6100000000000003</v>
      </c>
      <c r="E575" s="50">
        <v>3.5</v>
      </c>
      <c r="F575" s="50">
        <v>9.61</v>
      </c>
      <c r="G575" s="50">
        <v>10.5</v>
      </c>
      <c r="H575" s="50">
        <v>19.22</v>
      </c>
      <c r="I575" s="50">
        <v>24</v>
      </c>
      <c r="J575" s="50">
        <v>24.1</v>
      </c>
      <c r="K575" s="50">
        <v>25</v>
      </c>
      <c r="L575" s="50">
        <v>22</v>
      </c>
      <c r="M575" s="50">
        <v>15.4</v>
      </c>
      <c r="N575" s="50">
        <v>7.61</v>
      </c>
      <c r="O575" s="50">
        <v>2.78</v>
      </c>
      <c r="P575" s="51">
        <v>0.77777777777777701</v>
      </c>
      <c r="Q575" s="51">
        <v>-1.0000000000000004</v>
      </c>
      <c r="R575" s="51">
        <v>2.7777777777777777</v>
      </c>
      <c r="S575" s="51">
        <v>2.5999999999999996</v>
      </c>
      <c r="T575" s="51">
        <v>13.277777777777777</v>
      </c>
      <c r="U575" s="51">
        <v>17.2</v>
      </c>
      <c r="V575" s="51">
        <v>19.2</v>
      </c>
      <c r="W575" s="51">
        <v>20.500000000000004</v>
      </c>
      <c r="X575" s="51">
        <v>13.111111111111111</v>
      </c>
      <c r="Y575" s="51">
        <v>8.8000000000000025</v>
      </c>
      <c r="Z575" s="51">
        <v>1.888888888888888</v>
      </c>
      <c r="AA575" s="51">
        <v>-1.888888888888888</v>
      </c>
      <c r="AB575" s="53">
        <f t="shared" si="195"/>
        <v>492.6419123297116</v>
      </c>
      <c r="AC575" s="53">
        <f t="shared" si="196"/>
        <v>411.40338528670156</v>
      </c>
      <c r="AD575" s="53">
        <f t="shared" si="197"/>
        <v>465.61343659749701</v>
      </c>
      <c r="AE575" s="53">
        <f t="shared" si="198"/>
        <v>427.78332258906642</v>
      </c>
      <c r="AF575" s="53">
        <f t="shared" si="199"/>
        <v>1042.9188589275043</v>
      </c>
      <c r="AG575" s="53">
        <f t="shared" si="200"/>
        <v>1288.4102858121864</v>
      </c>
      <c r="AH575" s="53">
        <f t="shared" si="201"/>
        <v>1646.2070373702595</v>
      </c>
      <c r="AI575" s="53">
        <f t="shared" si="202"/>
        <v>1832.6899483071322</v>
      </c>
      <c r="AJ575" s="53">
        <f t="shared" si="203"/>
        <v>859.80965896802797</v>
      </c>
      <c r="AK575" s="53">
        <f t="shared" si="204"/>
        <v>732.83084327761583</v>
      </c>
      <c r="AL575" s="53">
        <f t="shared" si="205"/>
        <v>469.73003900294651</v>
      </c>
      <c r="AM575" s="53">
        <f t="shared" si="206"/>
        <v>379.93314181158001</v>
      </c>
      <c r="AN575" s="55">
        <f t="shared" si="207"/>
        <v>0.76195684830825849</v>
      </c>
      <c r="AO575" s="55">
        <f t="shared" si="208"/>
        <v>0.72395105709513019</v>
      </c>
      <c r="AP575" s="55">
        <f t="shared" si="209"/>
        <v>0.6242317233070368</v>
      </c>
      <c r="AQ575" s="55">
        <f t="shared" si="210"/>
        <v>0.58079297030703381</v>
      </c>
      <c r="AR575" s="55">
        <f t="shared" si="211"/>
        <v>0.68478105181664972</v>
      </c>
      <c r="AS575" s="55">
        <f t="shared" si="212"/>
        <v>0.65760811442289713</v>
      </c>
      <c r="AT575" s="55">
        <f t="shared" si="213"/>
        <v>0.74110269702529452</v>
      </c>
      <c r="AU575" s="55">
        <f t="shared" si="214"/>
        <v>0.76118338832511279</v>
      </c>
      <c r="AV575" s="55">
        <f t="shared" si="215"/>
        <v>0.57072376558725291</v>
      </c>
      <c r="AW575" s="55">
        <f t="shared" si="216"/>
        <v>0.64766832808886654</v>
      </c>
      <c r="AX575" s="55">
        <f t="shared" si="217"/>
        <v>0.67086329310899084</v>
      </c>
      <c r="AY575" s="55">
        <f t="shared" si="218"/>
        <v>0.71364059682110204</v>
      </c>
    </row>
    <row r="576" spans="1:51" ht="14.4" thickBot="1" x14ac:dyDescent="0.3">
      <c r="A576" s="41" t="s">
        <v>1398</v>
      </c>
      <c r="B576" s="41" t="s">
        <v>1413</v>
      </c>
      <c r="C576" s="26" t="s">
        <v>635</v>
      </c>
      <c r="D576" s="50">
        <v>-4.3899999999999997</v>
      </c>
      <c r="E576" s="50">
        <v>-3</v>
      </c>
      <c r="F576" s="50">
        <v>6.39</v>
      </c>
      <c r="G576" s="50">
        <v>11.5</v>
      </c>
      <c r="H576" s="50">
        <v>18</v>
      </c>
      <c r="I576" s="50">
        <v>22.6</v>
      </c>
      <c r="J576" s="50">
        <v>24.6</v>
      </c>
      <c r="K576" s="50">
        <v>23.1</v>
      </c>
      <c r="L576" s="50">
        <v>18.22</v>
      </c>
      <c r="M576" s="50">
        <v>11.6</v>
      </c>
      <c r="N576" s="50">
        <v>5.1100000000000003</v>
      </c>
      <c r="O576" s="50">
        <v>-2</v>
      </c>
      <c r="P576" s="51">
        <v>-7.3888888888888893</v>
      </c>
      <c r="Q576" s="51">
        <v>-7.4</v>
      </c>
      <c r="R576" s="51">
        <v>-0.27777777777777779</v>
      </c>
      <c r="S576" s="51">
        <v>4.0000000000000018</v>
      </c>
      <c r="T576" s="51">
        <v>9.5</v>
      </c>
      <c r="U576" s="51">
        <v>16.900000000000002</v>
      </c>
      <c r="V576" s="51">
        <v>18.8</v>
      </c>
      <c r="W576" s="51">
        <v>17.100000000000001</v>
      </c>
      <c r="X576" s="51">
        <v>13.277777777777777</v>
      </c>
      <c r="Y576" s="51">
        <v>4.5000000000000009</v>
      </c>
      <c r="Z576" s="51">
        <v>0</v>
      </c>
      <c r="AA576" s="51">
        <v>-5.3888888888888884</v>
      </c>
      <c r="AB576" s="53">
        <f t="shared" si="195"/>
        <v>279.88186221644804</v>
      </c>
      <c r="AC576" s="53">
        <f t="shared" si="196"/>
        <v>251.82006218397035</v>
      </c>
      <c r="AD576" s="53">
        <f t="shared" si="197"/>
        <v>373.74186923478777</v>
      </c>
      <c r="AE576" s="53">
        <f t="shared" si="198"/>
        <v>487.79372659999513</v>
      </c>
      <c r="AF576" s="53">
        <f t="shared" si="199"/>
        <v>682.74457470688333</v>
      </c>
      <c r="AG576" s="53">
        <f t="shared" si="200"/>
        <v>1349.7994657300881</v>
      </c>
      <c r="AH576" s="53">
        <f t="shared" si="201"/>
        <v>1519.8484203204782</v>
      </c>
      <c r="AI576" s="53">
        <f t="shared" si="202"/>
        <v>1343.1259698327926</v>
      </c>
      <c r="AJ576" s="53">
        <f t="shared" si="203"/>
        <v>1110.2008227203319</v>
      </c>
      <c r="AK576" s="53">
        <f t="shared" si="204"/>
        <v>519.74149085633167</v>
      </c>
      <c r="AL576" s="53">
        <f t="shared" si="205"/>
        <v>425.16761364247839</v>
      </c>
      <c r="AM576" s="53">
        <f t="shared" si="206"/>
        <v>318.09482649193359</v>
      </c>
      <c r="AN576" s="55">
        <f t="shared" si="207"/>
        <v>0.79578903722070893</v>
      </c>
      <c r="AO576" s="55">
        <f t="shared" si="208"/>
        <v>0.71661479480785784</v>
      </c>
      <c r="AP576" s="55">
        <f t="shared" si="209"/>
        <v>0.62394586332252155</v>
      </c>
      <c r="AQ576" s="55">
        <f t="shared" si="210"/>
        <v>0.59994907716336199</v>
      </c>
      <c r="AR576" s="55">
        <f t="shared" si="211"/>
        <v>0.57561444786040949</v>
      </c>
      <c r="AS576" s="55">
        <f t="shared" si="212"/>
        <v>0.70215411825315566</v>
      </c>
      <c r="AT576" s="55">
        <f t="shared" si="213"/>
        <v>0.70150600903028515</v>
      </c>
      <c r="AU576" s="55">
        <f t="shared" si="214"/>
        <v>0.68988655958246847</v>
      </c>
      <c r="AV576" s="55">
        <f t="shared" si="215"/>
        <v>0.72895842337336159</v>
      </c>
      <c r="AW576" s="55">
        <f t="shared" si="216"/>
        <v>0.61724117629535735</v>
      </c>
      <c r="AX576" s="55">
        <f t="shared" si="217"/>
        <v>0.69562764012185596</v>
      </c>
      <c r="AY576" s="55">
        <f t="shared" si="218"/>
        <v>0.77614438914037454</v>
      </c>
    </row>
    <row r="577" spans="1:51" ht="14.4" thickBot="1" x14ac:dyDescent="0.3">
      <c r="A577" s="41" t="s">
        <v>1398</v>
      </c>
      <c r="B577" s="41" t="s">
        <v>1413</v>
      </c>
      <c r="C577" s="26" t="s">
        <v>636</v>
      </c>
      <c r="D577" s="50">
        <v>-3.11</v>
      </c>
      <c r="E577" s="50">
        <v>-2.7</v>
      </c>
      <c r="F577" s="50">
        <v>6.89</v>
      </c>
      <c r="G577" s="50">
        <v>12.6</v>
      </c>
      <c r="H577" s="50">
        <v>16.11</v>
      </c>
      <c r="I577" s="50">
        <v>21.2</v>
      </c>
      <c r="J577" s="50">
        <v>24</v>
      </c>
      <c r="K577" s="50">
        <v>23.1</v>
      </c>
      <c r="L577" s="50">
        <v>18.5</v>
      </c>
      <c r="M577" s="50">
        <v>12.1</v>
      </c>
      <c r="N577" s="50">
        <v>7.89</v>
      </c>
      <c r="O577" s="50">
        <v>-7.39</v>
      </c>
      <c r="P577" s="51">
        <v>-7.2222222222222223</v>
      </c>
      <c r="Q577" s="51">
        <v>-7.2</v>
      </c>
      <c r="R577" s="51">
        <v>1.722222222222223</v>
      </c>
      <c r="S577" s="51">
        <v>7.6999999999999993</v>
      </c>
      <c r="T577" s="51">
        <v>10.277777777777777</v>
      </c>
      <c r="U577" s="51">
        <v>15.899999999999999</v>
      </c>
      <c r="V577" s="51">
        <v>18.200000000000003</v>
      </c>
      <c r="W577" s="51">
        <v>18.499999999999996</v>
      </c>
      <c r="X577" s="51">
        <v>12.999999999999998</v>
      </c>
      <c r="Y577" s="51">
        <v>5.7999999999999989</v>
      </c>
      <c r="Z577" s="51">
        <v>4.3888888888888884</v>
      </c>
      <c r="AA577" s="51">
        <v>-10</v>
      </c>
      <c r="AB577" s="53">
        <f t="shared" si="195"/>
        <v>260.94378136443856</v>
      </c>
      <c r="AC577" s="53">
        <f t="shared" si="196"/>
        <v>253.98409895096555</v>
      </c>
      <c r="AD577" s="53">
        <f t="shared" si="197"/>
        <v>481.82116831024342</v>
      </c>
      <c r="AE577" s="53">
        <f t="shared" si="198"/>
        <v>756.89002781813656</v>
      </c>
      <c r="AF577" s="53">
        <f t="shared" si="199"/>
        <v>854.02176479980506</v>
      </c>
      <c r="AG577" s="53">
        <f t="shared" si="200"/>
        <v>1294.4826557406461</v>
      </c>
      <c r="AH577" s="53">
        <f t="shared" si="201"/>
        <v>1461.4431194510189</v>
      </c>
      <c r="AI577" s="53">
        <f t="shared" si="202"/>
        <v>1602.0538386000796</v>
      </c>
      <c r="AJ577" s="53">
        <f t="shared" si="203"/>
        <v>1052.0347500963387</v>
      </c>
      <c r="AK577" s="53">
        <f t="shared" si="204"/>
        <v>602.55075078899176</v>
      </c>
      <c r="AL577" s="53">
        <f t="shared" si="205"/>
        <v>656.22559499725389</v>
      </c>
      <c r="AM577" s="53">
        <f t="shared" si="206"/>
        <v>234.04878454827787</v>
      </c>
      <c r="AN577" s="55">
        <f t="shared" si="207"/>
        <v>0.7324713904810003</v>
      </c>
      <c r="AO577" s="55">
        <f t="shared" si="208"/>
        <v>0.71171629204715903</v>
      </c>
      <c r="AP577" s="55">
        <f t="shared" si="209"/>
        <v>0.69637558559567214</v>
      </c>
      <c r="AQ577" s="55">
        <f t="shared" si="210"/>
        <v>0.72075631928246708</v>
      </c>
      <c r="AR577" s="55">
        <f t="shared" si="211"/>
        <v>0.68347800040538309</v>
      </c>
      <c r="AS577" s="55">
        <f t="shared" si="212"/>
        <v>0.71762608348416523</v>
      </c>
      <c r="AT577" s="55">
        <f t="shared" si="213"/>
        <v>0.70037563668915015</v>
      </c>
      <c r="AU577" s="55">
        <f t="shared" si="214"/>
        <v>0.75345594562126683</v>
      </c>
      <c r="AV577" s="55">
        <f t="shared" si="215"/>
        <v>0.70340495192326769</v>
      </c>
      <c r="AW577" s="55">
        <f t="shared" si="216"/>
        <v>0.65373155192615828</v>
      </c>
      <c r="AX577" s="55">
        <f t="shared" si="217"/>
        <v>0.78540833425771639</v>
      </c>
      <c r="AY577" s="55">
        <f t="shared" si="218"/>
        <v>0.81579944429320383</v>
      </c>
    </row>
    <row r="578" spans="1:51" ht="14.4" thickBot="1" x14ac:dyDescent="0.3">
      <c r="A578" s="41" t="s">
        <v>1398</v>
      </c>
      <c r="B578" s="41" t="s">
        <v>1413</v>
      </c>
      <c r="C578" s="26" t="s">
        <v>637</v>
      </c>
      <c r="D578" s="50">
        <v>-1.5</v>
      </c>
      <c r="E578" s="50">
        <v>-0.1</v>
      </c>
      <c r="F578" s="50">
        <v>6.78</v>
      </c>
      <c r="G578" s="50">
        <v>12.9</v>
      </c>
      <c r="H578" s="50">
        <v>16.39</v>
      </c>
      <c r="I578" s="50">
        <v>21.5</v>
      </c>
      <c r="J578" s="50">
        <v>23.6</v>
      </c>
      <c r="K578" s="50">
        <v>24.6</v>
      </c>
      <c r="L578" s="50">
        <v>17.5</v>
      </c>
      <c r="M578" s="50">
        <v>11.5</v>
      </c>
      <c r="N578" s="50">
        <v>8.7799999999999994</v>
      </c>
      <c r="O578" s="50">
        <v>-2.2200000000000002</v>
      </c>
      <c r="P578" s="51">
        <v>-5.8888888888888893</v>
      </c>
      <c r="Q578" s="51">
        <v>-4.1999999999999993</v>
      </c>
      <c r="R578" s="51">
        <v>1.1111111111111112</v>
      </c>
      <c r="S578" s="51">
        <v>7.6999999999999993</v>
      </c>
      <c r="T578" s="51">
        <v>12.222222222222221</v>
      </c>
      <c r="U578" s="51">
        <v>16.900000000000002</v>
      </c>
      <c r="V578" s="51">
        <v>19.400000000000002</v>
      </c>
      <c r="W578" s="51">
        <v>20.599999999999998</v>
      </c>
      <c r="X578" s="51">
        <v>14.277777777777779</v>
      </c>
      <c r="Y578" s="51">
        <v>7.6999999999999993</v>
      </c>
      <c r="Z578" s="51">
        <v>4.6111111111111098</v>
      </c>
      <c r="AA578" s="51">
        <v>-5.1111111111111107</v>
      </c>
      <c r="AB578" s="53">
        <f t="shared" si="195"/>
        <v>284.16561489402432</v>
      </c>
      <c r="AC578" s="53">
        <f t="shared" si="196"/>
        <v>331.22836839962844</v>
      </c>
      <c r="AD578" s="53">
        <f t="shared" si="197"/>
        <v>444.74879339347973</v>
      </c>
      <c r="AE578" s="53">
        <f t="shared" si="198"/>
        <v>742.1690736247898</v>
      </c>
      <c r="AF578" s="53">
        <f t="shared" si="199"/>
        <v>1085.4360837565791</v>
      </c>
      <c r="AG578" s="53">
        <f t="shared" si="200"/>
        <v>1443.4101913285094</v>
      </c>
      <c r="AH578" s="53">
        <f t="shared" si="201"/>
        <v>1739.2237909222545</v>
      </c>
      <c r="AI578" s="53">
        <f t="shared" si="202"/>
        <v>1900.2771854499833</v>
      </c>
      <c r="AJ578" s="53">
        <f t="shared" si="203"/>
        <v>1322.7917832854826</v>
      </c>
      <c r="AK578" s="53">
        <f t="shared" si="204"/>
        <v>813.73166800768547</v>
      </c>
      <c r="AL578" s="53">
        <f t="shared" si="205"/>
        <v>637.30044409340746</v>
      </c>
      <c r="AM578" s="53">
        <f t="shared" si="206"/>
        <v>337.19834242107623</v>
      </c>
      <c r="AN578" s="55">
        <f t="shared" si="207"/>
        <v>0.72021424482834362</v>
      </c>
      <c r="AO578" s="55">
        <f t="shared" si="208"/>
        <v>0.73883501013564012</v>
      </c>
      <c r="AP578" s="55">
        <f t="shared" si="209"/>
        <v>0.67157840252386491</v>
      </c>
      <c r="AQ578" s="55">
        <f t="shared" si="210"/>
        <v>0.70673813913639205</v>
      </c>
      <c r="AR578" s="55">
        <f t="shared" si="211"/>
        <v>0.76369210948172184</v>
      </c>
      <c r="AS578" s="55">
        <f t="shared" si="212"/>
        <v>0.75084961574029208</v>
      </c>
      <c r="AT578" s="55">
        <f t="shared" si="213"/>
        <v>0.77329144562439656</v>
      </c>
      <c r="AU578" s="55">
        <f t="shared" si="214"/>
        <v>0.78440388220627455</v>
      </c>
      <c r="AV578" s="55">
        <f t="shared" si="215"/>
        <v>0.81392919480535075</v>
      </c>
      <c r="AW578" s="55">
        <f t="shared" si="216"/>
        <v>0.77488435619569951</v>
      </c>
      <c r="AX578" s="55">
        <f t="shared" si="217"/>
        <v>0.75099996040639028</v>
      </c>
      <c r="AY578" s="55">
        <f t="shared" si="218"/>
        <v>0.80562379413003204</v>
      </c>
    </row>
    <row r="579" spans="1:51" ht="14.4" thickBot="1" x14ac:dyDescent="0.3">
      <c r="A579" s="41" t="s">
        <v>1398</v>
      </c>
      <c r="B579" s="41" t="s">
        <v>1413</v>
      </c>
      <c r="C579" s="26" t="s">
        <v>638</v>
      </c>
      <c r="D579" s="50">
        <v>-3.22</v>
      </c>
      <c r="E579" s="50">
        <v>-2.5</v>
      </c>
      <c r="F579" s="50">
        <v>4.78</v>
      </c>
      <c r="G579" s="50">
        <v>10.1</v>
      </c>
      <c r="H579" s="50">
        <v>17.5</v>
      </c>
      <c r="I579" s="50">
        <v>20.9</v>
      </c>
      <c r="J579" s="50">
        <v>23.8</v>
      </c>
      <c r="K579" s="50">
        <v>22.8</v>
      </c>
      <c r="L579" s="50">
        <v>17.89</v>
      </c>
      <c r="M579" s="50">
        <v>11</v>
      </c>
      <c r="N579" s="50">
        <v>5.61</v>
      </c>
      <c r="O579" s="50">
        <v>-1.28</v>
      </c>
      <c r="P579" s="51">
        <v>-6.4999999999999991</v>
      </c>
      <c r="Q579" s="51">
        <v>-6.3999999999999995</v>
      </c>
      <c r="R579" s="51">
        <v>-1.1111111111111112</v>
      </c>
      <c r="S579" s="51">
        <v>2.0000000000000009</v>
      </c>
      <c r="T579" s="51">
        <v>9.7777777777777786</v>
      </c>
      <c r="U579" s="51">
        <v>13.299999999999999</v>
      </c>
      <c r="V579" s="51">
        <v>18.299999999999997</v>
      </c>
      <c r="W579" s="51">
        <v>17.7</v>
      </c>
      <c r="X579" s="51">
        <v>12.5</v>
      </c>
      <c r="Y579" s="51">
        <v>5.5999999999999988</v>
      </c>
      <c r="Z579" s="51">
        <v>1.5000000000000016</v>
      </c>
      <c r="AA579" s="51">
        <v>-4.7222222222222223</v>
      </c>
      <c r="AB579" s="53">
        <f t="shared" si="195"/>
        <v>293.9525136571034</v>
      </c>
      <c r="AC579" s="53">
        <f t="shared" si="196"/>
        <v>282.94682240426289</v>
      </c>
      <c r="AD579" s="53">
        <f t="shared" si="197"/>
        <v>370.02720630278526</v>
      </c>
      <c r="AE579" s="53">
        <f t="shared" si="198"/>
        <v>403.39441476850953</v>
      </c>
      <c r="AF579" s="53">
        <f t="shared" si="199"/>
        <v>731.34525738326977</v>
      </c>
      <c r="AG579" s="53">
        <f t="shared" si="200"/>
        <v>942.66707638859168</v>
      </c>
      <c r="AH579" s="53">
        <f t="shared" si="201"/>
        <v>1497.79762914552</v>
      </c>
      <c r="AI579" s="53">
        <f t="shared" si="202"/>
        <v>1475.4254665096892</v>
      </c>
      <c r="AJ579" s="53">
        <f t="shared" si="203"/>
        <v>1023.8249065483583</v>
      </c>
      <c r="AK579" s="53">
        <f t="shared" si="204"/>
        <v>630.28742090771618</v>
      </c>
      <c r="AL579" s="53">
        <f t="shared" si="205"/>
        <v>509.78762133435015</v>
      </c>
      <c r="AM579" s="53">
        <f t="shared" si="206"/>
        <v>333.70846798474702</v>
      </c>
      <c r="AN579" s="55">
        <f t="shared" si="207"/>
        <v>0.78060978933767267</v>
      </c>
      <c r="AO579" s="55">
        <f t="shared" si="208"/>
        <v>0.74565530994225759</v>
      </c>
      <c r="AP579" s="55">
        <f t="shared" si="209"/>
        <v>0.65645505220502787</v>
      </c>
      <c r="AQ579" s="55">
        <f t="shared" si="210"/>
        <v>0.5715727413106233</v>
      </c>
      <c r="AR579" s="55">
        <f t="shared" si="211"/>
        <v>0.60520444193046641</v>
      </c>
      <c r="AS579" s="55">
        <f t="shared" si="212"/>
        <v>0.61805960576705921</v>
      </c>
      <c r="AT579" s="55">
        <f t="shared" si="213"/>
        <v>0.71330847355690119</v>
      </c>
      <c r="AU579" s="55">
        <f t="shared" si="214"/>
        <v>0.72966259823944191</v>
      </c>
      <c r="AV579" s="55">
        <f t="shared" si="215"/>
        <v>0.70732268254130271</v>
      </c>
      <c r="AW579" s="55">
        <f t="shared" si="216"/>
        <v>0.69335873521164648</v>
      </c>
      <c r="AX579" s="55">
        <f t="shared" si="217"/>
        <v>0.74860696832359519</v>
      </c>
      <c r="AY579" s="55">
        <f t="shared" si="218"/>
        <v>0.77420359627483593</v>
      </c>
    </row>
    <row r="580" spans="1:51" ht="27" thickBot="1" x14ac:dyDescent="0.3">
      <c r="A580" s="41" t="s">
        <v>1398</v>
      </c>
      <c r="B580" s="41" t="s">
        <v>1413</v>
      </c>
      <c r="C580" s="26" t="s">
        <v>639</v>
      </c>
      <c r="D580" s="50">
        <v>-5.28</v>
      </c>
      <c r="E580" s="50">
        <v>0.2</v>
      </c>
      <c r="F580" s="50">
        <v>6.89</v>
      </c>
      <c r="G580" s="50">
        <v>14.1</v>
      </c>
      <c r="H580" s="50">
        <v>16.22</v>
      </c>
      <c r="I580" s="50">
        <v>21.9</v>
      </c>
      <c r="J580" s="50">
        <v>25.2</v>
      </c>
      <c r="K580" s="50">
        <v>26.1</v>
      </c>
      <c r="L580" s="50">
        <v>20.5</v>
      </c>
      <c r="M580" s="50">
        <v>12.2</v>
      </c>
      <c r="N580" s="50">
        <v>8.39</v>
      </c>
      <c r="O580" s="50">
        <v>1.39</v>
      </c>
      <c r="P580" s="51">
        <v>-8.2777777777777768</v>
      </c>
      <c r="Q580" s="51">
        <v>-4.0999999999999996</v>
      </c>
      <c r="R580" s="51">
        <v>0.99999999999999845</v>
      </c>
      <c r="S580" s="51">
        <v>8.1999999999999993</v>
      </c>
      <c r="T580" s="51">
        <v>8.7222222222222232</v>
      </c>
      <c r="U580" s="51">
        <v>17.3</v>
      </c>
      <c r="V580" s="51">
        <v>18.600000000000001</v>
      </c>
      <c r="W580" s="51">
        <v>21.900000000000002</v>
      </c>
      <c r="X580" s="51">
        <v>15.72222222222222</v>
      </c>
      <c r="Y580" s="51">
        <v>6.8000000000000007</v>
      </c>
      <c r="Z580" s="51">
        <v>4.1111111111111098</v>
      </c>
      <c r="AA580" s="51">
        <v>-2.2222222222222223</v>
      </c>
      <c r="AB580" s="53">
        <f t="shared" si="195"/>
        <v>260.83891964471053</v>
      </c>
      <c r="AC580" s="53">
        <f t="shared" si="196"/>
        <v>329.00515441330043</v>
      </c>
      <c r="AD580" s="53">
        <f t="shared" si="197"/>
        <v>434.40910354964979</v>
      </c>
      <c r="AE580" s="53">
        <f t="shared" si="198"/>
        <v>734.70536251735086</v>
      </c>
      <c r="AF580" s="53">
        <f t="shared" si="199"/>
        <v>688.13296669788269</v>
      </c>
      <c r="AG580" s="53">
        <f t="shared" si="200"/>
        <v>1481.7148534077685</v>
      </c>
      <c r="AH580" s="53">
        <f t="shared" si="201"/>
        <v>1430.1792843304304</v>
      </c>
      <c r="AI580" s="53">
        <f t="shared" si="202"/>
        <v>2038.5683838278935</v>
      </c>
      <c r="AJ580" s="53">
        <f t="shared" si="203"/>
        <v>1321.0659299617457</v>
      </c>
      <c r="AK580" s="53">
        <f t="shared" si="204"/>
        <v>687.04229539874723</v>
      </c>
      <c r="AL580" s="53">
        <f t="shared" si="205"/>
        <v>610.11153173133869</v>
      </c>
      <c r="AM580" s="53">
        <f t="shared" si="206"/>
        <v>399.38091296825797</v>
      </c>
      <c r="AN580" s="55">
        <f t="shared" si="207"/>
        <v>0.79448669001270134</v>
      </c>
      <c r="AO580" s="55">
        <f t="shared" si="208"/>
        <v>0.72838804780648714</v>
      </c>
      <c r="AP580" s="55">
        <f t="shared" si="209"/>
        <v>0.66122620603455906</v>
      </c>
      <c r="AQ580" s="55">
        <f t="shared" si="210"/>
        <v>0.67624390464726414</v>
      </c>
      <c r="AR580" s="55">
        <f t="shared" si="211"/>
        <v>0.61136893535423664</v>
      </c>
      <c r="AS580" s="55">
        <f t="shared" si="212"/>
        <v>0.75150481622938436</v>
      </c>
      <c r="AT580" s="55">
        <f t="shared" si="213"/>
        <v>0.66842489712948727</v>
      </c>
      <c r="AU580" s="55">
        <f t="shared" si="214"/>
        <v>0.77700566726395759</v>
      </c>
      <c r="AV580" s="55">
        <f t="shared" si="215"/>
        <v>0.74073420255773503</v>
      </c>
      <c r="AW580" s="55">
        <f t="shared" si="216"/>
        <v>0.69577051373829979</v>
      </c>
      <c r="AX580" s="55">
        <f t="shared" si="217"/>
        <v>0.74456384507170426</v>
      </c>
      <c r="AY580" s="55">
        <f t="shared" si="218"/>
        <v>0.76884311309760733</v>
      </c>
    </row>
    <row r="581" spans="1:51" ht="14.4" thickBot="1" x14ac:dyDescent="0.3">
      <c r="A581" s="41" t="s">
        <v>1398</v>
      </c>
      <c r="B581" s="41" t="s">
        <v>1414</v>
      </c>
      <c r="C581" s="26" t="s">
        <v>640</v>
      </c>
      <c r="D581" s="50">
        <v>1.89</v>
      </c>
      <c r="E581" s="50">
        <v>3.8</v>
      </c>
      <c r="F581" s="50">
        <v>9.5</v>
      </c>
      <c r="G581" s="50">
        <v>16.8</v>
      </c>
      <c r="H581" s="50">
        <v>19.89</v>
      </c>
      <c r="I581" s="50">
        <v>23.1</v>
      </c>
      <c r="J581" s="50">
        <v>26.6</v>
      </c>
      <c r="K581" s="50">
        <v>26.9</v>
      </c>
      <c r="L581" s="50">
        <v>24.28</v>
      </c>
      <c r="M581" s="50">
        <v>15.8</v>
      </c>
      <c r="N581" s="50">
        <v>6.39</v>
      </c>
      <c r="O581" s="50">
        <v>-5.1100000000000003</v>
      </c>
      <c r="P581" s="51">
        <v>-0.77777777777777701</v>
      </c>
      <c r="Q581" s="51">
        <v>-3.4000000000000004</v>
      </c>
      <c r="R581" s="51">
        <v>3.2777777777777768</v>
      </c>
      <c r="S581" s="51">
        <v>9.6</v>
      </c>
      <c r="T581" s="51">
        <v>15.222222222222221</v>
      </c>
      <c r="U581" s="51">
        <v>17.800000000000004</v>
      </c>
      <c r="V581" s="51">
        <v>20.2</v>
      </c>
      <c r="W581" s="51">
        <v>20.500000000000004</v>
      </c>
      <c r="X581" s="51">
        <v>18.499999999999996</v>
      </c>
      <c r="Y581" s="51">
        <v>10.799999999999999</v>
      </c>
      <c r="Z581" s="51">
        <v>-0.11111111111111072</v>
      </c>
      <c r="AA581" s="51">
        <v>-9.2222222222222232</v>
      </c>
      <c r="AB581" s="53">
        <f t="shared" si="195"/>
        <v>476.39708050758918</v>
      </c>
      <c r="AC581" s="53">
        <f t="shared" si="196"/>
        <v>282.58218929994763</v>
      </c>
      <c r="AD581" s="53">
        <f t="shared" si="197"/>
        <v>503.45084830863175</v>
      </c>
      <c r="AE581" s="53">
        <f t="shared" si="198"/>
        <v>746.45264247342584</v>
      </c>
      <c r="AF581" s="53">
        <f t="shared" si="199"/>
        <v>1286.6607207235415</v>
      </c>
      <c r="AG581" s="53">
        <f t="shared" si="200"/>
        <v>1467.234927375006</v>
      </c>
      <c r="AH581" s="53">
        <f t="shared" si="201"/>
        <v>1606.2589643938516</v>
      </c>
      <c r="AI581" s="53">
        <f t="shared" si="202"/>
        <v>1637.7118580506215</v>
      </c>
      <c r="AJ581" s="53">
        <f t="shared" si="203"/>
        <v>1492.1815896217463</v>
      </c>
      <c r="AK581" s="53">
        <f t="shared" si="204"/>
        <v>933.86341955137118</v>
      </c>
      <c r="AL581" s="53">
        <f t="shared" si="205"/>
        <v>382.90123126528397</v>
      </c>
      <c r="AM581" s="53">
        <f t="shared" si="206"/>
        <v>222.21091255342392</v>
      </c>
      <c r="AN581" s="55">
        <f t="shared" si="207"/>
        <v>0.82482186581034478</v>
      </c>
      <c r="AO581" s="55">
        <f t="shared" si="208"/>
        <v>0.59369343228470783</v>
      </c>
      <c r="AP581" s="55">
        <f t="shared" si="209"/>
        <v>0.65150124903678341</v>
      </c>
      <c r="AQ581" s="55">
        <f t="shared" si="210"/>
        <v>0.62511494256612266</v>
      </c>
      <c r="AR581" s="55">
        <f t="shared" si="211"/>
        <v>0.74493893450462167</v>
      </c>
      <c r="AS581" s="55">
        <f t="shared" si="212"/>
        <v>0.72105623946835185</v>
      </c>
      <c r="AT581" s="55">
        <f t="shared" si="213"/>
        <v>0.67961138508788066</v>
      </c>
      <c r="AU581" s="55">
        <f t="shared" si="214"/>
        <v>0.68020183248272836</v>
      </c>
      <c r="AV581" s="55">
        <f t="shared" si="215"/>
        <v>0.70178233936853041</v>
      </c>
      <c r="AW581" s="55">
        <f t="shared" si="216"/>
        <v>0.72182261391272429</v>
      </c>
      <c r="AX581" s="55">
        <f t="shared" si="217"/>
        <v>0.6315451648643492</v>
      </c>
      <c r="AY581" s="55">
        <f t="shared" si="218"/>
        <v>0.72859781001259549</v>
      </c>
    </row>
    <row r="582" spans="1:51" ht="14.4" thickBot="1" x14ac:dyDescent="0.3">
      <c r="A582" s="41" t="s">
        <v>1398</v>
      </c>
      <c r="B582" s="41" t="s">
        <v>1414</v>
      </c>
      <c r="C582" s="26" t="s">
        <v>641</v>
      </c>
      <c r="D582" s="50">
        <v>-3.22</v>
      </c>
      <c r="E582" s="50">
        <v>1.7</v>
      </c>
      <c r="F582" s="50">
        <v>8</v>
      </c>
      <c r="G582" s="50">
        <v>12.9</v>
      </c>
      <c r="H582" s="50">
        <v>19.22</v>
      </c>
      <c r="I582" s="50">
        <v>24.2</v>
      </c>
      <c r="J582" s="50">
        <v>28.3</v>
      </c>
      <c r="K582" s="50">
        <v>24.7</v>
      </c>
      <c r="L582" s="50">
        <v>21.28</v>
      </c>
      <c r="M582" s="50">
        <v>13</v>
      </c>
      <c r="N582" s="50">
        <v>6.39</v>
      </c>
      <c r="O582" s="50">
        <v>1.89</v>
      </c>
      <c r="P582" s="51">
        <v>-8.7777777777777786</v>
      </c>
      <c r="Q582" s="51">
        <v>-8.3000000000000007</v>
      </c>
      <c r="R582" s="51">
        <v>-1.3888888888888888</v>
      </c>
      <c r="S582" s="51">
        <v>6.3000000000000016</v>
      </c>
      <c r="T582" s="51">
        <v>14.277777777777779</v>
      </c>
      <c r="U582" s="51">
        <v>16.2</v>
      </c>
      <c r="V582" s="51">
        <v>16.8</v>
      </c>
      <c r="W582" s="51">
        <v>17.3</v>
      </c>
      <c r="X582" s="51">
        <v>12.222222222222221</v>
      </c>
      <c r="Y582" s="51">
        <v>5.1999999999999993</v>
      </c>
      <c r="Z582" s="51">
        <v>1.5000000000000016</v>
      </c>
      <c r="AA582" s="51">
        <v>-3.7777777777777781</v>
      </c>
      <c r="AB582" s="53">
        <f t="shared" si="195"/>
        <v>206.69765856822556</v>
      </c>
      <c r="AC582" s="53">
        <f t="shared" si="196"/>
        <v>155.49590948421383</v>
      </c>
      <c r="AD582" s="53">
        <f t="shared" si="197"/>
        <v>284.62186509410463</v>
      </c>
      <c r="AE582" s="53">
        <f t="shared" si="198"/>
        <v>612.61249222261085</v>
      </c>
      <c r="AF582" s="53">
        <f t="shared" si="199"/>
        <v>1187.5794471162694</v>
      </c>
      <c r="AG582" s="53">
        <f t="shared" si="200"/>
        <v>1121.2192990736173</v>
      </c>
      <c r="AH582" s="53">
        <f t="shared" si="201"/>
        <v>949.82813856782445</v>
      </c>
      <c r="AI582" s="53">
        <f t="shared" si="202"/>
        <v>1251.2154955169106</v>
      </c>
      <c r="AJ582" s="53">
        <f t="shared" si="203"/>
        <v>799.72606271548398</v>
      </c>
      <c r="AK582" s="53">
        <f t="shared" si="204"/>
        <v>522.66611447828075</v>
      </c>
      <c r="AL582" s="53">
        <f t="shared" si="205"/>
        <v>483.05091248474338</v>
      </c>
      <c r="AM582" s="53">
        <f t="shared" si="206"/>
        <v>305.77484768993008</v>
      </c>
      <c r="AN582" s="55">
        <f t="shared" si="207"/>
        <v>0.65458067963383992</v>
      </c>
      <c r="AO582" s="55">
        <f t="shared" si="208"/>
        <v>0.4744422734813063</v>
      </c>
      <c r="AP582" s="55">
        <f t="shared" si="209"/>
        <v>0.51532211706849052</v>
      </c>
      <c r="AQ582" s="55">
        <f t="shared" si="210"/>
        <v>0.64209609149463154</v>
      </c>
      <c r="AR582" s="55">
        <f t="shared" si="211"/>
        <v>0.73073146913410914</v>
      </c>
      <c r="AS582" s="55">
        <f t="shared" si="212"/>
        <v>0.60978750323740494</v>
      </c>
      <c r="AT582" s="55">
        <f t="shared" si="213"/>
        <v>0.49723596335815956</v>
      </c>
      <c r="AU582" s="55">
        <f t="shared" si="214"/>
        <v>0.63459880209692721</v>
      </c>
      <c r="AV582" s="55">
        <f t="shared" si="215"/>
        <v>0.56267199237469412</v>
      </c>
      <c r="AW582" s="55">
        <f t="shared" si="216"/>
        <v>0.59115292175327672</v>
      </c>
      <c r="AX582" s="55">
        <f t="shared" si="217"/>
        <v>0.70934495858223368</v>
      </c>
      <c r="AY582" s="55">
        <f t="shared" si="218"/>
        <v>0.66080983647927205</v>
      </c>
    </row>
    <row r="583" spans="1:51" ht="14.4" thickBot="1" x14ac:dyDescent="0.3">
      <c r="A583" s="41" t="s">
        <v>1398</v>
      </c>
      <c r="B583" s="41" t="s">
        <v>1414</v>
      </c>
      <c r="C583" s="26" t="s">
        <v>642</v>
      </c>
      <c r="D583" s="50">
        <v>-3.89</v>
      </c>
      <c r="E583" s="50">
        <v>1.6</v>
      </c>
      <c r="F583" s="50">
        <v>6.11</v>
      </c>
      <c r="G583" s="50">
        <v>13.6</v>
      </c>
      <c r="H583" s="50">
        <v>17.78</v>
      </c>
      <c r="I583" s="50">
        <v>23.5</v>
      </c>
      <c r="J583" s="50">
        <v>27.1</v>
      </c>
      <c r="K583" s="50">
        <v>24.4</v>
      </c>
      <c r="L583" s="50">
        <v>20.72</v>
      </c>
      <c r="M583" s="50">
        <v>13.6</v>
      </c>
      <c r="N583" s="50">
        <v>5.28</v>
      </c>
      <c r="O583" s="50">
        <v>1.22</v>
      </c>
      <c r="P583" s="51">
        <v>-9</v>
      </c>
      <c r="Q583" s="51">
        <v>-5</v>
      </c>
      <c r="R583" s="51">
        <v>-1.1111111111111112</v>
      </c>
      <c r="S583" s="51">
        <v>4.5000000000000009</v>
      </c>
      <c r="T583" s="51">
        <v>9.5</v>
      </c>
      <c r="U583" s="51">
        <v>14.8</v>
      </c>
      <c r="V583" s="51">
        <v>15.799999999999999</v>
      </c>
      <c r="W583" s="51">
        <v>15.899999999999999</v>
      </c>
      <c r="X583" s="51">
        <v>12.111111111111109</v>
      </c>
      <c r="Y583" s="51">
        <v>4.0000000000000018</v>
      </c>
      <c r="Z583" s="51">
        <v>-2.7777777777777777</v>
      </c>
      <c r="AA583" s="51">
        <v>-6.6111111111111098</v>
      </c>
      <c r="AB583" s="53">
        <f t="shared" si="195"/>
        <v>209.88797762109422</v>
      </c>
      <c r="AC583" s="53">
        <f t="shared" si="196"/>
        <v>259.75296397019969</v>
      </c>
      <c r="AD583" s="53">
        <f t="shared" si="197"/>
        <v>337.4125522706471</v>
      </c>
      <c r="AE583" s="53">
        <f t="shared" si="198"/>
        <v>455.88319349604251</v>
      </c>
      <c r="AF583" s="53">
        <f t="shared" si="199"/>
        <v>692.26045497872565</v>
      </c>
      <c r="AG583" s="53">
        <f t="shared" si="200"/>
        <v>977.33629369853372</v>
      </c>
      <c r="AH583" s="53">
        <f t="shared" si="201"/>
        <v>896.97554962783363</v>
      </c>
      <c r="AI583" s="53">
        <f t="shared" si="202"/>
        <v>1066.2441103888291</v>
      </c>
      <c r="AJ583" s="53">
        <f t="shared" si="203"/>
        <v>815.71218915648956</v>
      </c>
      <c r="AK583" s="53">
        <f t="shared" si="204"/>
        <v>425.04237410398065</v>
      </c>
      <c r="AL583" s="53">
        <f t="shared" si="205"/>
        <v>279.5343062456223</v>
      </c>
      <c r="AM583" s="53">
        <f t="shared" si="206"/>
        <v>208.87158598789898</v>
      </c>
      <c r="AN583" s="55">
        <f t="shared" si="207"/>
        <v>0.67632501173706683</v>
      </c>
      <c r="AO583" s="55">
        <f t="shared" si="208"/>
        <v>0.61540031258617744</v>
      </c>
      <c r="AP583" s="55">
        <f t="shared" si="209"/>
        <v>0.59859429480494419</v>
      </c>
      <c r="AQ583" s="55">
        <f t="shared" si="210"/>
        <v>0.54140353148092968</v>
      </c>
      <c r="AR583" s="55">
        <f t="shared" si="211"/>
        <v>0.58363718194208836</v>
      </c>
      <c r="AS583" s="55">
        <f t="shared" si="212"/>
        <v>0.58142846026346295</v>
      </c>
      <c r="AT583" s="55">
        <f t="shared" si="213"/>
        <v>0.50044713669279928</v>
      </c>
      <c r="AU583" s="55">
        <f t="shared" si="214"/>
        <v>0.59109682279875719</v>
      </c>
      <c r="AV583" s="55">
        <f t="shared" si="215"/>
        <v>0.57812891589429349</v>
      </c>
      <c r="AW583" s="55">
        <f t="shared" si="216"/>
        <v>0.5227696999640139</v>
      </c>
      <c r="AX583" s="55">
        <f t="shared" si="217"/>
        <v>0.56072269874883207</v>
      </c>
      <c r="AY583" s="55">
        <f t="shared" si="218"/>
        <v>0.5594126437940582</v>
      </c>
    </row>
    <row r="584" spans="1:51" ht="14.4" thickBot="1" x14ac:dyDescent="0.3">
      <c r="A584" s="41" t="s">
        <v>1398</v>
      </c>
      <c r="B584" s="41" t="s">
        <v>1414</v>
      </c>
      <c r="C584" s="26" t="s">
        <v>643</v>
      </c>
      <c r="D584" s="50">
        <v>-2.78</v>
      </c>
      <c r="E584" s="50">
        <v>-0.4</v>
      </c>
      <c r="F584" s="50">
        <v>3.89</v>
      </c>
      <c r="G584" s="50">
        <v>14.1</v>
      </c>
      <c r="H584" s="50">
        <v>19.28</v>
      </c>
      <c r="I584" s="50">
        <v>23.6</v>
      </c>
      <c r="J584" s="50">
        <v>26.2</v>
      </c>
      <c r="K584" s="50">
        <v>24.6</v>
      </c>
      <c r="L584" s="50">
        <v>21.5</v>
      </c>
      <c r="M584" s="50">
        <v>10.4</v>
      </c>
      <c r="N584" s="50">
        <v>5.89</v>
      </c>
      <c r="O584" s="50">
        <v>-6</v>
      </c>
      <c r="P584" s="51">
        <v>-8.6111111111111107</v>
      </c>
      <c r="Q584" s="51">
        <v>-4.0999999999999996</v>
      </c>
      <c r="R584" s="51">
        <v>-5.2777777777777777</v>
      </c>
      <c r="S584" s="51">
        <v>7.5</v>
      </c>
      <c r="T584" s="51">
        <v>14.222222222222223</v>
      </c>
      <c r="U584" s="51">
        <v>18.600000000000001</v>
      </c>
      <c r="V584" s="51">
        <v>19.499999999999996</v>
      </c>
      <c r="W584" s="51">
        <v>18.8</v>
      </c>
      <c r="X584" s="51">
        <v>15.388888888888889</v>
      </c>
      <c r="Y584" s="51">
        <v>6.6000000000000014</v>
      </c>
      <c r="Z584" s="51">
        <v>-0.27777777777777779</v>
      </c>
      <c r="AA584" s="51">
        <v>-10.111111111111111</v>
      </c>
      <c r="AB584" s="53">
        <f t="shared" ref="AB584:AB647" si="219">6.112*EXP(17.625*P584/(243.04+P584))*100*AN584</f>
        <v>205.31515867079665</v>
      </c>
      <c r="AC584" s="53">
        <f t="shared" ref="AC584:AC647" si="220">6.112*EXP(17.625*Q584/(243.04+Q584))*100*AO584</f>
        <v>343.64895894087874</v>
      </c>
      <c r="AD584" s="53">
        <f t="shared" ref="AD584:AD647" si="221">6.112*EXP(17.625*R584/(243.04+R584))*100*AP584</f>
        <v>211.72753281538431</v>
      </c>
      <c r="AE584" s="53">
        <f t="shared" ref="AE584:AE647" si="222">6.112*EXP(17.625*S584/(243.04+S584))*100*AQ584</f>
        <v>667.93891368536526</v>
      </c>
      <c r="AF584" s="53">
        <f t="shared" ref="AF584:AF647" si="223">6.112*EXP(17.625*T584/(243.04+T584))*100*AR584</f>
        <v>1174.6749057924937</v>
      </c>
      <c r="AG584" s="53">
        <f t="shared" ref="AG584:AG647" si="224">6.112*EXP(17.625*U584/(243.04+U584))*100*AS584</f>
        <v>1574.007055693364</v>
      </c>
      <c r="AH584" s="53">
        <f t="shared" ref="AH584:AH647" si="225">6.112*EXP(17.625*V584/(243.04+V584))*100*AT584</f>
        <v>1507.9271293855054</v>
      </c>
      <c r="AI584" s="53">
        <f t="shared" ref="AI584:AI647" si="226">6.112*EXP(17.625*W584/(243.04+W584))*100*AU584</f>
        <v>1519.8484203204782</v>
      </c>
      <c r="AJ584" s="53">
        <f t="shared" ref="AJ584:AJ647" si="227">6.112*EXP(17.625*X584/(243.04+X584))*100*AV584</f>
        <v>1190.4030086994571</v>
      </c>
      <c r="AK584" s="53">
        <f t="shared" ref="AK584:AK647" si="228">6.112*EXP(17.625*Y584/(243.04+Y584))*100*AW584</f>
        <v>753.03983510509011</v>
      </c>
      <c r="AL584" s="53">
        <f t="shared" ref="AL584:AL647" si="229">6.112*EXP(17.625*Z584/(243.04+Z584))*100*AX584</f>
        <v>386.85887320345353</v>
      </c>
      <c r="AM584" s="53">
        <f t="shared" ref="AM584:AM647" si="230">6.112*EXP(17.625*AA584/(243.04+AA584))*100*AY584</f>
        <v>206.72702637582412</v>
      </c>
      <c r="AN584" s="55">
        <f t="shared" ref="AN584:AN647" si="231">(EXP((17.625*P584)/(243.04+P584))/EXP((17.625*D584)/(243.04+D584)))</f>
        <v>0.64180460198287126</v>
      </c>
      <c r="AO584" s="55">
        <f t="shared" ref="AO584:AO647" si="232">(EXP((17.625*Q584)/(243.04+Q584))/EXP((17.625*E584)/(243.04+E584)))</f>
        <v>0.76080812405521159</v>
      </c>
      <c r="AP584" s="55">
        <f t="shared" ref="AP584:AP647" si="233">(EXP((17.625*R584)/(243.04+R584))/EXP((17.625*F584)/(243.04+F584)))</f>
        <v>0.51227724548379794</v>
      </c>
      <c r="AQ584" s="55">
        <f t="shared" ref="AQ584:AQ647" si="234">(EXP((17.625*S584)/(243.04+S584))/EXP((17.625*G584)/(243.04+G584)))</f>
        <v>0.64478530588139948</v>
      </c>
      <c r="AR584" s="55">
        <f t="shared" ref="AR584:AR647" si="235">(EXP((17.625*T584)/(243.04+T584))/EXP((17.625*H584)/(243.04+H584)))</f>
        <v>0.72539420300098156</v>
      </c>
      <c r="AS584" s="55">
        <f t="shared" ref="AS584:AS647" si="236">(EXP((17.625*U584)/(243.04+U584))/EXP((17.625*I584)/(243.04+I584)))</f>
        <v>0.73564588426792243</v>
      </c>
      <c r="AT584" s="55">
        <f t="shared" ref="AT584:AT647" si="237">(EXP((17.625*V584)/(243.04+V584))/EXP((17.625*J584)/(243.04+J584)))</f>
        <v>0.66629734266393759</v>
      </c>
      <c r="AU584" s="55">
        <f t="shared" ref="AU584:AU647" si="238">(EXP((17.625*W584)/(243.04+W584))/EXP((17.625*K584)/(243.04+K584)))</f>
        <v>0.70150600903028515</v>
      </c>
      <c r="AV584" s="55">
        <f t="shared" ref="AV584:AV647" si="239">(EXP((17.625*X584)/(243.04+X584))/EXP((17.625*L584)/(243.04+L584)))</f>
        <v>0.68187550112248974</v>
      </c>
      <c r="AW584" s="55">
        <f t="shared" ref="AW584:AW647" si="240">(EXP((17.625*Y584)/(243.04+Y584))/EXP((17.625*M584)/(243.04+M584)))</f>
        <v>0.77315393707348878</v>
      </c>
      <c r="AX584" s="55">
        <f t="shared" ref="AX584:AX647" si="241">(EXP((17.625*Z584)/(243.04+Z584))/EXP((17.625*N584)/(243.04+N584)))</f>
        <v>0.64584413332954793</v>
      </c>
      <c r="AY584" s="55">
        <f t="shared" ref="AY584:AY647" si="242">(EXP((17.625*AA584)/(243.04+AA584))/EXP((17.625*O584)/(243.04+O584)))</f>
        <v>0.72691269646541223</v>
      </c>
    </row>
    <row r="585" spans="1:51" ht="14.4" thickBot="1" x14ac:dyDescent="0.3">
      <c r="A585" s="41" t="s">
        <v>1398</v>
      </c>
      <c r="B585" s="41" t="s">
        <v>1414</v>
      </c>
      <c r="C585" s="27" t="s">
        <v>644</v>
      </c>
      <c r="D585" s="50">
        <v>0.39</v>
      </c>
      <c r="E585" s="50">
        <v>0</v>
      </c>
      <c r="F585" s="50">
        <v>8.89</v>
      </c>
      <c r="G585" s="50">
        <v>14.6</v>
      </c>
      <c r="H585" s="50">
        <v>16.5</v>
      </c>
      <c r="I585" s="50">
        <v>25.7</v>
      </c>
      <c r="J585" s="50">
        <v>25.9</v>
      </c>
      <c r="K585" s="50">
        <v>26.2</v>
      </c>
      <c r="L585" s="50">
        <v>21.11</v>
      </c>
      <c r="M585" s="50">
        <v>16.100000000000001</v>
      </c>
      <c r="N585" s="50">
        <v>7.72</v>
      </c>
      <c r="O585" s="50">
        <v>2.5</v>
      </c>
      <c r="P585" s="51">
        <v>-6.3888888888888884</v>
      </c>
      <c r="Q585" s="51">
        <v>-6</v>
      </c>
      <c r="R585" s="51">
        <v>1.722222222222223</v>
      </c>
      <c r="S585" s="51">
        <v>5.8999999999999986</v>
      </c>
      <c r="T585" s="51">
        <v>11.500000000000002</v>
      </c>
      <c r="U585" s="51">
        <v>18.299999999999997</v>
      </c>
      <c r="V585" s="51">
        <v>18.7</v>
      </c>
      <c r="W585" s="51">
        <v>19.2</v>
      </c>
      <c r="X585" s="51">
        <v>14.000000000000002</v>
      </c>
      <c r="Y585" s="51">
        <v>7.4</v>
      </c>
      <c r="Z585" s="51">
        <v>-0.11111111111111072</v>
      </c>
      <c r="AA585" s="51">
        <v>-2.9999999999999991</v>
      </c>
      <c r="AB585" s="53">
        <f t="shared" si="219"/>
        <v>229.41672532362168</v>
      </c>
      <c r="AC585" s="53">
        <f t="shared" si="220"/>
        <v>250.42757727100965</v>
      </c>
      <c r="AD585" s="53">
        <f t="shared" si="221"/>
        <v>420.52775262874974</v>
      </c>
      <c r="AE585" s="53">
        <f t="shared" si="222"/>
        <v>519.09616204978317</v>
      </c>
      <c r="AF585" s="53">
        <f t="shared" si="223"/>
        <v>979.95924400183969</v>
      </c>
      <c r="AG585" s="53">
        <f t="shared" si="224"/>
        <v>1337.0967364760447</v>
      </c>
      <c r="AH585" s="53">
        <f t="shared" si="225"/>
        <v>1389.2237476355238</v>
      </c>
      <c r="AI585" s="53">
        <f t="shared" si="226"/>
        <v>1452.6732120098841</v>
      </c>
      <c r="AJ585" s="53">
        <f t="shared" si="227"/>
        <v>1019.2545383559493</v>
      </c>
      <c r="AK585" s="53">
        <f t="shared" si="228"/>
        <v>579.38944772670845</v>
      </c>
      <c r="AL585" s="53">
        <f t="shared" si="229"/>
        <v>349.56554580156239</v>
      </c>
      <c r="AM585" s="53">
        <f t="shared" si="230"/>
        <v>328.79065784660105</v>
      </c>
      <c r="AN585" s="55">
        <f t="shared" si="231"/>
        <v>0.60407277583534791</v>
      </c>
      <c r="AO585" s="55">
        <f t="shared" si="232"/>
        <v>0.64010232287886926</v>
      </c>
      <c r="AP585" s="55">
        <f t="shared" si="233"/>
        <v>0.60778828174588473</v>
      </c>
      <c r="AQ585" s="55">
        <f t="shared" si="234"/>
        <v>0.55930729948016988</v>
      </c>
      <c r="AR585" s="55">
        <f t="shared" si="235"/>
        <v>0.72310369810409858</v>
      </c>
      <c r="AS585" s="55">
        <f t="shared" si="236"/>
        <v>0.63677656683016282</v>
      </c>
      <c r="AT585" s="55">
        <f t="shared" si="237"/>
        <v>0.64523480818964962</v>
      </c>
      <c r="AU585" s="55">
        <f t="shared" si="238"/>
        <v>0.65397608616514602</v>
      </c>
      <c r="AV585" s="55">
        <f t="shared" si="239"/>
        <v>0.63854395567914668</v>
      </c>
      <c r="AW585" s="55">
        <f t="shared" si="240"/>
        <v>0.5631367493556273</v>
      </c>
      <c r="AX585" s="55">
        <f t="shared" si="241"/>
        <v>0.5765623409583428</v>
      </c>
      <c r="AY585" s="55">
        <f t="shared" si="242"/>
        <v>0.67050293389981563</v>
      </c>
    </row>
    <row r="586" spans="1:51" ht="14.4" thickBot="1" x14ac:dyDescent="0.3">
      <c r="A586" s="41" t="s">
        <v>1398</v>
      </c>
      <c r="B586" s="41" t="s">
        <v>1414</v>
      </c>
      <c r="C586" s="26" t="s">
        <v>645</v>
      </c>
      <c r="D586" s="50">
        <v>-0.22</v>
      </c>
      <c r="E586" s="50">
        <v>1</v>
      </c>
      <c r="F586" s="50">
        <v>3.22</v>
      </c>
      <c r="G586" s="50">
        <v>13.3</v>
      </c>
      <c r="H586" s="50">
        <v>16</v>
      </c>
      <c r="I586" s="50">
        <v>25</v>
      </c>
      <c r="J586" s="50">
        <v>25.1</v>
      </c>
      <c r="K586" s="50">
        <v>22.3</v>
      </c>
      <c r="L586" s="50">
        <v>18.72</v>
      </c>
      <c r="M586" s="50">
        <v>12.5</v>
      </c>
      <c r="N586" s="50">
        <v>4.6100000000000003</v>
      </c>
      <c r="O586" s="50">
        <v>1.61</v>
      </c>
      <c r="P586" s="51">
        <v>-4.2222222222222232</v>
      </c>
      <c r="Q586" s="51">
        <v>-3.8999999999999995</v>
      </c>
      <c r="R586" s="51">
        <v>-6.4999999999999991</v>
      </c>
      <c r="S586" s="51">
        <v>3.0999999999999988</v>
      </c>
      <c r="T586" s="51">
        <v>7.8888888888888902</v>
      </c>
      <c r="U586" s="51">
        <v>15.299999999999999</v>
      </c>
      <c r="V586" s="51">
        <v>16.600000000000001</v>
      </c>
      <c r="W586" s="51">
        <v>18.099999999999998</v>
      </c>
      <c r="X586" s="51">
        <v>11.111111111111111</v>
      </c>
      <c r="Y586" s="51">
        <v>0.79999999999999871</v>
      </c>
      <c r="Z586" s="51">
        <v>-2.7222222222222214</v>
      </c>
      <c r="AA586" s="51">
        <v>-6</v>
      </c>
      <c r="AB586" s="53">
        <f t="shared" si="219"/>
        <v>333.01385224888696</v>
      </c>
      <c r="AC586" s="53">
        <f t="shared" si="220"/>
        <v>320.00288496916943</v>
      </c>
      <c r="AD586" s="53">
        <f t="shared" si="221"/>
        <v>184.25383685912132</v>
      </c>
      <c r="AE586" s="53">
        <f t="shared" si="222"/>
        <v>381.8086572828945</v>
      </c>
      <c r="AF586" s="53">
        <f t="shared" si="223"/>
        <v>623.2856832948745</v>
      </c>
      <c r="AG586" s="53">
        <f t="shared" si="224"/>
        <v>952.60683252947535</v>
      </c>
      <c r="AH586" s="53">
        <f t="shared" si="225"/>
        <v>1117.9857344453094</v>
      </c>
      <c r="AI586" s="53">
        <f t="shared" si="226"/>
        <v>1599.4163015090626</v>
      </c>
      <c r="AJ586" s="53">
        <f t="shared" si="227"/>
        <v>809.19065585056114</v>
      </c>
      <c r="AK586" s="53">
        <f t="shared" si="228"/>
        <v>289.72406628833357</v>
      </c>
      <c r="AL586" s="53">
        <f t="shared" si="229"/>
        <v>295.31350230594705</v>
      </c>
      <c r="AM586" s="53">
        <f t="shared" si="230"/>
        <v>223.00242404760894</v>
      </c>
      <c r="AN586" s="55">
        <f t="shared" si="231"/>
        <v>0.74405839015972997</v>
      </c>
      <c r="AO586" s="55">
        <f t="shared" si="232"/>
        <v>0.69791497445103079</v>
      </c>
      <c r="AP586" s="55">
        <f t="shared" si="233"/>
        <v>0.48929790388877298</v>
      </c>
      <c r="AQ586" s="55">
        <f t="shared" si="234"/>
        <v>0.50033270998850921</v>
      </c>
      <c r="AR586" s="55">
        <f t="shared" si="235"/>
        <v>0.58594631180721035</v>
      </c>
      <c r="AS586" s="55">
        <f t="shared" si="236"/>
        <v>0.54878426302891981</v>
      </c>
      <c r="AT586" s="55">
        <f t="shared" si="237"/>
        <v>0.59274614496011635</v>
      </c>
      <c r="AU586" s="55">
        <f t="shared" si="238"/>
        <v>0.77132531886857369</v>
      </c>
      <c r="AV586" s="55">
        <f t="shared" si="239"/>
        <v>0.6126701115601243</v>
      </c>
      <c r="AW586" s="55">
        <f t="shared" si="240"/>
        <v>0.44739201997095696</v>
      </c>
      <c r="AX586" s="55">
        <f t="shared" si="241"/>
        <v>0.58993797098520329</v>
      </c>
      <c r="AY586" s="55">
        <f t="shared" si="242"/>
        <v>0.57000259794078867</v>
      </c>
    </row>
    <row r="587" spans="1:51" ht="14.4" thickBot="1" x14ac:dyDescent="0.3">
      <c r="A587" s="41" t="s">
        <v>1398</v>
      </c>
      <c r="B587" s="41" t="s">
        <v>1414</v>
      </c>
      <c r="C587" s="26" t="s">
        <v>646</v>
      </c>
      <c r="D587" s="50">
        <v>-3.72</v>
      </c>
      <c r="E587" s="50">
        <v>-0.6</v>
      </c>
      <c r="F587" s="50">
        <v>5.39</v>
      </c>
      <c r="G587" s="50">
        <v>12</v>
      </c>
      <c r="H587" s="50">
        <v>15.22</v>
      </c>
      <c r="I587" s="50">
        <v>20.399999999999999</v>
      </c>
      <c r="J587" s="50">
        <v>24.1</v>
      </c>
      <c r="K587" s="50">
        <v>22.5</v>
      </c>
      <c r="L587" s="50">
        <v>18.28</v>
      </c>
      <c r="M587" s="50">
        <v>11</v>
      </c>
      <c r="N587" s="50">
        <v>4.22</v>
      </c>
      <c r="O587" s="50">
        <v>-3.22</v>
      </c>
      <c r="P587" s="51">
        <v>-11.388888888888889</v>
      </c>
      <c r="Q587" s="51">
        <v>-6.7999999999999989</v>
      </c>
      <c r="R587" s="51">
        <v>-4.2222222222222232</v>
      </c>
      <c r="S587" s="51">
        <v>1.0999999999999983</v>
      </c>
      <c r="T587" s="51">
        <v>8.4999999999999982</v>
      </c>
      <c r="U587" s="51">
        <v>12.5</v>
      </c>
      <c r="V587" s="51">
        <v>14.200000000000001</v>
      </c>
      <c r="W587" s="51">
        <v>13.599999999999998</v>
      </c>
      <c r="X587" s="51">
        <v>9.2222222222222232</v>
      </c>
      <c r="Y587" s="51">
        <v>0.49999999999999922</v>
      </c>
      <c r="Z587" s="51">
        <v>-4.5000000000000009</v>
      </c>
      <c r="AA587" s="51">
        <v>-7.8888888888888884</v>
      </c>
      <c r="AB587" s="53">
        <f t="shared" si="219"/>
        <v>142.07540429617879</v>
      </c>
      <c r="AC587" s="53">
        <f t="shared" si="220"/>
        <v>231.45770453173651</v>
      </c>
      <c r="AD587" s="53">
        <f t="shared" si="221"/>
        <v>223.59111828024072</v>
      </c>
      <c r="AE587" s="53">
        <f t="shared" si="222"/>
        <v>312.61279971481412</v>
      </c>
      <c r="AF587" s="53">
        <f t="shared" si="223"/>
        <v>711.86981360587151</v>
      </c>
      <c r="AG587" s="53">
        <f t="shared" si="224"/>
        <v>875.58047961028331</v>
      </c>
      <c r="AH587" s="53">
        <f t="shared" si="225"/>
        <v>872.38898987211076</v>
      </c>
      <c r="AI587" s="53">
        <f t="shared" si="226"/>
        <v>888.90596304634801</v>
      </c>
      <c r="AJ587" s="53">
        <f t="shared" si="227"/>
        <v>646.24768902244489</v>
      </c>
      <c r="AK587" s="53">
        <f t="shared" si="228"/>
        <v>306.31900593333529</v>
      </c>
      <c r="AL587" s="53">
        <f t="shared" si="229"/>
        <v>232.67312759602217</v>
      </c>
      <c r="AM587" s="53">
        <f t="shared" si="230"/>
        <v>237.34091425690869</v>
      </c>
      <c r="AN587" s="55">
        <f t="shared" si="231"/>
        <v>0.55291483915780815</v>
      </c>
      <c r="AO587" s="55">
        <f t="shared" si="232"/>
        <v>0.62894968248478078</v>
      </c>
      <c r="AP587" s="55">
        <f t="shared" si="233"/>
        <v>0.49957335527674201</v>
      </c>
      <c r="AQ587" s="55">
        <f t="shared" si="234"/>
        <v>0.47242783304405772</v>
      </c>
      <c r="AR587" s="55">
        <f t="shared" si="235"/>
        <v>0.6420363166479568</v>
      </c>
      <c r="AS587" s="55">
        <f t="shared" si="236"/>
        <v>0.60490610226182628</v>
      </c>
      <c r="AT587" s="55">
        <f t="shared" si="237"/>
        <v>0.53949975863835664</v>
      </c>
      <c r="AU587" s="55">
        <f t="shared" si="238"/>
        <v>0.57153707287505495</v>
      </c>
      <c r="AV587" s="55">
        <f t="shared" si="239"/>
        <v>0.55511636056197855</v>
      </c>
      <c r="AW587" s="55">
        <f t="shared" si="240"/>
        <v>0.48336549318749128</v>
      </c>
      <c r="AX587" s="55">
        <f t="shared" si="241"/>
        <v>0.5308380743072475</v>
      </c>
      <c r="AY587" s="55">
        <f t="shared" si="242"/>
        <v>0.70142575717965583</v>
      </c>
    </row>
    <row r="588" spans="1:51" ht="14.4" thickBot="1" x14ac:dyDescent="0.3">
      <c r="A588" s="41" t="s">
        <v>1398</v>
      </c>
      <c r="B588" s="41" t="s">
        <v>1414</v>
      </c>
      <c r="C588" s="26" t="s">
        <v>647</v>
      </c>
      <c r="D588" s="50">
        <v>-2.11</v>
      </c>
      <c r="E588" s="50">
        <v>4.2</v>
      </c>
      <c r="F588" s="50">
        <v>2.61</v>
      </c>
      <c r="G588" s="50">
        <v>14.5</v>
      </c>
      <c r="H588" s="50">
        <v>15.89</v>
      </c>
      <c r="I588" s="50">
        <v>25.4</v>
      </c>
      <c r="J588" s="50">
        <v>26.1</v>
      </c>
      <c r="K588" s="50">
        <v>22.9</v>
      </c>
      <c r="L588" s="50">
        <v>22</v>
      </c>
      <c r="M588" s="50">
        <v>13.3</v>
      </c>
      <c r="N588" s="50">
        <v>7.28</v>
      </c>
      <c r="O588" s="50">
        <v>1.39</v>
      </c>
      <c r="P588" s="51">
        <v>-6</v>
      </c>
      <c r="Q588" s="51">
        <v>-2.2000000000000006</v>
      </c>
      <c r="R588" s="51">
        <v>-7.1111111111111116</v>
      </c>
      <c r="S588" s="51">
        <v>4.9000000000000004</v>
      </c>
      <c r="T588" s="51">
        <v>7.6111111111111125</v>
      </c>
      <c r="U588" s="51">
        <v>15.7</v>
      </c>
      <c r="V588" s="51">
        <v>16.3</v>
      </c>
      <c r="W588" s="51">
        <v>16.7</v>
      </c>
      <c r="X588" s="51">
        <v>11.611111111111111</v>
      </c>
      <c r="Y588" s="51">
        <v>5.1999999999999993</v>
      </c>
      <c r="Z588" s="51">
        <v>-1.888888888888888</v>
      </c>
      <c r="AA588" s="51">
        <v>-5.6111111111111116</v>
      </c>
      <c r="AB588" s="53">
        <f t="shared" si="219"/>
        <v>292.22520803995707</v>
      </c>
      <c r="AC588" s="53">
        <f t="shared" si="220"/>
        <v>328.33052358661183</v>
      </c>
      <c r="AD588" s="53">
        <f t="shared" si="221"/>
        <v>175.15894548326816</v>
      </c>
      <c r="AE588" s="53">
        <f t="shared" si="222"/>
        <v>454.74779698987942</v>
      </c>
      <c r="AF588" s="53">
        <f t="shared" si="223"/>
        <v>604.37403378807619</v>
      </c>
      <c r="AG588" s="53">
        <f t="shared" si="224"/>
        <v>979.12212276505568</v>
      </c>
      <c r="AH588" s="53">
        <f t="shared" si="225"/>
        <v>1014.1012351441476</v>
      </c>
      <c r="AI588" s="53">
        <f t="shared" si="226"/>
        <v>1292.2532696566941</v>
      </c>
      <c r="AJ588" s="53">
        <f t="shared" si="227"/>
        <v>706.06120346534192</v>
      </c>
      <c r="AK588" s="53">
        <f t="shared" si="228"/>
        <v>512.53205233747906</v>
      </c>
      <c r="AL588" s="53">
        <f t="shared" si="229"/>
        <v>277.7535131793577</v>
      </c>
      <c r="AM588" s="53">
        <f t="shared" si="230"/>
        <v>240.36045894782964</v>
      </c>
      <c r="AN588" s="55">
        <f t="shared" si="231"/>
        <v>0.74693864193602677</v>
      </c>
      <c r="AO588" s="55">
        <f t="shared" si="232"/>
        <v>0.63102838108709269</v>
      </c>
      <c r="AP588" s="55">
        <f t="shared" si="233"/>
        <v>0.48748444363176791</v>
      </c>
      <c r="AQ588" s="55">
        <f t="shared" si="234"/>
        <v>0.52518671972050568</v>
      </c>
      <c r="AR588" s="55">
        <f t="shared" si="235"/>
        <v>0.5790187419283026</v>
      </c>
      <c r="AS588" s="55">
        <f t="shared" si="236"/>
        <v>0.54978417742287544</v>
      </c>
      <c r="AT588" s="55">
        <f t="shared" si="237"/>
        <v>0.54802730836400837</v>
      </c>
      <c r="AU588" s="55">
        <f t="shared" si="238"/>
        <v>0.68080316569164989</v>
      </c>
      <c r="AV588" s="55">
        <f t="shared" si="239"/>
        <v>0.51718506128873598</v>
      </c>
      <c r="AW588" s="55">
        <f t="shared" si="240"/>
        <v>0.57969095726425657</v>
      </c>
      <c r="AX588" s="55">
        <f t="shared" si="241"/>
        <v>0.52171332558499428</v>
      </c>
      <c r="AY588" s="55">
        <f t="shared" si="242"/>
        <v>0.59645212213681476</v>
      </c>
    </row>
    <row r="589" spans="1:51" ht="14.4" thickBot="1" x14ac:dyDescent="0.3">
      <c r="A589" s="41" t="s">
        <v>1398</v>
      </c>
      <c r="B589" s="41" t="s">
        <v>1414</v>
      </c>
      <c r="C589" s="26" t="s">
        <v>648</v>
      </c>
      <c r="D589" s="50">
        <v>-1.5</v>
      </c>
      <c r="E589" s="50">
        <v>3.7</v>
      </c>
      <c r="F589" s="50">
        <v>5.22</v>
      </c>
      <c r="G589" s="50">
        <v>11.4</v>
      </c>
      <c r="H589" s="50">
        <v>16.11</v>
      </c>
      <c r="I589" s="50">
        <v>22.8</v>
      </c>
      <c r="J589" s="50">
        <v>28.6</v>
      </c>
      <c r="K589" s="50">
        <v>25.7</v>
      </c>
      <c r="L589" s="50">
        <v>21.89</v>
      </c>
      <c r="M589" s="50">
        <v>13</v>
      </c>
      <c r="N589" s="50">
        <v>7</v>
      </c>
      <c r="O589" s="50">
        <v>0.39</v>
      </c>
      <c r="P589" s="51">
        <v>-5.7222222222222223</v>
      </c>
      <c r="Q589" s="51">
        <v>-3.8999999999999995</v>
      </c>
      <c r="R589" s="51">
        <v>-3.2222222222222223</v>
      </c>
      <c r="S589" s="51">
        <v>3.9000000000000017</v>
      </c>
      <c r="T589" s="51">
        <v>8.8888888888888893</v>
      </c>
      <c r="U589" s="51">
        <v>12.3</v>
      </c>
      <c r="V589" s="51">
        <v>14.6</v>
      </c>
      <c r="W589" s="51">
        <v>14.7</v>
      </c>
      <c r="X589" s="51">
        <v>13.388888888888889</v>
      </c>
      <c r="Y589" s="51">
        <v>1.6000000000000014</v>
      </c>
      <c r="Z589" s="51">
        <v>-0.11111111111111072</v>
      </c>
      <c r="AA589" s="51">
        <v>-7.3888888888888893</v>
      </c>
      <c r="AB589" s="53">
        <f t="shared" si="219"/>
        <v>291.46729013048821</v>
      </c>
      <c r="AC589" s="53">
        <f t="shared" si="220"/>
        <v>264.08086229476964</v>
      </c>
      <c r="AD589" s="53">
        <f t="shared" si="221"/>
        <v>262.7522162125872</v>
      </c>
      <c r="AE589" s="53">
        <f t="shared" si="222"/>
        <v>484.18305785871405</v>
      </c>
      <c r="AF589" s="53">
        <f t="shared" si="223"/>
        <v>708.75321153111918</v>
      </c>
      <c r="AG589" s="53">
        <f t="shared" si="224"/>
        <v>736.44222129404977</v>
      </c>
      <c r="AH589" s="53">
        <f t="shared" si="225"/>
        <v>704.37157047203493</v>
      </c>
      <c r="AI589" s="53">
        <f t="shared" si="226"/>
        <v>845.87867123208582</v>
      </c>
      <c r="AJ589" s="53">
        <f t="shared" si="227"/>
        <v>897.53472320060109</v>
      </c>
      <c r="AK589" s="53">
        <f t="shared" si="228"/>
        <v>314.53248760073603</v>
      </c>
      <c r="AL589" s="53">
        <f t="shared" si="229"/>
        <v>367.19039363624472</v>
      </c>
      <c r="AM589" s="53">
        <f t="shared" si="230"/>
        <v>196.74651861194792</v>
      </c>
      <c r="AN589" s="55">
        <f t="shared" si="231"/>
        <v>0.72940856002875321</v>
      </c>
      <c r="AO589" s="55">
        <f t="shared" si="232"/>
        <v>0.57595102081413185</v>
      </c>
      <c r="AP589" s="55">
        <f t="shared" si="233"/>
        <v>0.5447648488145278</v>
      </c>
      <c r="AQ589" s="55">
        <f t="shared" si="234"/>
        <v>0.5997044822287575</v>
      </c>
      <c r="AR589" s="55">
        <f t="shared" si="235"/>
        <v>0.62264082180682867</v>
      </c>
      <c r="AS589" s="55">
        <f t="shared" si="236"/>
        <v>0.51550488765641733</v>
      </c>
      <c r="AT589" s="55">
        <f t="shared" si="237"/>
        <v>0.42447779392549573</v>
      </c>
      <c r="AU589" s="55">
        <f t="shared" si="238"/>
        <v>0.50647696250364727</v>
      </c>
      <c r="AV589" s="55">
        <f t="shared" si="239"/>
        <v>0.58506969166246192</v>
      </c>
      <c r="AW589" s="55">
        <f t="shared" si="240"/>
        <v>0.45858561004140186</v>
      </c>
      <c r="AX589" s="55">
        <f t="shared" si="241"/>
        <v>0.60563220682083141</v>
      </c>
      <c r="AY589" s="55">
        <f t="shared" si="242"/>
        <v>0.55941003601599992</v>
      </c>
    </row>
    <row r="590" spans="1:51" ht="14.4" thickBot="1" x14ac:dyDescent="0.3">
      <c r="A590" s="41" t="s">
        <v>1398</v>
      </c>
      <c r="B590" s="41" t="s">
        <v>1414</v>
      </c>
      <c r="C590" s="26" t="s">
        <v>649</v>
      </c>
      <c r="D590" s="50">
        <v>-0.78</v>
      </c>
      <c r="E590" s="50">
        <v>-3.5</v>
      </c>
      <c r="F590" s="50">
        <v>2.11</v>
      </c>
      <c r="G590" s="50">
        <v>12.2</v>
      </c>
      <c r="H590" s="50">
        <v>16.11</v>
      </c>
      <c r="I590" s="50">
        <v>23</v>
      </c>
      <c r="J590" s="50">
        <v>26</v>
      </c>
      <c r="K590" s="50">
        <v>22.8</v>
      </c>
      <c r="L590" s="50">
        <v>17.5</v>
      </c>
      <c r="M590" s="50">
        <v>12.5</v>
      </c>
      <c r="N590" s="50">
        <v>6.11</v>
      </c>
      <c r="O590" s="50">
        <v>1.28</v>
      </c>
      <c r="P590" s="51">
        <v>-8.3888888888888893</v>
      </c>
      <c r="Q590" s="51">
        <v>-8.5</v>
      </c>
      <c r="R590" s="51">
        <v>-7.5</v>
      </c>
      <c r="S590" s="51">
        <v>4.7</v>
      </c>
      <c r="T590" s="51">
        <v>7.7777777777777777</v>
      </c>
      <c r="U590" s="51">
        <v>14.000000000000002</v>
      </c>
      <c r="V590" s="51">
        <v>18.899999999999999</v>
      </c>
      <c r="W590" s="51">
        <v>13.099999999999998</v>
      </c>
      <c r="X590" s="51">
        <v>12.722222222222221</v>
      </c>
      <c r="Y590" s="51">
        <v>3.1999999999999988</v>
      </c>
      <c r="Z590" s="51">
        <v>-3.2222222222222223</v>
      </c>
      <c r="AA590" s="51">
        <v>-5.2222222222222214</v>
      </c>
      <c r="AB590" s="53">
        <f t="shared" si="219"/>
        <v>183.45453047477076</v>
      </c>
      <c r="AC590" s="53">
        <f t="shared" si="220"/>
        <v>220.40096101201064</v>
      </c>
      <c r="AD590" s="53">
        <f t="shared" si="221"/>
        <v>170.93877946453185</v>
      </c>
      <c r="AE590" s="53">
        <f t="shared" si="222"/>
        <v>513.74513164820382</v>
      </c>
      <c r="AF590" s="53">
        <f t="shared" si="223"/>
        <v>609.63548983051862</v>
      </c>
      <c r="AG590" s="53">
        <f t="shared" si="224"/>
        <v>908.34280541068233</v>
      </c>
      <c r="AH590" s="53">
        <f t="shared" si="225"/>
        <v>1415.9725526450741</v>
      </c>
      <c r="AI590" s="53">
        <f t="shared" si="226"/>
        <v>817.80455685086417</v>
      </c>
      <c r="AJ590" s="53">
        <f t="shared" si="227"/>
        <v>1080.3106075811434</v>
      </c>
      <c r="AK590" s="53">
        <f t="shared" si="228"/>
        <v>408.04156196634096</v>
      </c>
      <c r="AL590" s="53">
        <f t="shared" si="229"/>
        <v>247.04640227016938</v>
      </c>
      <c r="AM590" s="53">
        <f t="shared" si="230"/>
        <v>256.98925938261368</v>
      </c>
      <c r="AN590" s="55">
        <f t="shared" si="231"/>
        <v>0.56363113695272427</v>
      </c>
      <c r="AO590" s="55">
        <f t="shared" si="232"/>
        <v>0.68302386369360601</v>
      </c>
      <c r="AP590" s="55">
        <f t="shared" si="233"/>
        <v>0.49021640125361365</v>
      </c>
      <c r="AQ590" s="55">
        <f t="shared" si="234"/>
        <v>0.6016558483228468</v>
      </c>
      <c r="AR590" s="55">
        <f t="shared" si="235"/>
        <v>0.57746436786784061</v>
      </c>
      <c r="AS590" s="55">
        <f t="shared" si="236"/>
        <v>0.56905982387401843</v>
      </c>
      <c r="AT590" s="55">
        <f t="shared" si="237"/>
        <v>0.64949162647436176</v>
      </c>
      <c r="AU590" s="55">
        <f t="shared" si="238"/>
        <v>0.54323558475004041</v>
      </c>
      <c r="AV590" s="55">
        <f t="shared" si="239"/>
        <v>0.73555508539312753</v>
      </c>
      <c r="AW590" s="55">
        <f t="shared" si="240"/>
        <v>0.5309433041003907</v>
      </c>
      <c r="AX590" s="55">
        <f t="shared" si="241"/>
        <v>0.51220194418453269</v>
      </c>
      <c r="AY590" s="55">
        <f t="shared" si="242"/>
        <v>0.61917710544506555</v>
      </c>
    </row>
    <row r="591" spans="1:51" ht="14.4" thickBot="1" x14ac:dyDescent="0.3">
      <c r="A591" s="41" t="s">
        <v>1398</v>
      </c>
      <c r="B591" s="41" t="s">
        <v>1414</v>
      </c>
      <c r="C591" s="26" t="s">
        <v>650</v>
      </c>
      <c r="D591" s="50">
        <v>-2</v>
      </c>
      <c r="E591" s="50">
        <v>4.2</v>
      </c>
      <c r="F591" s="50">
        <v>9.5</v>
      </c>
      <c r="G591" s="50">
        <v>12.5</v>
      </c>
      <c r="H591" s="50">
        <v>19.78</v>
      </c>
      <c r="I591" s="50">
        <v>24.7</v>
      </c>
      <c r="J591" s="50">
        <v>25.5</v>
      </c>
      <c r="K591" s="50">
        <v>25.8</v>
      </c>
      <c r="L591" s="50">
        <v>19.5</v>
      </c>
      <c r="M591" s="50">
        <v>14.9</v>
      </c>
      <c r="N591" s="50">
        <v>9.89</v>
      </c>
      <c r="O591" s="50">
        <v>-1.1100000000000001</v>
      </c>
      <c r="P591" s="51">
        <v>-4.7777777777777786</v>
      </c>
      <c r="Q591" s="51">
        <v>-1.4999999999999996</v>
      </c>
      <c r="R591" s="51">
        <v>2.1111111111111094</v>
      </c>
      <c r="S591" s="51">
        <v>5.4999999999999991</v>
      </c>
      <c r="T591" s="51">
        <v>12.888888888888889</v>
      </c>
      <c r="U591" s="51">
        <v>17.599999999999998</v>
      </c>
      <c r="V591" s="51">
        <v>18.099999999999998</v>
      </c>
      <c r="W591" s="51">
        <v>18.099999999999998</v>
      </c>
      <c r="X591" s="51">
        <v>13.277777777777777</v>
      </c>
      <c r="Y591" s="51">
        <v>8.8000000000000025</v>
      </c>
      <c r="Z591" s="51">
        <v>1.6111111111111103</v>
      </c>
      <c r="AA591" s="51">
        <v>-6.6111111111111098</v>
      </c>
      <c r="AB591" s="53">
        <f t="shared" si="219"/>
        <v>348.90904286087016</v>
      </c>
      <c r="AC591" s="53">
        <f t="shared" si="220"/>
        <v>363.98438213269844</v>
      </c>
      <c r="AD591" s="53">
        <f t="shared" si="221"/>
        <v>426.65030857747803</v>
      </c>
      <c r="AE591" s="53">
        <f t="shared" si="222"/>
        <v>563.03111465310576</v>
      </c>
      <c r="AF591" s="53">
        <f t="shared" si="223"/>
        <v>957.36838586243448</v>
      </c>
      <c r="AG591" s="53">
        <f t="shared" si="224"/>
        <v>1299.5168308608997</v>
      </c>
      <c r="AH591" s="53">
        <f t="shared" si="225"/>
        <v>1319.5163835731721</v>
      </c>
      <c r="AI591" s="53">
        <f t="shared" si="226"/>
        <v>1296.2365153127289</v>
      </c>
      <c r="AJ591" s="53">
        <f t="shared" si="227"/>
        <v>1024.9089806991592</v>
      </c>
      <c r="AK591" s="53">
        <f t="shared" si="228"/>
        <v>756.75835962130486</v>
      </c>
      <c r="AL591" s="53">
        <f t="shared" si="229"/>
        <v>386.98640900260534</v>
      </c>
      <c r="AM591" s="53">
        <f t="shared" si="230"/>
        <v>247.30346140979748</v>
      </c>
      <c r="AN591" s="55">
        <f t="shared" si="231"/>
        <v>0.81286857081245034</v>
      </c>
      <c r="AO591" s="55">
        <f t="shared" si="232"/>
        <v>0.66440767024578129</v>
      </c>
      <c r="AP591" s="55">
        <f t="shared" si="233"/>
        <v>0.59975343805158643</v>
      </c>
      <c r="AQ591" s="55">
        <f t="shared" si="234"/>
        <v>0.62368047094472834</v>
      </c>
      <c r="AR591" s="55">
        <f t="shared" si="235"/>
        <v>0.64477598407269532</v>
      </c>
      <c r="AS591" s="55">
        <f t="shared" si="236"/>
        <v>0.6467316947820988</v>
      </c>
      <c r="AT591" s="55">
        <f t="shared" si="237"/>
        <v>0.63634239212868071</v>
      </c>
      <c r="AU591" s="55">
        <f t="shared" si="238"/>
        <v>0.62511557657586769</v>
      </c>
      <c r="AV591" s="55">
        <f t="shared" si="239"/>
        <v>0.67295575663598872</v>
      </c>
      <c r="AW591" s="55">
        <f t="shared" si="240"/>
        <v>0.66881521982765413</v>
      </c>
      <c r="AX591" s="55">
        <f t="shared" si="241"/>
        <v>0.56377428699372867</v>
      </c>
      <c r="AY591" s="55">
        <f t="shared" si="242"/>
        <v>0.66234324076368956</v>
      </c>
    </row>
    <row r="592" spans="1:51" ht="14.4" thickBot="1" x14ac:dyDescent="0.3">
      <c r="A592" s="41" t="s">
        <v>1398</v>
      </c>
      <c r="B592" s="41" t="s">
        <v>1414</v>
      </c>
      <c r="C592" s="26" t="s">
        <v>651</v>
      </c>
      <c r="D592" s="50">
        <v>-0.5</v>
      </c>
      <c r="E592" s="50">
        <v>5.8</v>
      </c>
      <c r="F592" s="50">
        <v>4</v>
      </c>
      <c r="G592" s="50">
        <v>12</v>
      </c>
      <c r="H592" s="50">
        <v>18.5</v>
      </c>
      <c r="I592" s="50">
        <v>23.3</v>
      </c>
      <c r="J592" s="50">
        <v>26.8</v>
      </c>
      <c r="K592" s="50">
        <v>23.6</v>
      </c>
      <c r="L592" s="50">
        <v>21.89</v>
      </c>
      <c r="M592" s="50">
        <v>10.6</v>
      </c>
      <c r="N592" s="50">
        <v>7.22</v>
      </c>
      <c r="O592" s="50">
        <v>2.2799999999999998</v>
      </c>
      <c r="P592" s="51">
        <v>-3.2777777777777768</v>
      </c>
      <c r="Q592" s="51">
        <v>-0.29999999999999954</v>
      </c>
      <c r="R592" s="51">
        <v>-3.6111111111111112</v>
      </c>
      <c r="S592" s="51">
        <v>2.3000000000000003</v>
      </c>
      <c r="T592" s="51">
        <v>11.388888888888889</v>
      </c>
      <c r="U592" s="51">
        <v>14.100000000000001</v>
      </c>
      <c r="V592" s="51">
        <v>15.599999999999998</v>
      </c>
      <c r="W592" s="51">
        <v>17.899999999999999</v>
      </c>
      <c r="X592" s="51">
        <v>14.388888888888888</v>
      </c>
      <c r="Y592" s="51">
        <v>5.3</v>
      </c>
      <c r="Z592" s="51">
        <v>0.49999999999999922</v>
      </c>
      <c r="AA592" s="51">
        <v>-4.8888888888888893</v>
      </c>
      <c r="AB592" s="53">
        <f t="shared" si="219"/>
        <v>391.44984627654111</v>
      </c>
      <c r="AC592" s="53">
        <f t="shared" si="220"/>
        <v>388.0184794525307</v>
      </c>
      <c r="AD592" s="53">
        <f t="shared" si="221"/>
        <v>269.99360790252399</v>
      </c>
      <c r="AE592" s="53">
        <f t="shared" si="222"/>
        <v>371.14852768754133</v>
      </c>
      <c r="AF592" s="53">
        <f t="shared" si="223"/>
        <v>851.16186801081085</v>
      </c>
      <c r="AG592" s="53">
        <f t="shared" si="224"/>
        <v>903.65490463276694</v>
      </c>
      <c r="AH592" s="53">
        <f t="shared" si="225"/>
        <v>889.85962048433521</v>
      </c>
      <c r="AI592" s="53">
        <f t="shared" si="226"/>
        <v>1441.6453697427669</v>
      </c>
      <c r="AJ592" s="53">
        <f t="shared" si="227"/>
        <v>1021.9146609772941</v>
      </c>
      <c r="AK592" s="53">
        <f t="shared" si="228"/>
        <v>620.88384351921354</v>
      </c>
      <c r="AL592" s="53">
        <f t="shared" si="229"/>
        <v>395.16883349945624</v>
      </c>
      <c r="AM592" s="53">
        <f t="shared" si="230"/>
        <v>251.63700503930099</v>
      </c>
      <c r="AN592" s="55">
        <f t="shared" si="231"/>
        <v>0.81495994666610783</v>
      </c>
      <c r="AO592" s="55">
        <f t="shared" si="232"/>
        <v>0.64882729557775731</v>
      </c>
      <c r="AP592" s="55">
        <f t="shared" si="233"/>
        <v>0.57625649142450341</v>
      </c>
      <c r="AQ592" s="55">
        <f t="shared" si="234"/>
        <v>0.51476139505772833</v>
      </c>
      <c r="AR592" s="55">
        <f t="shared" si="235"/>
        <v>0.63269799503684132</v>
      </c>
      <c r="AS592" s="55">
        <f t="shared" si="236"/>
        <v>0.56246580868048734</v>
      </c>
      <c r="AT592" s="55">
        <f t="shared" si="237"/>
        <v>0.50287123174336024</v>
      </c>
      <c r="AU592" s="55">
        <f t="shared" si="238"/>
        <v>0.70403571803003129</v>
      </c>
      <c r="AV592" s="55">
        <f t="shared" si="239"/>
        <v>0.62429418002539683</v>
      </c>
      <c r="AW592" s="55">
        <f t="shared" si="240"/>
        <v>0.69737789531931238</v>
      </c>
      <c r="AX592" s="55">
        <f t="shared" si="241"/>
        <v>0.62356881028257294</v>
      </c>
      <c r="AY592" s="55">
        <f t="shared" si="242"/>
        <v>0.59118779682240907</v>
      </c>
    </row>
    <row r="593" spans="1:51" ht="14.4" thickBot="1" x14ac:dyDescent="0.3">
      <c r="A593" s="41" t="s">
        <v>1398</v>
      </c>
      <c r="B593" s="41" t="s">
        <v>1414</v>
      </c>
      <c r="C593" s="26" t="s">
        <v>652</v>
      </c>
      <c r="D593" s="50">
        <v>-0.61</v>
      </c>
      <c r="E593" s="50">
        <v>1.4</v>
      </c>
      <c r="F593" s="50">
        <v>6.61</v>
      </c>
      <c r="G593" s="50">
        <v>13.9</v>
      </c>
      <c r="H593" s="50">
        <v>19</v>
      </c>
      <c r="I593" s="50">
        <v>25.3</v>
      </c>
      <c r="J593" s="50">
        <v>25.8</v>
      </c>
      <c r="K593" s="50">
        <v>27.5</v>
      </c>
      <c r="L593" s="50">
        <v>19</v>
      </c>
      <c r="M593" s="50">
        <v>13.4</v>
      </c>
      <c r="N593" s="50">
        <v>7</v>
      </c>
      <c r="O593" s="50">
        <v>-2</v>
      </c>
      <c r="P593" s="51">
        <v>-6.2777777777777777</v>
      </c>
      <c r="Q593" s="51">
        <v>-5.3999999999999995</v>
      </c>
      <c r="R593" s="51">
        <v>0.88888888888888962</v>
      </c>
      <c r="S593" s="51">
        <v>7.4</v>
      </c>
      <c r="T593" s="51">
        <v>12.722222222222221</v>
      </c>
      <c r="U593" s="51">
        <v>18.600000000000001</v>
      </c>
      <c r="V593" s="51">
        <v>21.2</v>
      </c>
      <c r="W593" s="51">
        <v>20.300000000000004</v>
      </c>
      <c r="X593" s="51">
        <v>13.277777777777777</v>
      </c>
      <c r="Y593" s="51">
        <v>5.9999999999999982</v>
      </c>
      <c r="Z593" s="51">
        <v>-0.11111111111111072</v>
      </c>
      <c r="AA593" s="51">
        <v>-6.2222222222222214</v>
      </c>
      <c r="AB593" s="53">
        <f t="shared" si="219"/>
        <v>250.91500421539527</v>
      </c>
      <c r="AC593" s="53">
        <f t="shared" si="220"/>
        <v>248.01214228019978</v>
      </c>
      <c r="AD593" s="53">
        <f t="shared" si="221"/>
        <v>435.81535366678321</v>
      </c>
      <c r="AE593" s="53">
        <f t="shared" si="222"/>
        <v>667.48019718409125</v>
      </c>
      <c r="AF593" s="53">
        <f t="shared" si="223"/>
        <v>983.27561718368054</v>
      </c>
      <c r="AG593" s="53">
        <f t="shared" si="224"/>
        <v>1421.6934063369251</v>
      </c>
      <c r="AH593" s="53">
        <f t="shared" si="225"/>
        <v>1904.7413037345173</v>
      </c>
      <c r="AI593" s="53">
        <f t="shared" si="226"/>
        <v>1542.5205615662683</v>
      </c>
      <c r="AJ593" s="53">
        <f t="shared" si="227"/>
        <v>1057.3188280715774</v>
      </c>
      <c r="AK593" s="53">
        <f t="shared" si="228"/>
        <v>568.90287985786097</v>
      </c>
      <c r="AL593" s="53">
        <f t="shared" si="229"/>
        <v>367.19039363624472</v>
      </c>
      <c r="AM593" s="53">
        <f t="shared" si="230"/>
        <v>280.19795039673863</v>
      </c>
      <c r="AN593" s="55">
        <f t="shared" si="231"/>
        <v>0.65509103658515977</v>
      </c>
      <c r="AO593" s="55">
        <f t="shared" si="232"/>
        <v>0.60565438667158122</v>
      </c>
      <c r="AP593" s="55">
        <f t="shared" si="233"/>
        <v>0.66869183964449974</v>
      </c>
      <c r="AQ593" s="55">
        <f t="shared" si="234"/>
        <v>0.64875642795414179</v>
      </c>
      <c r="AR593" s="55">
        <f t="shared" si="235"/>
        <v>0.66948651201520115</v>
      </c>
      <c r="AS593" s="55">
        <f t="shared" si="236"/>
        <v>0.66445884043505143</v>
      </c>
      <c r="AT593" s="55">
        <f t="shared" si="237"/>
        <v>0.75776788370865444</v>
      </c>
      <c r="AU593" s="55">
        <f t="shared" si="238"/>
        <v>0.64862310378630328</v>
      </c>
      <c r="AV593" s="55">
        <f t="shared" si="239"/>
        <v>0.69423607886136751</v>
      </c>
      <c r="AW593" s="55">
        <f t="shared" si="240"/>
        <v>0.60875153356212552</v>
      </c>
      <c r="AX593" s="55">
        <f t="shared" si="241"/>
        <v>0.60563220682083141</v>
      </c>
      <c r="AY593" s="55">
        <f t="shared" si="242"/>
        <v>0.72844488220304082</v>
      </c>
    </row>
    <row r="594" spans="1:51" ht="14.4" thickBot="1" x14ac:dyDescent="0.3">
      <c r="A594" s="41" t="s">
        <v>1398</v>
      </c>
      <c r="B594" s="41" t="s">
        <v>1414</v>
      </c>
      <c r="C594" s="26" t="s">
        <v>653</v>
      </c>
      <c r="D594" s="50">
        <v>0.11</v>
      </c>
      <c r="E594" s="50">
        <v>1.8</v>
      </c>
      <c r="F594" s="50">
        <v>5</v>
      </c>
      <c r="G594" s="50">
        <v>11.9</v>
      </c>
      <c r="H594" s="50">
        <v>20</v>
      </c>
      <c r="I594" s="50">
        <v>25.7</v>
      </c>
      <c r="J594" s="50">
        <v>28.5</v>
      </c>
      <c r="K594" s="50">
        <v>24.8</v>
      </c>
      <c r="L594" s="50">
        <v>23.5</v>
      </c>
      <c r="M594" s="50">
        <v>16</v>
      </c>
      <c r="N594" s="50">
        <v>4.8899999999999997</v>
      </c>
      <c r="O594" s="50">
        <v>2.89</v>
      </c>
      <c r="P594" s="51">
        <v>-2.2777777777777786</v>
      </c>
      <c r="Q594" s="51">
        <v>-1.2999999999999998</v>
      </c>
      <c r="R594" s="51">
        <v>0.38888888888889045</v>
      </c>
      <c r="S594" s="51">
        <v>4.3000000000000007</v>
      </c>
      <c r="T594" s="51">
        <v>13.388888888888889</v>
      </c>
      <c r="U594" s="51">
        <v>17.3</v>
      </c>
      <c r="V594" s="51">
        <v>15.599999999999998</v>
      </c>
      <c r="W594" s="51">
        <v>16.2</v>
      </c>
      <c r="X594" s="51">
        <v>9.2222222222222232</v>
      </c>
      <c r="Y594" s="51">
        <v>4.6000000000000005</v>
      </c>
      <c r="Z594" s="51">
        <v>0.49999999999999922</v>
      </c>
      <c r="AA594" s="51">
        <v>-2.0000000000000009</v>
      </c>
      <c r="AB594" s="53">
        <f t="shared" si="219"/>
        <v>434.39805511773955</v>
      </c>
      <c r="AC594" s="53">
        <f t="shared" si="220"/>
        <v>444.20521645242263</v>
      </c>
      <c r="AD594" s="53">
        <f t="shared" si="221"/>
        <v>453.25383126817252</v>
      </c>
      <c r="AE594" s="53">
        <f t="shared" si="222"/>
        <v>495.49193247185428</v>
      </c>
      <c r="AF594" s="53">
        <f t="shared" si="223"/>
        <v>1008.1050199028236</v>
      </c>
      <c r="AG594" s="53">
        <f t="shared" si="224"/>
        <v>1178.9002232641815</v>
      </c>
      <c r="AH594" s="53">
        <f t="shared" si="225"/>
        <v>805.67457346348965</v>
      </c>
      <c r="AI594" s="53">
        <f t="shared" si="226"/>
        <v>1081.6737158800574</v>
      </c>
      <c r="AJ594" s="53">
        <f t="shared" si="227"/>
        <v>468.7901710289724</v>
      </c>
      <c r="AK594" s="53">
        <f t="shared" si="228"/>
        <v>396.06186028863215</v>
      </c>
      <c r="AL594" s="53">
        <f t="shared" si="229"/>
        <v>464.13291160651153</v>
      </c>
      <c r="AM594" s="53">
        <f t="shared" si="230"/>
        <v>370.86006190583947</v>
      </c>
      <c r="AN594" s="55">
        <f t="shared" si="231"/>
        <v>0.83969360487285172</v>
      </c>
      <c r="AO594" s="55">
        <f t="shared" si="232"/>
        <v>0.79903062925432933</v>
      </c>
      <c r="AP594" s="55">
        <f t="shared" si="233"/>
        <v>0.72099095518000555</v>
      </c>
      <c r="AQ594" s="55">
        <f t="shared" si="234"/>
        <v>0.59673427189493011</v>
      </c>
      <c r="AR594" s="55">
        <f t="shared" si="235"/>
        <v>0.65714637875475357</v>
      </c>
      <c r="AS594" s="55">
        <f t="shared" si="236"/>
        <v>0.59792151883970845</v>
      </c>
      <c r="AT594" s="55">
        <f t="shared" si="237"/>
        <v>0.45529716802002429</v>
      </c>
      <c r="AU594" s="55">
        <f t="shared" si="238"/>
        <v>0.58828020091073974</v>
      </c>
      <c r="AV594" s="55">
        <f t="shared" si="239"/>
        <v>0.40268320959487791</v>
      </c>
      <c r="AW594" s="55">
        <f t="shared" si="240"/>
        <v>0.4670848281724776</v>
      </c>
      <c r="AX594" s="55">
        <f t="shared" si="241"/>
        <v>0.73239279763153997</v>
      </c>
      <c r="AY594" s="55">
        <f t="shared" si="242"/>
        <v>0.70232561021725493</v>
      </c>
    </row>
    <row r="595" spans="1:51" ht="14.4" thickBot="1" x14ac:dyDescent="0.3">
      <c r="A595" s="41" t="s">
        <v>1398</v>
      </c>
      <c r="B595" s="41" t="s">
        <v>1414</v>
      </c>
      <c r="C595" s="26" t="s">
        <v>654</v>
      </c>
      <c r="D595" s="50">
        <v>-1.5</v>
      </c>
      <c r="E595" s="50">
        <v>1.5</v>
      </c>
      <c r="F595" s="50">
        <v>2.89</v>
      </c>
      <c r="G595" s="50">
        <v>11.8</v>
      </c>
      <c r="H595" s="50">
        <v>18.61</v>
      </c>
      <c r="I595" s="50">
        <v>21.5</v>
      </c>
      <c r="J595" s="50">
        <v>23.1</v>
      </c>
      <c r="K595" s="50">
        <v>26.9</v>
      </c>
      <c r="L595" s="50">
        <v>23.22</v>
      </c>
      <c r="M595" s="50">
        <v>13.3</v>
      </c>
      <c r="N595" s="50">
        <v>8.39</v>
      </c>
      <c r="O595" s="50">
        <v>2.2200000000000002</v>
      </c>
      <c r="P595" s="51">
        <v>-4.8888888888888893</v>
      </c>
      <c r="Q595" s="51">
        <v>-4.0999999999999996</v>
      </c>
      <c r="R595" s="51">
        <v>-5.3888888888888884</v>
      </c>
      <c r="S595" s="51">
        <v>7.3</v>
      </c>
      <c r="T595" s="51">
        <v>12.388888888888888</v>
      </c>
      <c r="U595" s="51">
        <v>14.3</v>
      </c>
      <c r="V595" s="51">
        <v>18.099999999999998</v>
      </c>
      <c r="W595" s="51">
        <v>15.999999999999998</v>
      </c>
      <c r="X595" s="51">
        <v>15.72222222222222</v>
      </c>
      <c r="Y595" s="51">
        <v>3.9000000000000017</v>
      </c>
      <c r="Z595" s="51">
        <v>-3.6111111111111112</v>
      </c>
      <c r="AA595" s="51">
        <v>-3.3888888888888897</v>
      </c>
      <c r="AB595" s="53">
        <f t="shared" si="219"/>
        <v>330.71202130382846</v>
      </c>
      <c r="AC595" s="53">
        <f t="shared" si="220"/>
        <v>299.6017611559115</v>
      </c>
      <c r="AD595" s="53">
        <f t="shared" si="221"/>
        <v>223.40614312289907</v>
      </c>
      <c r="AE595" s="53">
        <f t="shared" si="222"/>
        <v>755.38382143549086</v>
      </c>
      <c r="AF595" s="53">
        <f t="shared" si="223"/>
        <v>964.43510345793027</v>
      </c>
      <c r="AG595" s="53">
        <f t="shared" si="224"/>
        <v>1034.6048412761738</v>
      </c>
      <c r="AH595" s="53">
        <f t="shared" si="225"/>
        <v>1523.65444566018</v>
      </c>
      <c r="AI595" s="53">
        <f t="shared" si="226"/>
        <v>931.06736519644039</v>
      </c>
      <c r="AJ595" s="53">
        <f t="shared" si="227"/>
        <v>1118.9546304032037</v>
      </c>
      <c r="AK595" s="53">
        <f t="shared" si="228"/>
        <v>427.38237639545042</v>
      </c>
      <c r="AL595" s="53">
        <f t="shared" si="229"/>
        <v>199.46649532477096</v>
      </c>
      <c r="AM595" s="53">
        <f t="shared" si="230"/>
        <v>316.53118849150246</v>
      </c>
      <c r="AN595" s="55">
        <f t="shared" si="231"/>
        <v>0.77696406864626488</v>
      </c>
      <c r="AO595" s="55">
        <f t="shared" si="232"/>
        <v>0.66329155941916074</v>
      </c>
      <c r="AP595" s="55">
        <f t="shared" si="233"/>
        <v>0.54510608171971209</v>
      </c>
      <c r="AQ595" s="55">
        <f t="shared" si="234"/>
        <v>0.73922771093355732</v>
      </c>
      <c r="AR595" s="55">
        <f t="shared" si="235"/>
        <v>0.67116870488249114</v>
      </c>
      <c r="AS595" s="55">
        <f t="shared" si="236"/>
        <v>0.63568993075376345</v>
      </c>
      <c r="AT595" s="55">
        <f t="shared" si="237"/>
        <v>0.73478884142641032</v>
      </c>
      <c r="AU595" s="55">
        <f t="shared" si="238"/>
        <v>0.51287272441251819</v>
      </c>
      <c r="AV595" s="55">
        <f t="shared" si="239"/>
        <v>0.62740847905600239</v>
      </c>
      <c r="AW595" s="55">
        <f t="shared" si="240"/>
        <v>0.5293517040505773</v>
      </c>
      <c r="AX595" s="55">
        <f t="shared" si="241"/>
        <v>0.42572808906680826</v>
      </c>
      <c r="AY595" s="55">
        <f t="shared" si="242"/>
        <v>0.66446795956400906</v>
      </c>
    </row>
    <row r="596" spans="1:51" ht="27" thickBot="1" x14ac:dyDescent="0.3">
      <c r="A596" s="41" t="s">
        <v>1398</v>
      </c>
      <c r="B596" s="41" t="s">
        <v>1414</v>
      </c>
      <c r="C596" s="26" t="s">
        <v>655</v>
      </c>
      <c r="D596" s="50">
        <v>0.5</v>
      </c>
      <c r="E596" s="50">
        <v>-0.8</v>
      </c>
      <c r="F596" s="50">
        <v>9</v>
      </c>
      <c r="G596" s="50">
        <v>13</v>
      </c>
      <c r="H596" s="50">
        <v>20</v>
      </c>
      <c r="I596" s="50">
        <v>24.6</v>
      </c>
      <c r="J596" s="50">
        <v>25.3</v>
      </c>
      <c r="K596" s="50">
        <v>25.9</v>
      </c>
      <c r="L596" s="50">
        <v>20.28</v>
      </c>
      <c r="M596" s="50">
        <v>13.6</v>
      </c>
      <c r="N596" s="50">
        <v>4.28</v>
      </c>
      <c r="O596" s="50">
        <v>-0.61</v>
      </c>
      <c r="P596" s="51">
        <v>-5.7777777777777768</v>
      </c>
      <c r="Q596" s="51">
        <v>-4.0999999999999996</v>
      </c>
      <c r="R596" s="51">
        <v>2.6111111111111125</v>
      </c>
      <c r="S596" s="51">
        <v>8.3999999999999986</v>
      </c>
      <c r="T596" s="51">
        <v>13.888888888888889</v>
      </c>
      <c r="U596" s="51">
        <v>18.499999999999996</v>
      </c>
      <c r="V596" s="51">
        <v>19.8</v>
      </c>
      <c r="W596" s="51">
        <v>17.800000000000004</v>
      </c>
      <c r="X596" s="51">
        <v>15.72222222222222</v>
      </c>
      <c r="Y596" s="51">
        <v>7.0000000000000009</v>
      </c>
      <c r="Z596" s="51">
        <v>1.3888888888888888</v>
      </c>
      <c r="AA596" s="51">
        <v>-7.1111111111111116</v>
      </c>
      <c r="AB596" s="53">
        <f t="shared" si="219"/>
        <v>249.84380685105631</v>
      </c>
      <c r="AC596" s="53">
        <f t="shared" si="220"/>
        <v>353.81423466456266</v>
      </c>
      <c r="AD596" s="53">
        <f t="shared" si="221"/>
        <v>473.78060844118494</v>
      </c>
      <c r="AE596" s="53">
        <f t="shared" si="222"/>
        <v>810.91355520628451</v>
      </c>
      <c r="AF596" s="53">
        <f t="shared" si="223"/>
        <v>1075.8266691030456</v>
      </c>
      <c r="AG596" s="53">
        <f t="shared" si="224"/>
        <v>1463.864907354701</v>
      </c>
      <c r="AH596" s="53">
        <f t="shared" si="225"/>
        <v>1650.9357936238277</v>
      </c>
      <c r="AI596" s="53">
        <f t="shared" si="226"/>
        <v>1240.8646501626797</v>
      </c>
      <c r="AJ596" s="53">
        <f t="shared" si="227"/>
        <v>1339.1283467735786</v>
      </c>
      <c r="AK596" s="53">
        <f t="shared" si="228"/>
        <v>644.37006810124501</v>
      </c>
      <c r="AL596" s="53">
        <f t="shared" si="229"/>
        <v>550.4363739881727</v>
      </c>
      <c r="AM596" s="53">
        <f t="shared" si="230"/>
        <v>220.81054191859229</v>
      </c>
      <c r="AN596" s="55">
        <f t="shared" si="231"/>
        <v>0.62789228094167493</v>
      </c>
      <c r="AO596" s="55">
        <f t="shared" si="232"/>
        <v>0.78331313724563556</v>
      </c>
      <c r="AP596" s="55">
        <f t="shared" si="233"/>
        <v>0.64273541114532007</v>
      </c>
      <c r="AQ596" s="55">
        <f t="shared" si="234"/>
        <v>0.73633415890035359</v>
      </c>
      <c r="AR596" s="55">
        <f t="shared" si="235"/>
        <v>0.67886025567055597</v>
      </c>
      <c r="AS596" s="55">
        <f t="shared" si="236"/>
        <v>0.68846482649829066</v>
      </c>
      <c r="AT596" s="55">
        <f t="shared" si="237"/>
        <v>0.71602832239080572</v>
      </c>
      <c r="AU596" s="55">
        <f t="shared" si="238"/>
        <v>0.60980909167440489</v>
      </c>
      <c r="AV596" s="55">
        <f t="shared" si="239"/>
        <v>0.75086197105886188</v>
      </c>
      <c r="AW596" s="55">
        <f t="shared" si="240"/>
        <v>0.64366807997270081</v>
      </c>
      <c r="AX596" s="55">
        <f t="shared" si="241"/>
        <v>0.81476032765152329</v>
      </c>
      <c r="AY596" s="55">
        <f t="shared" si="242"/>
        <v>0.61453729284695013</v>
      </c>
    </row>
    <row r="597" spans="1:51" ht="14.4" thickBot="1" x14ac:dyDescent="0.3">
      <c r="A597" s="41" t="s">
        <v>1398</v>
      </c>
      <c r="B597" s="41" t="s">
        <v>1414</v>
      </c>
      <c r="C597" s="26" t="s">
        <v>656</v>
      </c>
      <c r="D597" s="50">
        <v>1.28</v>
      </c>
      <c r="E597" s="50">
        <v>-0.3</v>
      </c>
      <c r="F597" s="50">
        <v>8</v>
      </c>
      <c r="G597" s="50">
        <v>13.3</v>
      </c>
      <c r="H597" s="50">
        <v>16.72</v>
      </c>
      <c r="I597" s="50">
        <v>22.4</v>
      </c>
      <c r="J597" s="50">
        <v>26.5</v>
      </c>
      <c r="K597" s="50">
        <v>25.3</v>
      </c>
      <c r="L597" s="50">
        <v>23</v>
      </c>
      <c r="M597" s="50">
        <v>13.7</v>
      </c>
      <c r="N597" s="50">
        <v>11.22</v>
      </c>
      <c r="O597" s="50">
        <v>-0.22</v>
      </c>
      <c r="P597" s="51">
        <v>-5.2222222222222214</v>
      </c>
      <c r="Q597" s="51">
        <v>-4.6000000000000005</v>
      </c>
      <c r="R597" s="51">
        <v>-0.49999999999999922</v>
      </c>
      <c r="S597" s="51">
        <v>8.1</v>
      </c>
      <c r="T597" s="51">
        <v>11.388888888888889</v>
      </c>
      <c r="U597" s="51">
        <v>16.7</v>
      </c>
      <c r="V597" s="51">
        <v>19</v>
      </c>
      <c r="W597" s="51">
        <v>19.099999999999998</v>
      </c>
      <c r="X597" s="51">
        <v>17.888888888888889</v>
      </c>
      <c r="Y597" s="51">
        <v>7.3</v>
      </c>
      <c r="Z597" s="51">
        <v>2.7222222222222214</v>
      </c>
      <c r="AA597" s="51">
        <v>-4.8888888888888893</v>
      </c>
      <c r="AB597" s="53">
        <f t="shared" si="219"/>
        <v>256.98925938261368</v>
      </c>
      <c r="AC597" s="53">
        <f t="shared" si="220"/>
        <v>316.44881582273143</v>
      </c>
      <c r="AD597" s="53">
        <f t="shared" si="221"/>
        <v>324.11303619766227</v>
      </c>
      <c r="AE597" s="53">
        <f t="shared" si="222"/>
        <v>763.47516062767806</v>
      </c>
      <c r="AF597" s="53">
        <f t="shared" si="223"/>
        <v>952.25634136611438</v>
      </c>
      <c r="AG597" s="53">
        <f t="shared" si="224"/>
        <v>1332.0621139416635</v>
      </c>
      <c r="AH597" s="53">
        <f t="shared" si="225"/>
        <v>1392.0300402813286</v>
      </c>
      <c r="AI597" s="53">
        <f t="shared" si="226"/>
        <v>1513.3171387099435</v>
      </c>
      <c r="AJ597" s="53">
        <f t="shared" si="227"/>
        <v>1492.7476251721521</v>
      </c>
      <c r="AK597" s="53">
        <f t="shared" si="228"/>
        <v>667.02799509851479</v>
      </c>
      <c r="AL597" s="53">
        <f t="shared" si="229"/>
        <v>414.9338644734932</v>
      </c>
      <c r="AM597" s="53">
        <f t="shared" si="230"/>
        <v>301.19643759030794</v>
      </c>
      <c r="AN597" s="55">
        <f t="shared" si="231"/>
        <v>0.61917710544506555</v>
      </c>
      <c r="AO597" s="55">
        <f t="shared" si="232"/>
        <v>0.72742812541422597</v>
      </c>
      <c r="AP597" s="55">
        <f t="shared" si="233"/>
        <v>0.54991162645597713</v>
      </c>
      <c r="AQ597" s="55">
        <f t="shared" si="234"/>
        <v>0.70751144029538438</v>
      </c>
      <c r="AR597" s="55">
        <f t="shared" si="235"/>
        <v>0.70784500643983983</v>
      </c>
      <c r="AS597" s="55">
        <f t="shared" si="236"/>
        <v>0.7017758247269279</v>
      </c>
      <c r="AT597" s="55">
        <f t="shared" si="237"/>
        <v>0.63453707350901734</v>
      </c>
      <c r="AU597" s="55">
        <f t="shared" si="238"/>
        <v>0.68553571356582121</v>
      </c>
      <c r="AV597" s="55">
        <f t="shared" si="239"/>
        <v>0.72950156721531423</v>
      </c>
      <c r="AW597" s="55">
        <f t="shared" si="240"/>
        <v>0.65276163448701063</v>
      </c>
      <c r="AX597" s="55">
        <f t="shared" si="241"/>
        <v>0.55848302396278027</v>
      </c>
      <c r="AY597" s="55">
        <f t="shared" si="242"/>
        <v>0.70762111606741696</v>
      </c>
    </row>
    <row r="598" spans="1:51" ht="14.4" thickBot="1" x14ac:dyDescent="0.3">
      <c r="A598" s="41" t="s">
        <v>1398</v>
      </c>
      <c r="B598" s="41" t="s">
        <v>1414</v>
      </c>
      <c r="C598" s="26" t="s">
        <v>657</v>
      </c>
      <c r="D598" s="50">
        <v>-2.39</v>
      </c>
      <c r="E598" s="50">
        <v>-2.2000000000000002</v>
      </c>
      <c r="F598" s="50">
        <v>7.89</v>
      </c>
      <c r="G598" s="50">
        <v>13</v>
      </c>
      <c r="H598" s="50">
        <v>19.11</v>
      </c>
      <c r="I598" s="50">
        <v>22.8</v>
      </c>
      <c r="J598" s="50">
        <v>26.3</v>
      </c>
      <c r="K598" s="50">
        <v>26.5</v>
      </c>
      <c r="L598" s="50">
        <v>18.22</v>
      </c>
      <c r="M598" s="50">
        <v>13.8</v>
      </c>
      <c r="N598" s="50">
        <v>6.22</v>
      </c>
      <c r="O598" s="50">
        <v>1.28</v>
      </c>
      <c r="P598" s="51">
        <v>-8.2777777777777768</v>
      </c>
      <c r="Q598" s="51">
        <v>-7.7999999999999989</v>
      </c>
      <c r="R598" s="51">
        <v>-2.7777777777777777</v>
      </c>
      <c r="S598" s="51">
        <v>5.1999999999999993</v>
      </c>
      <c r="T598" s="51">
        <v>13.888888888888889</v>
      </c>
      <c r="U598" s="51">
        <v>13.699999999999998</v>
      </c>
      <c r="V598" s="51">
        <v>15.999999999999998</v>
      </c>
      <c r="W598" s="51">
        <v>16.2</v>
      </c>
      <c r="X598" s="51">
        <v>12.277777777777779</v>
      </c>
      <c r="Y598" s="51">
        <v>5.3999999999999995</v>
      </c>
      <c r="Z598" s="51">
        <v>0.11111111111111269</v>
      </c>
      <c r="AA598" s="51">
        <v>-2.2777777777777786</v>
      </c>
      <c r="AB598" s="53">
        <f t="shared" si="219"/>
        <v>210.0911552702787</v>
      </c>
      <c r="AC598" s="53">
        <f t="shared" si="220"/>
        <v>223.0992893042046</v>
      </c>
      <c r="AD598" s="53">
        <f t="shared" si="221"/>
        <v>233.62095819418039</v>
      </c>
      <c r="AE598" s="53">
        <f t="shared" si="222"/>
        <v>522.66611447828075</v>
      </c>
      <c r="AF598" s="53">
        <f t="shared" si="223"/>
        <v>1136.9811562597672</v>
      </c>
      <c r="AG598" s="53">
        <f t="shared" si="224"/>
        <v>884.29370561462429</v>
      </c>
      <c r="AH598" s="53">
        <f t="shared" si="225"/>
        <v>964.5693020763332</v>
      </c>
      <c r="AI598" s="53">
        <f t="shared" si="226"/>
        <v>977.88882755588543</v>
      </c>
      <c r="AJ598" s="53">
        <f t="shared" si="227"/>
        <v>973.97429506020126</v>
      </c>
      <c r="AK598" s="53">
        <f t="shared" si="228"/>
        <v>510.10412059852007</v>
      </c>
      <c r="AL598" s="53">
        <f t="shared" si="229"/>
        <v>400.10233335851728</v>
      </c>
      <c r="AM598" s="53">
        <f t="shared" si="230"/>
        <v>399.25361723133585</v>
      </c>
      <c r="AN598" s="55">
        <f t="shared" si="231"/>
        <v>0.63991457555100717</v>
      </c>
      <c r="AO598" s="55">
        <f t="shared" si="232"/>
        <v>0.65481393052414838</v>
      </c>
      <c r="AP598" s="55">
        <f t="shared" si="233"/>
        <v>0.46862431993525805</v>
      </c>
      <c r="AQ598" s="55">
        <f t="shared" si="234"/>
        <v>0.59115292175327672</v>
      </c>
      <c r="AR598" s="55">
        <f t="shared" si="235"/>
        <v>0.71744951170863747</v>
      </c>
      <c r="AS598" s="55">
        <f t="shared" si="236"/>
        <v>0.56488717469098149</v>
      </c>
      <c r="AT598" s="55">
        <f t="shared" si="237"/>
        <v>0.53132706003093144</v>
      </c>
      <c r="AU598" s="55">
        <f t="shared" si="238"/>
        <v>0.53183564276117967</v>
      </c>
      <c r="AV598" s="55">
        <f t="shared" si="239"/>
        <v>0.68277204912257827</v>
      </c>
      <c r="AW598" s="55">
        <f t="shared" si="240"/>
        <v>0.56898576681184876</v>
      </c>
      <c r="AX598" s="55">
        <f t="shared" si="241"/>
        <v>0.6493665910164006</v>
      </c>
      <c r="AY598" s="55">
        <f t="shared" si="242"/>
        <v>0.77175923133596802</v>
      </c>
    </row>
    <row r="599" spans="1:51" ht="14.4" thickBot="1" x14ac:dyDescent="0.3">
      <c r="A599" s="41" t="s">
        <v>1398</v>
      </c>
      <c r="B599" s="41" t="s">
        <v>1414</v>
      </c>
      <c r="C599" s="26" t="s">
        <v>658</v>
      </c>
      <c r="D599" s="50">
        <v>-1.5</v>
      </c>
      <c r="E599" s="50">
        <v>-0.7</v>
      </c>
      <c r="F599" s="50">
        <v>7</v>
      </c>
      <c r="G599" s="50">
        <v>12.4</v>
      </c>
      <c r="H599" s="50">
        <v>18.39</v>
      </c>
      <c r="I599" s="50">
        <v>25.4</v>
      </c>
      <c r="J599" s="50">
        <v>25.8</v>
      </c>
      <c r="K599" s="50">
        <v>28.1</v>
      </c>
      <c r="L599" s="50">
        <v>23.78</v>
      </c>
      <c r="M599" s="50">
        <v>14.1</v>
      </c>
      <c r="N599" s="50">
        <v>10.220000000000001</v>
      </c>
      <c r="O599" s="50">
        <v>2</v>
      </c>
      <c r="P599" s="51">
        <v>-7.7222222222222214</v>
      </c>
      <c r="Q599" s="51">
        <v>-5.5999999999999988</v>
      </c>
      <c r="R599" s="51">
        <v>1.2222222222222239</v>
      </c>
      <c r="S599" s="51">
        <v>3.8000000000000016</v>
      </c>
      <c r="T599" s="51">
        <v>11.222222222222223</v>
      </c>
      <c r="U599" s="51">
        <v>17.3</v>
      </c>
      <c r="V599" s="51">
        <v>18.099999999999998</v>
      </c>
      <c r="W599" s="51">
        <v>19.099999999999998</v>
      </c>
      <c r="X599" s="51">
        <v>12.888888888888889</v>
      </c>
      <c r="Y599" s="51">
        <v>5.5999999999999988</v>
      </c>
      <c r="Z599" s="51">
        <v>1.2222222222222239</v>
      </c>
      <c r="AA599" s="51">
        <v>-1.3888888888888888</v>
      </c>
      <c r="AB599" s="53">
        <f t="shared" si="219"/>
        <v>214.45695911355094</v>
      </c>
      <c r="AC599" s="53">
        <f t="shared" si="220"/>
        <v>280.04944924049192</v>
      </c>
      <c r="AD599" s="53">
        <f t="shared" si="221"/>
        <v>445.13814384596941</v>
      </c>
      <c r="AE599" s="53">
        <f t="shared" si="222"/>
        <v>446.97422288452827</v>
      </c>
      <c r="AF599" s="53">
        <f t="shared" si="223"/>
        <v>838.33846611936838</v>
      </c>
      <c r="AG599" s="53">
        <f t="shared" si="224"/>
        <v>1200.0886900724115</v>
      </c>
      <c r="AH599" s="53">
        <f t="shared" si="225"/>
        <v>1296.2365153127289</v>
      </c>
      <c r="AI599" s="53">
        <f t="shared" si="226"/>
        <v>1283.3260417943698</v>
      </c>
      <c r="AJ599" s="53">
        <f t="shared" si="227"/>
        <v>749.83319859638584</v>
      </c>
      <c r="AK599" s="53">
        <f t="shared" si="228"/>
        <v>514.34534560640884</v>
      </c>
      <c r="AL599" s="53">
        <f t="shared" si="229"/>
        <v>358.013334534823</v>
      </c>
      <c r="AM599" s="53">
        <f t="shared" si="230"/>
        <v>432.23564991803801</v>
      </c>
      <c r="AN599" s="55">
        <f t="shared" si="231"/>
        <v>0.62567098577474423</v>
      </c>
      <c r="AO599" s="55">
        <f t="shared" si="232"/>
        <v>0.69435349901583043</v>
      </c>
      <c r="AP599" s="55">
        <f t="shared" si="233"/>
        <v>0.66682321682223156</v>
      </c>
      <c r="AQ599" s="55">
        <f t="shared" si="234"/>
        <v>0.55752222105409621</v>
      </c>
      <c r="AR599" s="55">
        <f t="shared" si="235"/>
        <v>0.63008119640865612</v>
      </c>
      <c r="AS599" s="55">
        <f t="shared" si="236"/>
        <v>0.60866800951453692</v>
      </c>
      <c r="AT599" s="55">
        <f t="shared" si="237"/>
        <v>0.62511557657586769</v>
      </c>
      <c r="AU599" s="55">
        <f t="shared" si="238"/>
        <v>0.58134928317079504</v>
      </c>
      <c r="AV599" s="55">
        <f t="shared" si="239"/>
        <v>0.5050035552195814</v>
      </c>
      <c r="AW599" s="55">
        <f t="shared" si="240"/>
        <v>0.56581462117403158</v>
      </c>
      <c r="AX599" s="55">
        <f t="shared" si="241"/>
        <v>0.53630902383951262</v>
      </c>
      <c r="AY599" s="55">
        <f t="shared" si="242"/>
        <v>0.78258425477815441</v>
      </c>
    </row>
    <row r="600" spans="1:51" ht="14.4" thickBot="1" x14ac:dyDescent="0.3">
      <c r="A600" s="41" t="s">
        <v>1398</v>
      </c>
      <c r="B600" s="41" t="s">
        <v>1414</v>
      </c>
      <c r="C600" s="26" t="s">
        <v>659</v>
      </c>
      <c r="D600" s="50">
        <v>-2.11</v>
      </c>
      <c r="E600" s="50">
        <v>1.8</v>
      </c>
      <c r="F600" s="50">
        <v>8.7799999999999994</v>
      </c>
      <c r="G600" s="50">
        <v>13.4</v>
      </c>
      <c r="H600" s="50">
        <v>17.89</v>
      </c>
      <c r="I600" s="50">
        <v>24.1</v>
      </c>
      <c r="J600" s="50">
        <v>25.3</v>
      </c>
      <c r="K600" s="50">
        <v>22</v>
      </c>
      <c r="L600" s="50">
        <v>22.72</v>
      </c>
      <c r="M600" s="50">
        <v>11.7</v>
      </c>
      <c r="N600" s="50">
        <v>10.11</v>
      </c>
      <c r="O600" s="50">
        <v>-1.61</v>
      </c>
      <c r="P600" s="51">
        <v>-4.5000000000000009</v>
      </c>
      <c r="Q600" s="51">
        <v>-7.0000000000000009</v>
      </c>
      <c r="R600" s="51">
        <v>3.7222222222222237</v>
      </c>
      <c r="S600" s="51">
        <v>7.3</v>
      </c>
      <c r="T600" s="51">
        <v>11.777777777777779</v>
      </c>
      <c r="U600" s="51">
        <v>19.099999999999998</v>
      </c>
      <c r="V600" s="51">
        <v>21.3</v>
      </c>
      <c r="W600" s="51">
        <v>18.099999999999998</v>
      </c>
      <c r="X600" s="51">
        <v>16.888888888888889</v>
      </c>
      <c r="Y600" s="51">
        <v>5.5999999999999988</v>
      </c>
      <c r="Z600" s="51">
        <v>2.1111111111111094</v>
      </c>
      <c r="AA600" s="51">
        <v>-5.8888888888888893</v>
      </c>
      <c r="AB600" s="53">
        <f t="shared" si="219"/>
        <v>366.79254843847997</v>
      </c>
      <c r="AC600" s="53">
        <f t="shared" si="220"/>
        <v>188.75996027897119</v>
      </c>
      <c r="AD600" s="53">
        <f t="shared" si="221"/>
        <v>562.63303390910687</v>
      </c>
      <c r="AE600" s="53">
        <f t="shared" si="222"/>
        <v>680.17534432885793</v>
      </c>
      <c r="AF600" s="53">
        <f t="shared" si="223"/>
        <v>931.01920704351653</v>
      </c>
      <c r="AG600" s="53">
        <f t="shared" si="224"/>
        <v>1625.8185166579033</v>
      </c>
      <c r="AH600" s="53">
        <f t="shared" si="225"/>
        <v>1986.3535303401261</v>
      </c>
      <c r="AI600" s="53">
        <f t="shared" si="226"/>
        <v>1628.9113774652146</v>
      </c>
      <c r="AJ600" s="53">
        <f t="shared" si="227"/>
        <v>1338.1204048103064</v>
      </c>
      <c r="AK600" s="53">
        <f t="shared" si="228"/>
        <v>601.7495397153416</v>
      </c>
      <c r="AL600" s="53">
        <f t="shared" si="229"/>
        <v>409.56371045864381</v>
      </c>
      <c r="AM600" s="53">
        <f t="shared" si="230"/>
        <v>286.47101633144018</v>
      </c>
      <c r="AN600" s="55">
        <f t="shared" si="231"/>
        <v>0.83682826674075828</v>
      </c>
      <c r="AO600" s="55">
        <f t="shared" si="232"/>
        <v>0.52086663510333631</v>
      </c>
      <c r="AP600" s="55">
        <f t="shared" si="233"/>
        <v>0.70563549270954018</v>
      </c>
      <c r="AQ600" s="55">
        <f t="shared" si="234"/>
        <v>0.66562778888507734</v>
      </c>
      <c r="AR600" s="55">
        <f t="shared" si="235"/>
        <v>0.67450327149636691</v>
      </c>
      <c r="AS600" s="55">
        <f t="shared" si="236"/>
        <v>0.73649906449597613</v>
      </c>
      <c r="AT600" s="55">
        <f t="shared" si="237"/>
        <v>0.78540449529928369</v>
      </c>
      <c r="AU600" s="55">
        <f t="shared" si="238"/>
        <v>0.78554944478592659</v>
      </c>
      <c r="AV600" s="55">
        <f t="shared" si="239"/>
        <v>0.69656928104884208</v>
      </c>
      <c r="AW600" s="55">
        <f t="shared" si="240"/>
        <v>0.66196513833378301</v>
      </c>
      <c r="AX600" s="55">
        <f t="shared" si="241"/>
        <v>0.57573436256903432</v>
      </c>
      <c r="AY600" s="55">
        <f t="shared" si="242"/>
        <v>0.7260572563267399</v>
      </c>
    </row>
    <row r="601" spans="1:51" ht="14.4" thickBot="1" x14ac:dyDescent="0.3">
      <c r="A601" s="41" t="s">
        <v>1398</v>
      </c>
      <c r="B601" s="41" t="s">
        <v>1414</v>
      </c>
      <c r="C601" s="26" t="s">
        <v>660</v>
      </c>
      <c r="D601" s="50">
        <v>-2.2200000000000002</v>
      </c>
      <c r="E601" s="50">
        <v>2.8</v>
      </c>
      <c r="F601" s="50">
        <v>5.78</v>
      </c>
      <c r="G601" s="50">
        <v>14.1</v>
      </c>
      <c r="H601" s="50">
        <v>18.78</v>
      </c>
      <c r="I601" s="50">
        <v>23.6</v>
      </c>
      <c r="J601" s="50">
        <v>25.4</v>
      </c>
      <c r="K601" s="50">
        <v>24.2</v>
      </c>
      <c r="L601" s="50">
        <v>20.78</v>
      </c>
      <c r="M601" s="50">
        <v>13.5</v>
      </c>
      <c r="N601" s="50">
        <v>7.22</v>
      </c>
      <c r="O601" s="50">
        <v>-1</v>
      </c>
      <c r="P601" s="51">
        <v>-7.7222222222222214</v>
      </c>
      <c r="Q601" s="51">
        <v>-4.2999999999999989</v>
      </c>
      <c r="R601" s="51">
        <v>0</v>
      </c>
      <c r="S601" s="51">
        <v>7.2</v>
      </c>
      <c r="T601" s="51">
        <v>13.277777777777777</v>
      </c>
      <c r="U601" s="51">
        <v>16.5</v>
      </c>
      <c r="V601" s="51">
        <v>18.8</v>
      </c>
      <c r="W601" s="51">
        <v>18.299999999999997</v>
      </c>
      <c r="X601" s="51">
        <v>15.111111111111112</v>
      </c>
      <c r="Y601" s="51">
        <v>8.1</v>
      </c>
      <c r="Z601" s="51">
        <v>0.27777777777777779</v>
      </c>
      <c r="AA601" s="51">
        <v>-7.0000000000000009</v>
      </c>
      <c r="AB601" s="53">
        <f t="shared" si="219"/>
        <v>226.13479600935929</v>
      </c>
      <c r="AC601" s="53">
        <f t="shared" si="220"/>
        <v>265.01547394000755</v>
      </c>
      <c r="AD601" s="53">
        <f t="shared" si="221"/>
        <v>405.857358357517</v>
      </c>
      <c r="AE601" s="53">
        <f t="shared" si="222"/>
        <v>641.11082907589616</v>
      </c>
      <c r="AF601" s="53">
        <f t="shared" si="223"/>
        <v>1071.94232575358</v>
      </c>
      <c r="AG601" s="53">
        <f t="shared" si="224"/>
        <v>1207.6598886289946</v>
      </c>
      <c r="AH601" s="53">
        <f t="shared" si="225"/>
        <v>1449.0566765178826</v>
      </c>
      <c r="AI601" s="53">
        <f t="shared" si="226"/>
        <v>1462.237732638677</v>
      </c>
      <c r="AJ601" s="53">
        <f t="shared" si="227"/>
        <v>1200.5889655832666</v>
      </c>
      <c r="AK601" s="53">
        <f t="shared" si="228"/>
        <v>753.59339664824881</v>
      </c>
      <c r="AL601" s="53">
        <f t="shared" si="229"/>
        <v>382.67472902629311</v>
      </c>
      <c r="AM601" s="53">
        <f t="shared" si="230"/>
        <v>231.1042979178788</v>
      </c>
      <c r="AN601" s="55">
        <f t="shared" si="231"/>
        <v>0.65974068326797619</v>
      </c>
      <c r="AO601" s="55">
        <f t="shared" si="232"/>
        <v>0.59559869447409175</v>
      </c>
      <c r="AP601" s="55">
        <f t="shared" si="233"/>
        <v>0.66403363605614685</v>
      </c>
      <c r="AQ601" s="55">
        <f t="shared" si="234"/>
        <v>0.63170354644906768</v>
      </c>
      <c r="AR601" s="55">
        <f t="shared" si="235"/>
        <v>0.70383787485747984</v>
      </c>
      <c r="AS601" s="55">
        <f t="shared" si="236"/>
        <v>0.64437368013577301</v>
      </c>
      <c r="AT601" s="55">
        <f t="shared" si="237"/>
        <v>0.6688311494829221</v>
      </c>
      <c r="AU601" s="55">
        <f t="shared" si="238"/>
        <v>0.69637349181867525</v>
      </c>
      <c r="AV601" s="55">
        <f t="shared" si="239"/>
        <v>0.70008593068818203</v>
      </c>
      <c r="AW601" s="55">
        <f t="shared" si="240"/>
        <v>0.69835402244305089</v>
      </c>
      <c r="AX601" s="55">
        <f t="shared" si="241"/>
        <v>0.61363190720307748</v>
      </c>
      <c r="AY601" s="55">
        <f t="shared" si="242"/>
        <v>0.63771213893296641</v>
      </c>
    </row>
    <row r="602" spans="1:51" ht="14.4" thickBot="1" x14ac:dyDescent="0.3">
      <c r="A602" s="41" t="s">
        <v>1398</v>
      </c>
      <c r="B602" s="41" t="s">
        <v>1414</v>
      </c>
      <c r="C602" s="26" t="s">
        <v>661</v>
      </c>
      <c r="D602" s="50">
        <v>-0.28000000000000003</v>
      </c>
      <c r="E602" s="50">
        <v>4.3</v>
      </c>
      <c r="F602" s="50">
        <v>8.7799999999999994</v>
      </c>
      <c r="G602" s="50">
        <v>12.6</v>
      </c>
      <c r="H602" s="50">
        <v>17.72</v>
      </c>
      <c r="I602" s="50">
        <v>24.2</v>
      </c>
      <c r="J602" s="50">
        <v>27.3</v>
      </c>
      <c r="K602" s="50">
        <v>24.9</v>
      </c>
      <c r="L602" s="50">
        <v>22</v>
      </c>
      <c r="M602" s="50">
        <v>15.1</v>
      </c>
      <c r="N602" s="50">
        <v>8.2799999999999994</v>
      </c>
      <c r="O602" s="50">
        <v>1.5</v>
      </c>
      <c r="P602" s="51">
        <v>-5</v>
      </c>
      <c r="Q602" s="51">
        <v>-2.8999999999999995</v>
      </c>
      <c r="R602" s="51">
        <v>0</v>
      </c>
      <c r="S602" s="51">
        <v>5.3999999999999995</v>
      </c>
      <c r="T602" s="51">
        <v>10.999999999999998</v>
      </c>
      <c r="U602" s="51">
        <v>16.600000000000001</v>
      </c>
      <c r="V602" s="51">
        <v>17.599999999999998</v>
      </c>
      <c r="W602" s="51">
        <v>18.400000000000002</v>
      </c>
      <c r="X602" s="51">
        <v>13.111111111111111</v>
      </c>
      <c r="Y602" s="51">
        <v>8.2999999999999989</v>
      </c>
      <c r="Z602" s="51">
        <v>2.2222222222222223</v>
      </c>
      <c r="AA602" s="51">
        <v>-5.3888888888888884</v>
      </c>
      <c r="AB602" s="53">
        <f t="shared" si="219"/>
        <v>297.4752950601893</v>
      </c>
      <c r="AC602" s="53">
        <f t="shared" si="220"/>
        <v>293.92506443157322</v>
      </c>
      <c r="AD602" s="53">
        <f t="shared" si="221"/>
        <v>330.59958056262104</v>
      </c>
      <c r="AE602" s="53">
        <f t="shared" si="222"/>
        <v>551.64411880388434</v>
      </c>
      <c r="AF602" s="53">
        <f t="shared" si="223"/>
        <v>848.99061744447908</v>
      </c>
      <c r="AG602" s="53">
        <f t="shared" si="224"/>
        <v>1179.781339982984</v>
      </c>
      <c r="AH602" s="53">
        <f t="shared" si="225"/>
        <v>1114.1831855284076</v>
      </c>
      <c r="AI602" s="53">
        <f t="shared" si="226"/>
        <v>1419.9629405405915</v>
      </c>
      <c r="AJ602" s="53">
        <f t="shared" si="227"/>
        <v>859.80965896802797</v>
      </c>
      <c r="AK602" s="53">
        <f t="shared" si="228"/>
        <v>698.19862293700248</v>
      </c>
      <c r="AL602" s="53">
        <f t="shared" si="229"/>
        <v>470.66013448593014</v>
      </c>
      <c r="AM602" s="53">
        <f t="shared" si="230"/>
        <v>246.65660339000584</v>
      </c>
      <c r="AN602" s="55">
        <f t="shared" si="231"/>
        <v>0.70477112857009883</v>
      </c>
      <c r="AO602" s="55">
        <f t="shared" si="232"/>
        <v>0.59496375263573287</v>
      </c>
      <c r="AP602" s="55">
        <f t="shared" si="233"/>
        <v>0.54090245510900037</v>
      </c>
      <c r="AQ602" s="55">
        <f t="shared" si="234"/>
        <v>0.61532075368572381</v>
      </c>
      <c r="AR602" s="55">
        <f t="shared" si="235"/>
        <v>0.64756032698140897</v>
      </c>
      <c r="AS602" s="55">
        <f t="shared" si="236"/>
        <v>0.62550962827603385</v>
      </c>
      <c r="AT602" s="55">
        <f t="shared" si="237"/>
        <v>0.55449653499073093</v>
      </c>
      <c r="AU602" s="55">
        <f t="shared" si="238"/>
        <v>0.67201423052426623</v>
      </c>
      <c r="AV602" s="55">
        <f t="shared" si="239"/>
        <v>0.57072376558725291</v>
      </c>
      <c r="AW602" s="55">
        <f t="shared" si="240"/>
        <v>0.63829741727370237</v>
      </c>
      <c r="AX602" s="55">
        <f t="shared" si="241"/>
        <v>0.65640256368505656</v>
      </c>
      <c r="AY602" s="55">
        <f t="shared" si="242"/>
        <v>0.6018366940351052</v>
      </c>
    </row>
    <row r="603" spans="1:51" ht="14.4" thickBot="1" x14ac:dyDescent="0.3">
      <c r="A603" s="41" t="s">
        <v>1398</v>
      </c>
      <c r="B603" s="41" t="s">
        <v>1414</v>
      </c>
      <c r="C603" s="26" t="s">
        <v>662</v>
      </c>
      <c r="D603" s="50">
        <v>1.1100000000000001</v>
      </c>
      <c r="E603" s="50">
        <v>2.8</v>
      </c>
      <c r="F603" s="50">
        <v>8.7799999999999994</v>
      </c>
      <c r="G603" s="50">
        <v>13.5</v>
      </c>
      <c r="H603" s="50">
        <v>17</v>
      </c>
      <c r="I603" s="50">
        <v>24.8</v>
      </c>
      <c r="J603" s="50">
        <v>28</v>
      </c>
      <c r="K603" s="50">
        <v>24.3</v>
      </c>
      <c r="L603" s="50">
        <v>21.72</v>
      </c>
      <c r="M603" s="50">
        <v>14.5</v>
      </c>
      <c r="N603" s="50">
        <v>6.39</v>
      </c>
      <c r="O603" s="50">
        <v>-4.3899999999999997</v>
      </c>
      <c r="P603" s="51">
        <v>-1.888888888888888</v>
      </c>
      <c r="Q603" s="51">
        <v>-1.7999999999999992</v>
      </c>
      <c r="R603" s="51">
        <v>4.0000000000000018</v>
      </c>
      <c r="S603" s="51">
        <v>7.6</v>
      </c>
      <c r="T603" s="51">
        <v>9.0000000000000018</v>
      </c>
      <c r="U603" s="51">
        <v>17.5</v>
      </c>
      <c r="V603" s="51">
        <v>18.499999999999996</v>
      </c>
      <c r="W603" s="51">
        <v>19.400000000000002</v>
      </c>
      <c r="X603" s="51">
        <v>15.222222222222221</v>
      </c>
      <c r="Y603" s="51">
        <v>8.4999999999999982</v>
      </c>
      <c r="Z603" s="51">
        <v>0</v>
      </c>
      <c r="AA603" s="51">
        <v>-8.6111111111111107</v>
      </c>
      <c r="AB603" s="53">
        <f t="shared" si="219"/>
        <v>428.02770584157849</v>
      </c>
      <c r="AC603" s="53">
        <f t="shared" si="220"/>
        <v>384.39391049158013</v>
      </c>
      <c r="AD603" s="53">
        <f t="shared" si="221"/>
        <v>585.0314981016835</v>
      </c>
      <c r="AE603" s="53">
        <f t="shared" si="222"/>
        <v>704.01594507088384</v>
      </c>
      <c r="AF603" s="53">
        <f t="shared" si="223"/>
        <v>679.88687941940975</v>
      </c>
      <c r="AG603" s="53">
        <f t="shared" si="224"/>
        <v>1275.5828122414314</v>
      </c>
      <c r="AH603" s="53">
        <f t="shared" si="225"/>
        <v>1197.5872965242147</v>
      </c>
      <c r="AI603" s="53">
        <f t="shared" si="226"/>
        <v>1667.5815808820457</v>
      </c>
      <c r="AJ603" s="53">
        <f t="shared" si="227"/>
        <v>1149.6335685349002</v>
      </c>
      <c r="AK603" s="53">
        <f t="shared" si="228"/>
        <v>745.65654303540146</v>
      </c>
      <c r="AL603" s="53">
        <f t="shared" si="229"/>
        <v>389.12466273994551</v>
      </c>
      <c r="AM603" s="53">
        <f t="shared" si="230"/>
        <v>231.55679275642527</v>
      </c>
      <c r="AN603" s="55">
        <f t="shared" si="231"/>
        <v>0.80397815783135007</v>
      </c>
      <c r="AO603" s="55">
        <f t="shared" si="232"/>
        <v>0.71730914933392065</v>
      </c>
      <c r="AP603" s="55">
        <f t="shared" si="233"/>
        <v>0.71954411928184825</v>
      </c>
      <c r="AQ603" s="55">
        <f t="shared" si="234"/>
        <v>0.67499156319712283</v>
      </c>
      <c r="AR603" s="55">
        <f t="shared" si="235"/>
        <v>0.59282134775229589</v>
      </c>
      <c r="AS603" s="55">
        <f t="shared" si="236"/>
        <v>0.63883753180883074</v>
      </c>
      <c r="AT603" s="55">
        <f t="shared" si="237"/>
        <v>0.56323279981348806</v>
      </c>
      <c r="AU603" s="55">
        <f t="shared" si="238"/>
        <v>0.74143797831393465</v>
      </c>
      <c r="AV603" s="55">
        <f t="shared" si="239"/>
        <v>0.66560422015023679</v>
      </c>
      <c r="AW603" s="55">
        <f t="shared" si="240"/>
        <v>0.67250861214344548</v>
      </c>
      <c r="AX603" s="55">
        <f t="shared" si="241"/>
        <v>0.63665684348813067</v>
      </c>
      <c r="AY603" s="55">
        <f t="shared" si="242"/>
        <v>0.72383459737503597</v>
      </c>
    </row>
    <row r="604" spans="1:51" ht="14.4" thickBot="1" x14ac:dyDescent="0.3">
      <c r="A604" s="41" t="s">
        <v>1398</v>
      </c>
      <c r="B604" s="41" t="s">
        <v>1415</v>
      </c>
      <c r="C604" s="26" t="s">
        <v>663</v>
      </c>
      <c r="D604" s="50">
        <v>-1.61</v>
      </c>
      <c r="E604" s="50">
        <v>6.11</v>
      </c>
      <c r="F604" s="50">
        <v>5.39</v>
      </c>
      <c r="G604" s="50">
        <v>13</v>
      </c>
      <c r="H604" s="50">
        <v>18.89</v>
      </c>
      <c r="I604" s="50">
        <v>23.28</v>
      </c>
      <c r="J604" s="50">
        <v>24.22</v>
      </c>
      <c r="K604" s="50">
        <v>25.11</v>
      </c>
      <c r="L604" s="50">
        <v>23.5</v>
      </c>
      <c r="M604" s="50">
        <v>16.5</v>
      </c>
      <c r="N604" s="50">
        <v>10</v>
      </c>
      <c r="O604" s="50">
        <v>2.72</v>
      </c>
      <c r="P604" s="51">
        <v>-4.7222222222222223</v>
      </c>
      <c r="Q604" s="51">
        <v>0.22222222222222143</v>
      </c>
      <c r="R604" s="51">
        <v>-0.88888888888888962</v>
      </c>
      <c r="S604" s="51">
        <v>8.1111111111111125</v>
      </c>
      <c r="T604" s="51">
        <v>14.5</v>
      </c>
      <c r="U604" s="51">
        <v>19.111111111111114</v>
      </c>
      <c r="V604" s="51">
        <v>19.222222222222218</v>
      </c>
      <c r="W604" s="51">
        <v>19.499999999999996</v>
      </c>
      <c r="X604" s="51">
        <v>17.777777777777779</v>
      </c>
      <c r="Y604" s="51">
        <v>11.888888888888888</v>
      </c>
      <c r="Z604" s="51">
        <v>1.7777777777777792</v>
      </c>
      <c r="AA604" s="51">
        <v>0.11111111111111269</v>
      </c>
      <c r="AB604" s="53">
        <f t="shared" si="219"/>
        <v>341.88900730522079</v>
      </c>
      <c r="AC604" s="53">
        <f t="shared" si="220"/>
        <v>409.69003662653415</v>
      </c>
      <c r="AD604" s="53">
        <f t="shared" si="221"/>
        <v>366.36569536493533</v>
      </c>
      <c r="AE604" s="53">
        <f t="shared" si="222"/>
        <v>779.74690342149836</v>
      </c>
      <c r="AF604" s="53">
        <f t="shared" si="223"/>
        <v>1247.6022028975899</v>
      </c>
      <c r="AG604" s="53">
        <f t="shared" si="224"/>
        <v>1710.470152733008</v>
      </c>
      <c r="AH604" s="53">
        <f t="shared" si="225"/>
        <v>1638.9279072163235</v>
      </c>
      <c r="AI604" s="53">
        <f t="shared" si="226"/>
        <v>1608.6702431886681</v>
      </c>
      <c r="AJ604" s="53">
        <f t="shared" si="227"/>
        <v>1428.2171444346193</v>
      </c>
      <c r="AK604" s="53">
        <f t="shared" si="228"/>
        <v>1031.5880620666242</v>
      </c>
      <c r="AL604" s="53">
        <f t="shared" si="229"/>
        <v>393.41567151451591</v>
      </c>
      <c r="AM604" s="53">
        <f t="shared" si="230"/>
        <v>511.04815955376239</v>
      </c>
      <c r="AN604" s="55">
        <f t="shared" si="231"/>
        <v>0.79318244628612178</v>
      </c>
      <c r="AO604" s="55">
        <f t="shared" si="232"/>
        <v>0.65959849637002632</v>
      </c>
      <c r="AP604" s="55">
        <f t="shared" si="233"/>
        <v>0.63948357484509444</v>
      </c>
      <c r="AQ604" s="55">
        <f t="shared" si="234"/>
        <v>0.72204538644221172</v>
      </c>
      <c r="AR604" s="55">
        <f t="shared" si="235"/>
        <v>0.7567161456955569</v>
      </c>
      <c r="AS604" s="55">
        <f t="shared" si="236"/>
        <v>0.77430995724364304</v>
      </c>
      <c r="AT604" s="55">
        <f t="shared" si="237"/>
        <v>0.73680521987494041</v>
      </c>
      <c r="AU604" s="55">
        <f t="shared" si="238"/>
        <v>0.71081200634406649</v>
      </c>
      <c r="AV604" s="55">
        <f t="shared" si="239"/>
        <v>0.70286415228459143</v>
      </c>
      <c r="AW604" s="55">
        <f t="shared" si="240"/>
        <v>0.74190744539713727</v>
      </c>
      <c r="AX604" s="55">
        <f t="shared" si="241"/>
        <v>0.56634953140412758</v>
      </c>
      <c r="AY604" s="55">
        <f t="shared" si="242"/>
        <v>0.829431806680484</v>
      </c>
    </row>
    <row r="605" spans="1:51" ht="14.4" thickBot="1" x14ac:dyDescent="0.3">
      <c r="A605" s="41" t="s">
        <v>1398</v>
      </c>
      <c r="B605" s="41" t="s">
        <v>1415</v>
      </c>
      <c r="C605" s="27" t="s">
        <v>664</v>
      </c>
      <c r="D605" s="50">
        <v>-2.39</v>
      </c>
      <c r="E605" s="50">
        <v>-0.28000000000000003</v>
      </c>
      <c r="F605" s="50">
        <v>7</v>
      </c>
      <c r="G605" s="50">
        <v>11.89</v>
      </c>
      <c r="H605" s="50">
        <v>18.61</v>
      </c>
      <c r="I605" s="50">
        <v>22</v>
      </c>
      <c r="J605" s="50">
        <v>24</v>
      </c>
      <c r="K605" s="50">
        <v>22.61</v>
      </c>
      <c r="L605" s="50">
        <v>18.28</v>
      </c>
      <c r="M605" s="50">
        <v>11.11</v>
      </c>
      <c r="N605" s="50">
        <v>7.39</v>
      </c>
      <c r="O605" s="50">
        <v>0.89</v>
      </c>
      <c r="P605" s="51">
        <v>-6.7777777777777768</v>
      </c>
      <c r="Q605" s="51">
        <v>-6.3888888888888884</v>
      </c>
      <c r="R605" s="51">
        <v>0.88888888888888962</v>
      </c>
      <c r="S605" s="51">
        <v>3.4999999999999982</v>
      </c>
      <c r="T605" s="51">
        <v>11.777777777777779</v>
      </c>
      <c r="U605" s="51">
        <v>16.5</v>
      </c>
      <c r="V605" s="51">
        <v>17.611111111111111</v>
      </c>
      <c r="W605" s="51">
        <v>17.111111111111111</v>
      </c>
      <c r="X605" s="51">
        <v>13.611111111111111</v>
      </c>
      <c r="Y605" s="51">
        <v>6.3888888888888884</v>
      </c>
      <c r="Z605" s="51">
        <v>2.2777777777777786</v>
      </c>
      <c r="AA605" s="51">
        <v>-3.7222222222222219</v>
      </c>
      <c r="AB605" s="53">
        <f t="shared" si="219"/>
        <v>264.8677459546978</v>
      </c>
      <c r="AC605" s="53">
        <f t="shared" si="220"/>
        <v>240.83351868908588</v>
      </c>
      <c r="AD605" s="53">
        <f t="shared" si="221"/>
        <v>424.30643654975205</v>
      </c>
      <c r="AE605" s="53">
        <f t="shared" si="222"/>
        <v>443.1089391770351</v>
      </c>
      <c r="AF605" s="53">
        <f t="shared" si="223"/>
        <v>889.89659930699293</v>
      </c>
      <c r="AG605" s="53">
        <f t="shared" si="224"/>
        <v>1330.6483286159494</v>
      </c>
      <c r="AH605" s="53">
        <f t="shared" si="225"/>
        <v>1357.0760781856102</v>
      </c>
      <c r="AI605" s="53">
        <f t="shared" si="226"/>
        <v>1385.5461875330852</v>
      </c>
      <c r="AJ605" s="53">
        <f t="shared" si="227"/>
        <v>1155.0998269530123</v>
      </c>
      <c r="AK605" s="53">
        <f t="shared" si="228"/>
        <v>697.74584002144138</v>
      </c>
      <c r="AL605" s="53">
        <f t="shared" si="229"/>
        <v>504.02223204775595</v>
      </c>
      <c r="AM605" s="53">
        <f t="shared" si="230"/>
        <v>331.2449099989243</v>
      </c>
      <c r="AN605" s="55">
        <f t="shared" si="231"/>
        <v>0.71850973313183231</v>
      </c>
      <c r="AO605" s="55">
        <f t="shared" si="232"/>
        <v>0.63413411530258179</v>
      </c>
      <c r="AP605" s="55">
        <f t="shared" si="233"/>
        <v>0.65103317091116319</v>
      </c>
      <c r="AQ605" s="55">
        <f t="shared" si="234"/>
        <v>0.5644962531595864</v>
      </c>
      <c r="AR605" s="55">
        <f t="shared" si="235"/>
        <v>0.64471083194098133</v>
      </c>
      <c r="AS605" s="55">
        <f t="shared" si="236"/>
        <v>0.70999688616816126</v>
      </c>
      <c r="AT605" s="55">
        <f t="shared" si="237"/>
        <v>0.6749042598759698</v>
      </c>
      <c r="AU605" s="55">
        <f t="shared" si="238"/>
        <v>0.71117505068650444</v>
      </c>
      <c r="AV605" s="55">
        <f t="shared" si="239"/>
        <v>0.74215443153523986</v>
      </c>
      <c r="AW605" s="55">
        <f t="shared" si="240"/>
        <v>0.72686297306698078</v>
      </c>
      <c r="AX605" s="55">
        <f t="shared" si="241"/>
        <v>0.70015597774786187</v>
      </c>
      <c r="AY605" s="55">
        <f t="shared" si="242"/>
        <v>0.71288419397909264</v>
      </c>
    </row>
    <row r="606" spans="1:51" ht="14.4" thickBot="1" x14ac:dyDescent="0.3">
      <c r="A606" s="41" t="s">
        <v>1398</v>
      </c>
      <c r="B606" s="41" t="s">
        <v>1415</v>
      </c>
      <c r="C606" s="26" t="s">
        <v>665</v>
      </c>
      <c r="D606" s="50">
        <v>-0.72</v>
      </c>
      <c r="E606" s="50">
        <v>4.6100000000000003</v>
      </c>
      <c r="F606" s="50">
        <v>6.22</v>
      </c>
      <c r="G606" s="50">
        <v>13.22</v>
      </c>
      <c r="H606" s="50">
        <v>18.89</v>
      </c>
      <c r="I606" s="50">
        <v>24.39</v>
      </c>
      <c r="J606" s="50">
        <v>26.5</v>
      </c>
      <c r="K606" s="50">
        <v>27.28</v>
      </c>
      <c r="L606" s="50">
        <v>20.28</v>
      </c>
      <c r="M606" s="50">
        <v>14.39</v>
      </c>
      <c r="N606" s="50">
        <v>10.39</v>
      </c>
      <c r="O606" s="50">
        <v>3.22</v>
      </c>
      <c r="P606" s="51">
        <v>-4.1111111111111098</v>
      </c>
      <c r="Q606" s="51">
        <v>-1.7777777777777772</v>
      </c>
      <c r="R606" s="51">
        <v>-0.72222222222222265</v>
      </c>
      <c r="S606" s="51">
        <v>4.5000000000000009</v>
      </c>
      <c r="T606" s="51">
        <v>10.222222222222221</v>
      </c>
      <c r="U606" s="51">
        <v>20.111111111111111</v>
      </c>
      <c r="V606" s="51">
        <v>20.500000000000004</v>
      </c>
      <c r="W606" s="51">
        <v>21.611111111111114</v>
      </c>
      <c r="X606" s="51">
        <v>14.000000000000002</v>
      </c>
      <c r="Y606" s="51">
        <v>8.2777777777777768</v>
      </c>
      <c r="Z606" s="51">
        <v>3.7222222222222237</v>
      </c>
      <c r="AA606" s="51">
        <v>0.27777777777777779</v>
      </c>
      <c r="AB606" s="53">
        <f t="shared" si="219"/>
        <v>351.16867280687558</v>
      </c>
      <c r="AC606" s="53">
        <f t="shared" si="220"/>
        <v>339.53945535863909</v>
      </c>
      <c r="AD606" s="53">
        <f t="shared" si="221"/>
        <v>354.44409415753398</v>
      </c>
      <c r="AE606" s="53">
        <f t="shared" si="222"/>
        <v>467.30735927673754</v>
      </c>
      <c r="AF606" s="53">
        <f t="shared" si="223"/>
        <v>711.30647352967799</v>
      </c>
      <c r="AG606" s="53">
        <f t="shared" si="224"/>
        <v>1811.574630644476</v>
      </c>
      <c r="AH606" s="53">
        <f t="shared" si="225"/>
        <v>1676.7363790785382</v>
      </c>
      <c r="AI606" s="53">
        <f t="shared" si="226"/>
        <v>1835.7891789837206</v>
      </c>
      <c r="AJ606" s="53">
        <f t="shared" si="227"/>
        <v>1072.708510341947</v>
      </c>
      <c r="AK606" s="53">
        <f t="shared" si="228"/>
        <v>728.69588042716214</v>
      </c>
      <c r="AL606" s="53">
        <f t="shared" si="229"/>
        <v>505.0021798993867</v>
      </c>
      <c r="AM606" s="53">
        <f t="shared" si="230"/>
        <v>505.32858955032287</v>
      </c>
      <c r="AN606" s="55">
        <f t="shared" si="231"/>
        <v>0.77810453041603156</v>
      </c>
      <c r="AO606" s="55">
        <f t="shared" si="232"/>
        <v>0.63257179228203886</v>
      </c>
      <c r="AP606" s="55">
        <f t="shared" si="233"/>
        <v>0.61119285863539408</v>
      </c>
      <c r="AQ606" s="55">
        <f t="shared" si="234"/>
        <v>0.55497078683522383</v>
      </c>
      <c r="AR606" s="55">
        <f t="shared" si="235"/>
        <v>0.57137773685013626</v>
      </c>
      <c r="AS606" s="55">
        <f t="shared" si="236"/>
        <v>0.77070552390858615</v>
      </c>
      <c r="AT606" s="55">
        <f t="shared" si="237"/>
        <v>0.69641014811802326</v>
      </c>
      <c r="AU606" s="55">
        <f t="shared" si="238"/>
        <v>0.71217464327540014</v>
      </c>
      <c r="AV606" s="55">
        <f t="shared" si="239"/>
        <v>0.67203187202804715</v>
      </c>
      <c r="AW606" s="55">
        <f t="shared" si="240"/>
        <v>0.66718287391044162</v>
      </c>
      <c r="AX606" s="55">
        <f t="shared" si="241"/>
        <v>0.63335680729024413</v>
      </c>
      <c r="AY606" s="55">
        <f t="shared" si="242"/>
        <v>0.81031153261416466</v>
      </c>
    </row>
    <row r="607" spans="1:51" ht="14.4" thickBot="1" x14ac:dyDescent="0.3">
      <c r="A607" s="41" t="s">
        <v>1398</v>
      </c>
      <c r="B607" s="41" t="s">
        <v>1415</v>
      </c>
      <c r="C607" s="26" t="s">
        <v>666</v>
      </c>
      <c r="D607" s="50">
        <v>2.72</v>
      </c>
      <c r="E607" s="50">
        <v>2.61</v>
      </c>
      <c r="F607" s="50">
        <v>4.1100000000000003</v>
      </c>
      <c r="G607" s="50">
        <v>11.11</v>
      </c>
      <c r="H607" s="50">
        <v>19.28</v>
      </c>
      <c r="I607" s="50">
        <v>22.28</v>
      </c>
      <c r="J607" s="50">
        <v>26.28</v>
      </c>
      <c r="K607" s="50">
        <v>22.11</v>
      </c>
      <c r="L607" s="50">
        <v>20.72</v>
      </c>
      <c r="M607" s="50">
        <v>14.89</v>
      </c>
      <c r="N607" s="50">
        <v>6.11</v>
      </c>
      <c r="O607" s="50">
        <v>2.2200000000000002</v>
      </c>
      <c r="P607" s="51">
        <v>-1.3888888888888888</v>
      </c>
      <c r="Q607" s="51">
        <v>-2.7222222222222214</v>
      </c>
      <c r="R607" s="51">
        <v>-2.2777777777777786</v>
      </c>
      <c r="S607" s="51">
        <v>3.2222222222222205</v>
      </c>
      <c r="T607" s="51">
        <v>13.388888888888889</v>
      </c>
      <c r="U607" s="51">
        <v>17.611111111111111</v>
      </c>
      <c r="V607" s="51">
        <v>19.388888888888893</v>
      </c>
      <c r="W607" s="51">
        <v>17.222222222222221</v>
      </c>
      <c r="X607" s="51">
        <v>8.6111111111111107</v>
      </c>
      <c r="Y607" s="51">
        <v>8.2777777777777768</v>
      </c>
      <c r="Z607" s="51">
        <v>0.88888888888888962</v>
      </c>
      <c r="AA607" s="51">
        <v>-1.7777777777777772</v>
      </c>
      <c r="AB607" s="53">
        <f t="shared" si="219"/>
        <v>410.65630784739523</v>
      </c>
      <c r="AC607" s="53">
        <f t="shared" si="220"/>
        <v>339.97196754690498</v>
      </c>
      <c r="AD607" s="53">
        <f t="shared" si="221"/>
        <v>326.63340840569674</v>
      </c>
      <c r="AE607" s="53">
        <f t="shared" si="222"/>
        <v>448.62537445058712</v>
      </c>
      <c r="AF607" s="53">
        <f t="shared" si="223"/>
        <v>1054.1873163652506</v>
      </c>
      <c r="AG607" s="53">
        <f t="shared" si="224"/>
        <v>1505.7962536937744</v>
      </c>
      <c r="AH607" s="53">
        <f t="shared" si="225"/>
        <v>1480.2246162095846</v>
      </c>
      <c r="AI607" s="53">
        <f t="shared" si="226"/>
        <v>1448.5465180770084</v>
      </c>
      <c r="AJ607" s="53">
        <f t="shared" si="227"/>
        <v>511.35828072553795</v>
      </c>
      <c r="AK607" s="53">
        <f t="shared" si="228"/>
        <v>705.56582752925794</v>
      </c>
      <c r="AL607" s="53">
        <f t="shared" si="229"/>
        <v>451.08347497730188</v>
      </c>
      <c r="AM607" s="53">
        <f t="shared" si="230"/>
        <v>401.87633377000452</v>
      </c>
      <c r="AN607" s="55">
        <f t="shared" si="231"/>
        <v>0.74351377705111099</v>
      </c>
      <c r="AO607" s="55">
        <f t="shared" si="232"/>
        <v>0.67915070310156134</v>
      </c>
      <c r="AP607" s="55">
        <f t="shared" si="233"/>
        <v>0.63138400585552135</v>
      </c>
      <c r="AQ607" s="55">
        <f t="shared" si="234"/>
        <v>0.58283528354354186</v>
      </c>
      <c r="AR607" s="55">
        <f t="shared" si="235"/>
        <v>0.6871857235126102</v>
      </c>
      <c r="AS607" s="55">
        <f t="shared" si="236"/>
        <v>0.74886612656376639</v>
      </c>
      <c r="AT607" s="55">
        <f t="shared" si="237"/>
        <v>0.65859054121548466</v>
      </c>
      <c r="AU607" s="55">
        <f t="shared" si="238"/>
        <v>0.73830371933495786</v>
      </c>
      <c r="AV607" s="55">
        <f t="shared" si="239"/>
        <v>0.45773999686351002</v>
      </c>
      <c r="AW607" s="55">
        <f t="shared" si="240"/>
        <v>0.64600534899143425</v>
      </c>
      <c r="AX607" s="55">
        <f t="shared" si="241"/>
        <v>0.69211843083993574</v>
      </c>
      <c r="AY607" s="55">
        <f t="shared" si="242"/>
        <v>0.74870719357227855</v>
      </c>
    </row>
    <row r="608" spans="1:51" ht="14.4" thickBot="1" x14ac:dyDescent="0.3">
      <c r="A608" s="41" t="s">
        <v>1398</v>
      </c>
      <c r="B608" s="41" t="s">
        <v>1415</v>
      </c>
      <c r="C608" s="26" t="s">
        <v>667</v>
      </c>
      <c r="D608" s="50">
        <v>1.5</v>
      </c>
      <c r="E608" s="50">
        <v>3</v>
      </c>
      <c r="F608" s="50">
        <v>4.28</v>
      </c>
      <c r="G608" s="50">
        <v>11.5</v>
      </c>
      <c r="H608" s="50">
        <v>18.61</v>
      </c>
      <c r="I608" s="50">
        <v>21.39</v>
      </c>
      <c r="J608" s="50">
        <v>24.11</v>
      </c>
      <c r="K608" s="50">
        <v>22</v>
      </c>
      <c r="L608" s="50">
        <v>19.78</v>
      </c>
      <c r="M608" s="50">
        <v>13</v>
      </c>
      <c r="N608" s="50">
        <v>5.1100000000000003</v>
      </c>
      <c r="O608" s="50">
        <v>2.78</v>
      </c>
      <c r="P608" s="51">
        <v>-2.7222222222222214</v>
      </c>
      <c r="Q608" s="51">
        <v>-2.9999999999999991</v>
      </c>
      <c r="R608" s="51">
        <v>-2.1111111111111116</v>
      </c>
      <c r="S608" s="51">
        <v>3.8888888888888888</v>
      </c>
      <c r="T608" s="51">
        <v>8.8888888888888893</v>
      </c>
      <c r="U608" s="51">
        <v>14.611111111111109</v>
      </c>
      <c r="V608" s="51">
        <v>16.888888888888889</v>
      </c>
      <c r="W608" s="51">
        <v>13.722222222222223</v>
      </c>
      <c r="X608" s="51">
        <v>12.388888888888888</v>
      </c>
      <c r="Y608" s="51">
        <v>5</v>
      </c>
      <c r="Z608" s="51">
        <v>-1.2777777777777781</v>
      </c>
      <c r="AA608" s="51">
        <v>-1.722222222222223</v>
      </c>
      <c r="AB608" s="53">
        <f t="shared" si="219"/>
        <v>367.97514724239318</v>
      </c>
      <c r="AC608" s="53">
        <f t="shared" si="220"/>
        <v>317.33835877619703</v>
      </c>
      <c r="AD608" s="53">
        <f t="shared" si="221"/>
        <v>330.80879376050797</v>
      </c>
      <c r="AE608" s="53">
        <f t="shared" si="222"/>
        <v>480.24093869972864</v>
      </c>
      <c r="AF608" s="53">
        <f t="shared" si="223"/>
        <v>605.20887083976049</v>
      </c>
      <c r="AG608" s="53">
        <f t="shared" si="224"/>
        <v>1084.3213271199938</v>
      </c>
      <c r="AH608" s="53">
        <f t="shared" si="225"/>
        <v>1230.4767454018699</v>
      </c>
      <c r="AI608" s="53">
        <f t="shared" si="226"/>
        <v>931.05102673759086</v>
      </c>
      <c r="AJ608" s="53">
        <f t="shared" si="227"/>
        <v>896.64647695272902</v>
      </c>
      <c r="AK608" s="53">
        <f t="shared" si="228"/>
        <v>508.32215360412397</v>
      </c>
      <c r="AL608" s="53">
        <f t="shared" si="229"/>
        <v>352.89756530554189</v>
      </c>
      <c r="AM608" s="53">
        <f t="shared" si="230"/>
        <v>389.37055741089068</v>
      </c>
      <c r="AN608" s="55">
        <f t="shared" si="231"/>
        <v>0.73509172469960316</v>
      </c>
      <c r="AO608" s="55">
        <f t="shared" si="232"/>
        <v>0.64714825534265719</v>
      </c>
      <c r="AP608" s="55">
        <f t="shared" si="233"/>
        <v>0.6316330327330365</v>
      </c>
      <c r="AQ608" s="55">
        <f t="shared" si="234"/>
        <v>0.59528628105570913</v>
      </c>
      <c r="AR608" s="55">
        <f t="shared" si="235"/>
        <v>0.53167695408446969</v>
      </c>
      <c r="AS608" s="55">
        <f t="shared" si="236"/>
        <v>0.65297983145953864</v>
      </c>
      <c r="AT608" s="55">
        <f t="shared" si="237"/>
        <v>0.64053451304586073</v>
      </c>
      <c r="AU608" s="55">
        <f t="shared" si="238"/>
        <v>0.59389755770516151</v>
      </c>
      <c r="AV608" s="55">
        <f t="shared" si="239"/>
        <v>0.62399331226755039</v>
      </c>
      <c r="AW608" s="55">
        <f t="shared" si="240"/>
        <v>0.58298473968988096</v>
      </c>
      <c r="AX608" s="55">
        <f t="shared" si="241"/>
        <v>0.63375452505980101</v>
      </c>
      <c r="AY608" s="55">
        <f t="shared" si="242"/>
        <v>0.72244952970057863</v>
      </c>
    </row>
    <row r="609" spans="1:51" ht="14.4" thickBot="1" x14ac:dyDescent="0.3">
      <c r="A609" s="41" t="s">
        <v>1398</v>
      </c>
      <c r="B609" s="41" t="s">
        <v>1415</v>
      </c>
      <c r="C609" s="26" t="s">
        <v>668</v>
      </c>
      <c r="D609" s="50">
        <v>1.61</v>
      </c>
      <c r="E609" s="50">
        <v>4.8899999999999997</v>
      </c>
      <c r="F609" s="50">
        <v>7.11</v>
      </c>
      <c r="G609" s="50">
        <v>15.78</v>
      </c>
      <c r="H609" s="50">
        <v>18.39</v>
      </c>
      <c r="I609" s="50">
        <v>22.22</v>
      </c>
      <c r="J609" s="50">
        <v>24</v>
      </c>
      <c r="K609" s="50">
        <v>23.39</v>
      </c>
      <c r="L609" s="50">
        <v>18.11</v>
      </c>
      <c r="M609" s="50">
        <v>14.39</v>
      </c>
      <c r="N609" s="50">
        <v>10.5</v>
      </c>
      <c r="O609" s="50">
        <v>5.72</v>
      </c>
      <c r="P609" s="51">
        <v>-2.5</v>
      </c>
      <c r="Q609" s="51">
        <v>-2.0000000000000009</v>
      </c>
      <c r="R609" s="51">
        <v>-0.49999999999999922</v>
      </c>
      <c r="S609" s="51">
        <v>6.6111111111111098</v>
      </c>
      <c r="T609" s="51">
        <v>12.722222222222221</v>
      </c>
      <c r="U609" s="51">
        <v>17.277777777777779</v>
      </c>
      <c r="V609" s="51">
        <v>20.111111111111111</v>
      </c>
      <c r="W609" s="51">
        <v>17.888888888888889</v>
      </c>
      <c r="X609" s="51">
        <v>13.22222222222222</v>
      </c>
      <c r="Y609" s="51">
        <v>7.8888888888888902</v>
      </c>
      <c r="Z609" s="51">
        <v>0.22222222222222143</v>
      </c>
      <c r="AA609" s="51">
        <v>0.38888888888889045</v>
      </c>
      <c r="AB609" s="53">
        <f t="shared" si="219"/>
        <v>377.31256564994078</v>
      </c>
      <c r="AC609" s="53">
        <f t="shared" si="220"/>
        <v>322.24700290466723</v>
      </c>
      <c r="AD609" s="53">
        <f t="shared" si="221"/>
        <v>344.39917761802815</v>
      </c>
      <c r="AE609" s="53">
        <f t="shared" si="222"/>
        <v>530.76255472891467</v>
      </c>
      <c r="AF609" s="53">
        <f t="shared" si="223"/>
        <v>1021.5050562202698</v>
      </c>
      <c r="AG609" s="53">
        <f t="shared" si="224"/>
        <v>1449.018308012269</v>
      </c>
      <c r="AH609" s="53">
        <f t="shared" si="225"/>
        <v>1854.45227258763</v>
      </c>
      <c r="AI609" s="53">
        <f t="shared" si="226"/>
        <v>1457.976405899115</v>
      </c>
      <c r="AJ609" s="53">
        <f t="shared" si="227"/>
        <v>1109.8235453256643</v>
      </c>
      <c r="AK609" s="53">
        <f t="shared" si="228"/>
        <v>691.19743529717152</v>
      </c>
      <c r="AL609" s="53">
        <f t="shared" si="229"/>
        <v>304.20779897140898</v>
      </c>
      <c r="AM609" s="53">
        <f t="shared" si="230"/>
        <v>431.15497680193681</v>
      </c>
      <c r="AN609" s="55">
        <f t="shared" si="231"/>
        <v>0.74143430713824876</v>
      </c>
      <c r="AO609" s="55">
        <f t="shared" si="232"/>
        <v>0.61026340176032401</v>
      </c>
      <c r="AP609" s="55">
        <f t="shared" si="233"/>
        <v>0.58433043649170202</v>
      </c>
      <c r="AQ609" s="55">
        <f t="shared" si="234"/>
        <v>0.54452350452229659</v>
      </c>
      <c r="AR609" s="55">
        <f t="shared" si="235"/>
        <v>0.6955159317929549</v>
      </c>
      <c r="AS609" s="55">
        <f t="shared" si="236"/>
        <v>0.73595457983683821</v>
      </c>
      <c r="AT609" s="55">
        <f t="shared" si="237"/>
        <v>0.78894713258358018</v>
      </c>
      <c r="AU609" s="55">
        <f t="shared" si="238"/>
        <v>0.71250897012393211</v>
      </c>
      <c r="AV609" s="55">
        <f t="shared" si="239"/>
        <v>0.73135562670908794</v>
      </c>
      <c r="AW609" s="55">
        <f t="shared" si="240"/>
        <v>0.64978965312022774</v>
      </c>
      <c r="AX609" s="55">
        <f t="shared" si="241"/>
        <v>0.4897727277866169</v>
      </c>
      <c r="AY609" s="55">
        <f t="shared" si="242"/>
        <v>0.68583830319818873</v>
      </c>
    </row>
    <row r="610" spans="1:51" ht="14.4" thickBot="1" x14ac:dyDescent="0.3">
      <c r="A610" s="41" t="s">
        <v>1398</v>
      </c>
      <c r="B610" s="41" t="s">
        <v>1415</v>
      </c>
      <c r="C610" s="26" t="s">
        <v>669</v>
      </c>
      <c r="D610" s="50">
        <v>-1.5</v>
      </c>
      <c r="E610" s="50">
        <v>0.28000000000000003</v>
      </c>
      <c r="F610" s="50">
        <v>8.39</v>
      </c>
      <c r="G610" s="50">
        <v>12.78</v>
      </c>
      <c r="H610" s="50">
        <v>18.28</v>
      </c>
      <c r="I610" s="50">
        <v>22.89</v>
      </c>
      <c r="J610" s="50">
        <v>24.39</v>
      </c>
      <c r="K610" s="50">
        <v>23.78</v>
      </c>
      <c r="L610" s="50">
        <v>19.22</v>
      </c>
      <c r="M610" s="50">
        <v>13</v>
      </c>
      <c r="N610" s="50">
        <v>8.89</v>
      </c>
      <c r="O610" s="50">
        <v>0.5</v>
      </c>
      <c r="P610" s="51">
        <v>-5.7777777777777768</v>
      </c>
      <c r="Q610" s="51">
        <v>-4.6111111111111116</v>
      </c>
      <c r="R610" s="51">
        <v>1.888888888888888</v>
      </c>
      <c r="S610" s="51">
        <v>6.2777777777777759</v>
      </c>
      <c r="T610" s="51">
        <v>12.777777777777777</v>
      </c>
      <c r="U610" s="51">
        <v>17.611111111111111</v>
      </c>
      <c r="V610" s="51">
        <v>19.499999999999996</v>
      </c>
      <c r="W610" s="51">
        <v>19.388888888888893</v>
      </c>
      <c r="X610" s="51">
        <v>14.777777777777779</v>
      </c>
      <c r="Y610" s="51">
        <v>6.7222222222222232</v>
      </c>
      <c r="Z610" s="51">
        <v>0.72222222222222066</v>
      </c>
      <c r="AA610" s="51">
        <v>-3.3888888888888897</v>
      </c>
      <c r="AB610" s="53">
        <f t="shared" si="219"/>
        <v>289.01393115278103</v>
      </c>
      <c r="AC610" s="53">
        <f t="shared" si="220"/>
        <v>302.90602870261085</v>
      </c>
      <c r="AD610" s="53">
        <f t="shared" si="221"/>
        <v>445.47492383941045</v>
      </c>
      <c r="AE610" s="53">
        <f t="shared" si="222"/>
        <v>615.55290276877736</v>
      </c>
      <c r="AF610" s="53">
        <f t="shared" si="223"/>
        <v>1036.0844596762977</v>
      </c>
      <c r="AG610" s="53">
        <f t="shared" si="224"/>
        <v>1451.0507296783439</v>
      </c>
      <c r="AH610" s="53">
        <f t="shared" si="225"/>
        <v>1679.3656289164012</v>
      </c>
      <c r="AI610" s="53">
        <f t="shared" si="226"/>
        <v>1718.1001386937719</v>
      </c>
      <c r="AJ610" s="53">
        <f t="shared" si="227"/>
        <v>1266.7900517977978</v>
      </c>
      <c r="AK610" s="53">
        <f t="shared" si="228"/>
        <v>645.01928652803565</v>
      </c>
      <c r="AL610" s="53">
        <f t="shared" si="229"/>
        <v>364.27892439793266</v>
      </c>
      <c r="AM610" s="53">
        <f t="shared" si="230"/>
        <v>358.085411317085</v>
      </c>
      <c r="AN610" s="55">
        <f t="shared" si="231"/>
        <v>0.72633225831218007</v>
      </c>
      <c r="AO610" s="55">
        <f t="shared" si="232"/>
        <v>0.69688019127484802</v>
      </c>
      <c r="AP610" s="55">
        <f t="shared" si="233"/>
        <v>0.63622240348675929</v>
      </c>
      <c r="AQ610" s="55">
        <f t="shared" si="234"/>
        <v>0.64616670967799128</v>
      </c>
      <c r="AR610" s="55">
        <f t="shared" si="235"/>
        <v>0.70288148830527641</v>
      </c>
      <c r="AS610" s="55">
        <f t="shared" si="236"/>
        <v>0.72163995408819293</v>
      </c>
      <c r="AT610" s="55">
        <f t="shared" si="237"/>
        <v>0.7420496880138604</v>
      </c>
      <c r="AU610" s="55">
        <f t="shared" si="238"/>
        <v>0.76442756579891802</v>
      </c>
      <c r="AV610" s="55">
        <f t="shared" si="239"/>
        <v>0.75470772683931664</v>
      </c>
      <c r="AW610" s="55">
        <f t="shared" si="240"/>
        <v>0.65671058785088432</v>
      </c>
      <c r="AX610" s="55">
        <f t="shared" si="241"/>
        <v>0.56568154999152298</v>
      </c>
      <c r="AY610" s="55">
        <f t="shared" si="242"/>
        <v>0.75169933092988084</v>
      </c>
    </row>
    <row r="611" spans="1:51" ht="14.4" thickBot="1" x14ac:dyDescent="0.3">
      <c r="A611" s="41" t="s">
        <v>1398</v>
      </c>
      <c r="B611" s="41" t="s">
        <v>1415</v>
      </c>
      <c r="C611" s="26" t="s">
        <v>670</v>
      </c>
      <c r="D611" s="50">
        <v>-1.61</v>
      </c>
      <c r="E611" s="50">
        <v>1.72</v>
      </c>
      <c r="F611" s="50">
        <v>9.89</v>
      </c>
      <c r="G611" s="50">
        <v>14.61</v>
      </c>
      <c r="H611" s="50">
        <v>16.61</v>
      </c>
      <c r="I611" s="50">
        <v>19.78</v>
      </c>
      <c r="J611" s="50">
        <v>24.5</v>
      </c>
      <c r="K611" s="50">
        <v>23</v>
      </c>
      <c r="L611" s="50">
        <v>19.39</v>
      </c>
      <c r="M611" s="50">
        <v>14.11</v>
      </c>
      <c r="N611" s="50">
        <v>10.28</v>
      </c>
      <c r="O611" s="50">
        <v>1.78</v>
      </c>
      <c r="P611" s="51">
        <v>-6.6111111111111098</v>
      </c>
      <c r="Q611" s="51">
        <v>-1.2222222222222219</v>
      </c>
      <c r="R611" s="51">
        <v>3.8888888888888888</v>
      </c>
      <c r="S611" s="51">
        <v>9.0000000000000018</v>
      </c>
      <c r="T611" s="51">
        <v>11.500000000000002</v>
      </c>
      <c r="U611" s="51">
        <v>15.611111111111111</v>
      </c>
      <c r="V611" s="51">
        <v>20</v>
      </c>
      <c r="W611" s="51">
        <v>19.222222222222218</v>
      </c>
      <c r="X611" s="51">
        <v>11.111111111111111</v>
      </c>
      <c r="Y611" s="51">
        <v>11.388888888888889</v>
      </c>
      <c r="Z611" s="51">
        <v>2.9999999999999991</v>
      </c>
      <c r="AA611" s="51">
        <v>-3.6111111111111112</v>
      </c>
      <c r="AB611" s="53">
        <f t="shared" si="219"/>
        <v>256.54007908118587</v>
      </c>
      <c r="AC611" s="53">
        <f t="shared" si="220"/>
        <v>451.87417064178987</v>
      </c>
      <c r="AD611" s="53">
        <f t="shared" si="221"/>
        <v>534.54149820736268</v>
      </c>
      <c r="AE611" s="53">
        <f t="shared" si="222"/>
        <v>792.13382195421184</v>
      </c>
      <c r="AF611" s="53">
        <f t="shared" si="223"/>
        <v>973.13118090068588</v>
      </c>
      <c r="AG611" s="53">
        <f t="shared" si="224"/>
        <v>1361.7143471367306</v>
      </c>
      <c r="AH611" s="53">
        <f t="shared" si="225"/>
        <v>1775.1034444385723</v>
      </c>
      <c r="AI611" s="53">
        <f t="shared" si="226"/>
        <v>1763.9260838259013</v>
      </c>
      <c r="AJ611" s="53">
        <f t="shared" si="227"/>
        <v>776.07944755268898</v>
      </c>
      <c r="AK611" s="53">
        <f t="shared" si="228"/>
        <v>1125.7542022932482</v>
      </c>
      <c r="AL611" s="53">
        <f t="shared" si="229"/>
        <v>459.43193731598245</v>
      </c>
      <c r="AM611" s="53">
        <f t="shared" si="230"/>
        <v>315.96517518873878</v>
      </c>
      <c r="AN611" s="55">
        <f t="shared" si="231"/>
        <v>0.68708131457505828</v>
      </c>
      <c r="AO611" s="55">
        <f t="shared" si="232"/>
        <v>0.80820604137328156</v>
      </c>
      <c r="AP611" s="55">
        <f t="shared" si="233"/>
        <v>0.66259494952546349</v>
      </c>
      <c r="AQ611" s="55">
        <f t="shared" si="234"/>
        <v>0.69069407594993348</v>
      </c>
      <c r="AR611" s="55">
        <f t="shared" si="235"/>
        <v>0.71806532767231446</v>
      </c>
      <c r="AS611" s="55">
        <f t="shared" si="236"/>
        <v>0.76897517307356877</v>
      </c>
      <c r="AT611" s="55">
        <f t="shared" si="237"/>
        <v>0.76040003370121589</v>
      </c>
      <c r="AU611" s="55">
        <f t="shared" si="238"/>
        <v>0.79300007054242028</v>
      </c>
      <c r="AV611" s="55">
        <f t="shared" si="239"/>
        <v>0.58760031183483652</v>
      </c>
      <c r="AW611" s="55">
        <f t="shared" si="240"/>
        <v>0.83681195488681148</v>
      </c>
      <c r="AX611" s="55">
        <f t="shared" si="241"/>
        <v>0.60632598346990974</v>
      </c>
      <c r="AY611" s="55">
        <f t="shared" si="242"/>
        <v>0.67437516273469178</v>
      </c>
    </row>
    <row r="612" spans="1:51" ht="14.4" thickBot="1" x14ac:dyDescent="0.3">
      <c r="A612" s="41" t="s">
        <v>1398</v>
      </c>
      <c r="B612" s="41" t="s">
        <v>1415</v>
      </c>
      <c r="C612" s="26" t="s">
        <v>671</v>
      </c>
      <c r="D612" s="50">
        <v>-0.39</v>
      </c>
      <c r="E612" s="50">
        <v>5.61</v>
      </c>
      <c r="F612" s="50">
        <v>10</v>
      </c>
      <c r="G612" s="50">
        <v>15.78</v>
      </c>
      <c r="H612" s="50">
        <v>21.11</v>
      </c>
      <c r="I612" s="50">
        <v>23.61</v>
      </c>
      <c r="J612" s="50">
        <v>23.89</v>
      </c>
      <c r="K612" s="50">
        <v>24.39</v>
      </c>
      <c r="L612" s="50">
        <v>19.78</v>
      </c>
      <c r="M612" s="50">
        <v>13.72</v>
      </c>
      <c r="N612" s="50">
        <v>11</v>
      </c>
      <c r="O612" s="50">
        <v>2.89</v>
      </c>
      <c r="P612" s="51">
        <v>-5.7222222222222223</v>
      </c>
      <c r="Q612" s="51">
        <v>-1.4999999999999996</v>
      </c>
      <c r="R612" s="51">
        <v>3.2777777777777768</v>
      </c>
      <c r="S612" s="51">
        <v>8.2777777777777768</v>
      </c>
      <c r="T612" s="51">
        <v>16.222222222222225</v>
      </c>
      <c r="U612" s="51">
        <v>18.777777777777775</v>
      </c>
      <c r="V612" s="51">
        <v>20</v>
      </c>
      <c r="W612" s="51">
        <v>18.888888888888889</v>
      </c>
      <c r="X612" s="51">
        <v>15.499999999999998</v>
      </c>
      <c r="Y612" s="51">
        <v>9.2777777777777786</v>
      </c>
      <c r="Z612" s="51">
        <v>6.2222222222222232</v>
      </c>
      <c r="AA612" s="51">
        <v>-0.72222222222222265</v>
      </c>
      <c r="AB612" s="53">
        <f t="shared" si="219"/>
        <v>268.75540880455361</v>
      </c>
      <c r="AC612" s="53">
        <f t="shared" si="220"/>
        <v>329.92457705501681</v>
      </c>
      <c r="AD612" s="53">
        <f t="shared" si="221"/>
        <v>486.85662464545942</v>
      </c>
      <c r="AE612" s="53">
        <f t="shared" si="222"/>
        <v>666.40129936066546</v>
      </c>
      <c r="AF612" s="53">
        <f t="shared" si="223"/>
        <v>1356.2920262333173</v>
      </c>
      <c r="AG612" s="53">
        <f t="shared" si="224"/>
        <v>1608.4256160756722</v>
      </c>
      <c r="AH612" s="53">
        <f t="shared" si="225"/>
        <v>1841.2555545274674</v>
      </c>
      <c r="AI612" s="53">
        <f t="shared" si="226"/>
        <v>1556.2548581256162</v>
      </c>
      <c r="AJ612" s="53">
        <f t="shared" si="227"/>
        <v>1342.4678853605321</v>
      </c>
      <c r="AK612" s="53">
        <f t="shared" si="228"/>
        <v>871.12045425117742</v>
      </c>
      <c r="AL612" s="53">
        <f t="shared" si="229"/>
        <v>686.89890351217844</v>
      </c>
      <c r="AM612" s="53">
        <f t="shared" si="230"/>
        <v>447.30720170726408</v>
      </c>
      <c r="AN612" s="55">
        <f t="shared" si="231"/>
        <v>0.67257116792867466</v>
      </c>
      <c r="AO612" s="55">
        <f t="shared" si="232"/>
        <v>0.60223578361676167</v>
      </c>
      <c r="AP612" s="55">
        <f t="shared" si="233"/>
        <v>0.63002714192250775</v>
      </c>
      <c r="AQ612" s="55">
        <f t="shared" si="234"/>
        <v>0.61014690219528855</v>
      </c>
      <c r="AR612" s="55">
        <f t="shared" si="235"/>
        <v>0.73659043602560259</v>
      </c>
      <c r="AS612" s="55">
        <f t="shared" si="236"/>
        <v>0.74342153383314646</v>
      </c>
      <c r="AT612" s="55">
        <f t="shared" si="237"/>
        <v>0.78873757476035788</v>
      </c>
      <c r="AU612" s="55">
        <f t="shared" si="238"/>
        <v>0.71433300503980934</v>
      </c>
      <c r="AV612" s="55">
        <f t="shared" si="239"/>
        <v>0.76352148884947557</v>
      </c>
      <c r="AW612" s="55">
        <f t="shared" si="240"/>
        <v>0.74548599221149014</v>
      </c>
      <c r="AX612" s="55">
        <f t="shared" si="241"/>
        <v>0.72382750674148211</v>
      </c>
      <c r="AY612" s="55">
        <f t="shared" si="242"/>
        <v>0.77132324055074231</v>
      </c>
    </row>
    <row r="613" spans="1:51" ht="14.4" thickBot="1" x14ac:dyDescent="0.3">
      <c r="A613" s="41" t="s">
        <v>1398</v>
      </c>
      <c r="B613" s="41" t="s">
        <v>1415</v>
      </c>
      <c r="C613" s="26" t="s">
        <v>672</v>
      </c>
      <c r="D613" s="50">
        <v>-0.22</v>
      </c>
      <c r="E613" s="50">
        <v>0.9</v>
      </c>
      <c r="F613" s="50">
        <v>8.7799999999999994</v>
      </c>
      <c r="G613" s="50">
        <v>13.3</v>
      </c>
      <c r="H613" s="50">
        <v>19.28</v>
      </c>
      <c r="I613" s="50">
        <v>24.2</v>
      </c>
      <c r="J613" s="50">
        <v>25.6</v>
      </c>
      <c r="K613" s="50">
        <v>24.1</v>
      </c>
      <c r="L613" s="50">
        <v>20.28</v>
      </c>
      <c r="M613" s="50">
        <v>14.8</v>
      </c>
      <c r="N613" s="50">
        <v>7.72</v>
      </c>
      <c r="O613" s="50">
        <v>3.5</v>
      </c>
      <c r="P613" s="51">
        <v>-5.3888888888888884</v>
      </c>
      <c r="Q613" s="51">
        <v>-4.8</v>
      </c>
      <c r="R613" s="51">
        <v>1.7777777777777792</v>
      </c>
      <c r="S613" s="51">
        <v>4.8</v>
      </c>
      <c r="T613" s="51">
        <v>11.611111111111111</v>
      </c>
      <c r="U613" s="51">
        <v>17.2</v>
      </c>
      <c r="V613" s="51">
        <v>20.300000000000004</v>
      </c>
      <c r="W613" s="51">
        <v>18.7</v>
      </c>
      <c r="X613" s="51">
        <v>15.72222222222222</v>
      </c>
      <c r="Y613" s="51">
        <v>9.9</v>
      </c>
      <c r="Z613" s="51">
        <v>2.6111111111111125</v>
      </c>
      <c r="AA613" s="51">
        <v>-3.3888888888888897</v>
      </c>
      <c r="AB613" s="53">
        <f t="shared" si="219"/>
        <v>279.24146286361355</v>
      </c>
      <c r="AC613" s="53">
        <f t="shared" si="220"/>
        <v>281.51614755491687</v>
      </c>
      <c r="AD613" s="53">
        <f t="shared" si="221"/>
        <v>427.04125005895446</v>
      </c>
      <c r="AE613" s="53">
        <f t="shared" si="222"/>
        <v>484.76461400237343</v>
      </c>
      <c r="AF613" s="53">
        <f t="shared" si="223"/>
        <v>834.87839659570011</v>
      </c>
      <c r="AG613" s="53">
        <f t="shared" si="224"/>
        <v>1273.0355007747246</v>
      </c>
      <c r="AH613" s="53">
        <f t="shared" si="225"/>
        <v>1725.3025229880964</v>
      </c>
      <c r="AI613" s="53">
        <f t="shared" si="226"/>
        <v>1546.6112138123476</v>
      </c>
      <c r="AJ613" s="53">
        <f t="shared" si="227"/>
        <v>1339.1283467735786</v>
      </c>
      <c r="AK613" s="53">
        <f t="shared" si="228"/>
        <v>883.08843925758265</v>
      </c>
      <c r="AL613" s="53">
        <f t="shared" si="229"/>
        <v>516.71852417156674</v>
      </c>
      <c r="AM613" s="53">
        <f t="shared" si="230"/>
        <v>289.09160517044796</v>
      </c>
      <c r="AN613" s="55">
        <f t="shared" si="231"/>
        <v>0.68134303536822816</v>
      </c>
      <c r="AO613" s="55">
        <f t="shared" si="232"/>
        <v>0.65696119072971704</v>
      </c>
      <c r="AP613" s="55">
        <f t="shared" si="233"/>
        <v>0.61475591689081455</v>
      </c>
      <c r="AQ613" s="55">
        <f t="shared" si="234"/>
        <v>0.56376935606803591</v>
      </c>
      <c r="AR613" s="55">
        <f t="shared" si="235"/>
        <v>0.61154278494949721</v>
      </c>
      <c r="AS613" s="55">
        <f t="shared" si="236"/>
        <v>0.64976078231954537</v>
      </c>
      <c r="AT613" s="55">
        <f t="shared" si="237"/>
        <v>0.72548211370004645</v>
      </c>
      <c r="AU613" s="55">
        <f t="shared" si="238"/>
        <v>0.718334531486851</v>
      </c>
      <c r="AV613" s="55">
        <f t="shared" si="239"/>
        <v>0.75086197105886188</v>
      </c>
      <c r="AW613" s="55">
        <f t="shared" si="240"/>
        <v>0.7248167639676969</v>
      </c>
      <c r="AX613" s="55">
        <f t="shared" si="241"/>
        <v>0.70098540793495445</v>
      </c>
      <c r="AY613" s="55">
        <f t="shared" si="242"/>
        <v>0.60686629311363594</v>
      </c>
    </row>
    <row r="614" spans="1:51" ht="14.4" thickBot="1" x14ac:dyDescent="0.3">
      <c r="A614" s="41" t="s">
        <v>1398</v>
      </c>
      <c r="B614" s="41" t="s">
        <v>1415</v>
      </c>
      <c r="C614" s="26" t="s">
        <v>673</v>
      </c>
      <c r="D614" s="50">
        <v>2.5</v>
      </c>
      <c r="E614" s="50">
        <v>3.11</v>
      </c>
      <c r="F614" s="50">
        <v>9.2799999999999994</v>
      </c>
      <c r="G614" s="50">
        <v>16.11</v>
      </c>
      <c r="H614" s="50">
        <v>18.39</v>
      </c>
      <c r="I614" s="50">
        <v>25.11</v>
      </c>
      <c r="J614" s="50">
        <v>26.11</v>
      </c>
      <c r="K614" s="50">
        <v>23.78</v>
      </c>
      <c r="L614" s="50">
        <v>19.39</v>
      </c>
      <c r="M614" s="50">
        <v>15.28</v>
      </c>
      <c r="N614" s="50">
        <v>10.39</v>
      </c>
      <c r="O614" s="50">
        <v>5.78</v>
      </c>
      <c r="P614" s="51">
        <v>-0.88888888888888962</v>
      </c>
      <c r="Q614" s="51">
        <v>-3.2777777777777768</v>
      </c>
      <c r="R614" s="51">
        <v>3.3888888888888897</v>
      </c>
      <c r="S614" s="51">
        <v>8.4999999999999982</v>
      </c>
      <c r="T614" s="51">
        <v>13.499999999999998</v>
      </c>
      <c r="U614" s="51">
        <v>19.222222222222218</v>
      </c>
      <c r="V614" s="51">
        <v>20.999999999999996</v>
      </c>
      <c r="W614" s="51">
        <v>19.499999999999996</v>
      </c>
      <c r="X614" s="51">
        <v>13.499999999999998</v>
      </c>
      <c r="Y614" s="51">
        <v>9.7777777777777786</v>
      </c>
      <c r="Z614" s="51">
        <v>5</v>
      </c>
      <c r="AA614" s="51">
        <v>2.2777777777777786</v>
      </c>
      <c r="AB614" s="53">
        <f t="shared" si="219"/>
        <v>448.79985840960285</v>
      </c>
      <c r="AC614" s="53">
        <f t="shared" si="220"/>
        <v>302.12439874054945</v>
      </c>
      <c r="AD614" s="53">
        <f t="shared" si="221"/>
        <v>519.02787491569995</v>
      </c>
      <c r="AE614" s="53">
        <f t="shared" si="222"/>
        <v>672.45326582979999</v>
      </c>
      <c r="AF614" s="53">
        <f t="shared" si="223"/>
        <v>1130.6944416033296</v>
      </c>
      <c r="AG614" s="53">
        <f t="shared" si="224"/>
        <v>1554.020681052252</v>
      </c>
      <c r="AH614" s="53">
        <f t="shared" si="225"/>
        <v>1824.737270472601</v>
      </c>
      <c r="AI614" s="53">
        <f t="shared" si="226"/>
        <v>1742.0024177928301</v>
      </c>
      <c r="AJ614" s="53">
        <f t="shared" si="227"/>
        <v>1062.2566668452182</v>
      </c>
      <c r="AK614" s="53">
        <f t="shared" si="228"/>
        <v>842.33757889830281</v>
      </c>
      <c r="AL614" s="53">
        <f t="shared" si="229"/>
        <v>603.90320434859723</v>
      </c>
      <c r="AM614" s="53">
        <f t="shared" si="230"/>
        <v>563.01053008572296</v>
      </c>
      <c r="AN614" s="55">
        <f t="shared" si="231"/>
        <v>0.78337066345653739</v>
      </c>
      <c r="AO614" s="55">
        <f t="shared" si="232"/>
        <v>0.62899318067476162</v>
      </c>
      <c r="AP614" s="55">
        <f t="shared" si="233"/>
        <v>0.66641307895104684</v>
      </c>
      <c r="AQ614" s="55">
        <f t="shared" si="234"/>
        <v>0.60648648061692889</v>
      </c>
      <c r="AR614" s="55">
        <f t="shared" si="235"/>
        <v>0.73174447310546509</v>
      </c>
      <c r="AS614" s="55">
        <f t="shared" si="236"/>
        <v>0.69863387190573856</v>
      </c>
      <c r="AT614" s="55">
        <f t="shared" si="237"/>
        <v>0.73490856445688502</v>
      </c>
      <c r="AU614" s="55">
        <f t="shared" si="238"/>
        <v>0.76972657316836646</v>
      </c>
      <c r="AV614" s="55">
        <f t="shared" si="239"/>
        <v>0.68745402505137143</v>
      </c>
      <c r="AW614" s="55">
        <f t="shared" si="240"/>
        <v>0.69705305286070685</v>
      </c>
      <c r="AX614" s="55">
        <f t="shared" si="241"/>
        <v>0.69260477807000631</v>
      </c>
      <c r="AY614" s="55">
        <f t="shared" si="242"/>
        <v>0.78209881054842334</v>
      </c>
    </row>
    <row r="615" spans="1:51" ht="14.4" thickBot="1" x14ac:dyDescent="0.3">
      <c r="A615" s="41" t="s">
        <v>1398</v>
      </c>
      <c r="B615" s="41" t="s">
        <v>1415</v>
      </c>
      <c r="C615" s="26" t="s">
        <v>674</v>
      </c>
      <c r="D615" s="50">
        <v>1.39</v>
      </c>
      <c r="E615" s="50">
        <v>2</v>
      </c>
      <c r="F615" s="50">
        <v>10.220000000000001</v>
      </c>
      <c r="G615" s="50">
        <v>14.89</v>
      </c>
      <c r="H615" s="50">
        <v>20.78</v>
      </c>
      <c r="I615" s="50">
        <v>24.11</v>
      </c>
      <c r="J615" s="50">
        <v>24.78</v>
      </c>
      <c r="K615" s="50">
        <v>24.39</v>
      </c>
      <c r="L615" s="50">
        <v>20.5</v>
      </c>
      <c r="M615" s="50">
        <v>13.89</v>
      </c>
      <c r="N615" s="50">
        <v>11.5</v>
      </c>
      <c r="O615" s="50">
        <v>3.11</v>
      </c>
      <c r="P615" s="51">
        <v>-3.5000000000000004</v>
      </c>
      <c r="Q615" s="51">
        <v>-0.88888888888888962</v>
      </c>
      <c r="R615" s="51">
        <v>4.2777777777777795</v>
      </c>
      <c r="S615" s="51">
        <v>8.6111111111111107</v>
      </c>
      <c r="T615" s="51">
        <v>14.722222222222221</v>
      </c>
      <c r="U615" s="51">
        <v>17.722222222222221</v>
      </c>
      <c r="V615" s="51">
        <v>18.388888888888886</v>
      </c>
      <c r="W615" s="51">
        <v>18.499999999999996</v>
      </c>
      <c r="X615" s="51">
        <v>14.111111111111111</v>
      </c>
      <c r="Y615" s="51">
        <v>5.3888888888888902</v>
      </c>
      <c r="Z615" s="51">
        <v>2.8888888888888906</v>
      </c>
      <c r="AA615" s="51">
        <v>-1.3888888888888888</v>
      </c>
      <c r="AB615" s="53">
        <f t="shared" si="219"/>
        <v>330.34794495404196</v>
      </c>
      <c r="AC615" s="53">
        <f t="shared" si="220"/>
        <v>465.06370085502112</v>
      </c>
      <c r="AD615" s="53">
        <f t="shared" si="221"/>
        <v>552.19260436946934</v>
      </c>
      <c r="AE615" s="53">
        <f t="shared" si="222"/>
        <v>738.15497492713985</v>
      </c>
      <c r="AF615" s="53">
        <f t="shared" si="223"/>
        <v>1141.956722868709</v>
      </c>
      <c r="AG615" s="53">
        <f t="shared" si="224"/>
        <v>1367.1560972144232</v>
      </c>
      <c r="AH615" s="53">
        <f t="shared" si="225"/>
        <v>1428.1804840601317</v>
      </c>
      <c r="AI615" s="53">
        <f t="shared" si="226"/>
        <v>1482.3788105569949</v>
      </c>
      <c r="AJ615" s="53">
        <f t="shared" si="227"/>
        <v>1073.590034199198</v>
      </c>
      <c r="AK615" s="53">
        <f t="shared" si="228"/>
        <v>506.35115804719294</v>
      </c>
      <c r="AL615" s="53">
        <f t="shared" si="229"/>
        <v>417.05211479161062</v>
      </c>
      <c r="AM615" s="53">
        <f t="shared" si="230"/>
        <v>399.47079204894294</v>
      </c>
      <c r="AN615" s="55">
        <f t="shared" si="231"/>
        <v>0.69924582266879731</v>
      </c>
      <c r="AO615" s="55">
        <f t="shared" si="232"/>
        <v>0.81175885656330093</v>
      </c>
      <c r="AP615" s="55">
        <f t="shared" si="233"/>
        <v>0.66605607829145952</v>
      </c>
      <c r="AQ615" s="55">
        <f t="shared" si="234"/>
        <v>0.66075600737027229</v>
      </c>
      <c r="AR615" s="55">
        <f t="shared" si="235"/>
        <v>0.6827771822268518</v>
      </c>
      <c r="AS615" s="55">
        <f t="shared" si="236"/>
        <v>0.67517271266430046</v>
      </c>
      <c r="AT615" s="55">
        <f t="shared" si="237"/>
        <v>0.67637412132596464</v>
      </c>
      <c r="AU615" s="55">
        <f t="shared" si="238"/>
        <v>0.69717203103057679</v>
      </c>
      <c r="AV615" s="55">
        <f t="shared" si="239"/>
        <v>0.66775844277612284</v>
      </c>
      <c r="AW615" s="55">
        <f t="shared" si="240"/>
        <v>0.56523531247043368</v>
      </c>
      <c r="AX615" s="55">
        <f t="shared" si="241"/>
        <v>0.5547425112649117</v>
      </c>
      <c r="AY615" s="55">
        <f t="shared" si="242"/>
        <v>0.72326184145278416</v>
      </c>
    </row>
    <row r="616" spans="1:51" ht="14.4" thickBot="1" x14ac:dyDescent="0.3">
      <c r="A616" s="41" t="s">
        <v>1398</v>
      </c>
      <c r="B616" s="41" t="s">
        <v>1416</v>
      </c>
      <c r="C616" s="26" t="s">
        <v>675</v>
      </c>
      <c r="D616" s="50">
        <v>9.7200000000000006</v>
      </c>
      <c r="E616" s="50">
        <v>12.9</v>
      </c>
      <c r="F616" s="50">
        <v>13.78</v>
      </c>
      <c r="G616" s="50">
        <v>18</v>
      </c>
      <c r="H616" s="50">
        <v>22.39</v>
      </c>
      <c r="I616" s="50">
        <v>25.5</v>
      </c>
      <c r="J616" s="50">
        <v>26.6</v>
      </c>
      <c r="K616" s="50">
        <v>28.4</v>
      </c>
      <c r="L616" s="50">
        <v>24</v>
      </c>
      <c r="M616" s="50">
        <v>19.3</v>
      </c>
      <c r="N616" s="50">
        <v>11.61</v>
      </c>
      <c r="O616" s="50">
        <v>9.2799999999999994</v>
      </c>
      <c r="P616" s="51">
        <v>5.2777777777777777</v>
      </c>
      <c r="Q616" s="51">
        <v>9.2000000000000011</v>
      </c>
      <c r="R616" s="51">
        <v>10.277777777777777</v>
      </c>
      <c r="S616" s="51">
        <v>11.500000000000002</v>
      </c>
      <c r="T616" s="51">
        <v>18.000000000000004</v>
      </c>
      <c r="U616" s="51">
        <v>21.799999999999997</v>
      </c>
      <c r="V616" s="51">
        <v>22.199999999999996</v>
      </c>
      <c r="W616" s="51">
        <v>23.6</v>
      </c>
      <c r="X616" s="51">
        <v>18.499999999999996</v>
      </c>
      <c r="Y616" s="51">
        <v>16.600000000000001</v>
      </c>
      <c r="Z616" s="51">
        <v>8.7222222222222232</v>
      </c>
      <c r="AA616" s="51">
        <v>4.7777777777777786</v>
      </c>
      <c r="AB616" s="53">
        <f t="shared" si="219"/>
        <v>656.45549737594808</v>
      </c>
      <c r="AC616" s="53">
        <f t="shared" si="220"/>
        <v>909.37865656380916</v>
      </c>
      <c r="AD616" s="53">
        <f t="shared" si="221"/>
        <v>992.19454860838312</v>
      </c>
      <c r="AE616" s="53">
        <f t="shared" si="222"/>
        <v>891.29193600277983</v>
      </c>
      <c r="AF616" s="53">
        <f t="shared" si="223"/>
        <v>1570.8189945579754</v>
      </c>
      <c r="AG616" s="53">
        <f t="shared" si="224"/>
        <v>2086.7311867498656</v>
      </c>
      <c r="AH616" s="53">
        <f t="shared" si="225"/>
        <v>2053.0133679522773</v>
      </c>
      <c r="AI616" s="53">
        <f t="shared" si="226"/>
        <v>2189.2346721909203</v>
      </c>
      <c r="AJ616" s="53">
        <f t="shared" si="227"/>
        <v>1517.4648107625565</v>
      </c>
      <c r="AK616" s="53">
        <f t="shared" si="228"/>
        <v>1591.5667456757765</v>
      </c>
      <c r="AL616" s="53">
        <f t="shared" si="229"/>
        <v>928.05452390641688</v>
      </c>
      <c r="AM616" s="53">
        <f t="shared" si="230"/>
        <v>630.67997968522695</v>
      </c>
      <c r="AN616" s="55">
        <f t="shared" si="231"/>
        <v>0.73847108154477836</v>
      </c>
      <c r="AO616" s="55">
        <f t="shared" si="232"/>
        <v>0.78231107863416238</v>
      </c>
      <c r="AP616" s="55">
        <f t="shared" si="233"/>
        <v>0.79405838826009989</v>
      </c>
      <c r="AQ616" s="55">
        <f t="shared" si="234"/>
        <v>0.65767683601009208</v>
      </c>
      <c r="AR616" s="55">
        <f t="shared" si="235"/>
        <v>0.76230937123406317</v>
      </c>
      <c r="AS616" s="55">
        <f t="shared" si="236"/>
        <v>0.80023347773549602</v>
      </c>
      <c r="AT616" s="55">
        <f t="shared" si="237"/>
        <v>0.76833170058785827</v>
      </c>
      <c r="AU616" s="55">
        <f t="shared" si="238"/>
        <v>0.75270233278662946</v>
      </c>
      <c r="AV616" s="55">
        <f t="shared" si="239"/>
        <v>0.71367319648831795</v>
      </c>
      <c r="AW616" s="55">
        <f t="shared" si="240"/>
        <v>0.84383460707940217</v>
      </c>
      <c r="AX616" s="55">
        <f t="shared" si="241"/>
        <v>0.82452626700044829</v>
      </c>
      <c r="AY616" s="55">
        <f t="shared" si="242"/>
        <v>0.73460299226858905</v>
      </c>
    </row>
    <row r="617" spans="1:51" ht="14.4" thickBot="1" x14ac:dyDescent="0.3">
      <c r="A617" s="41" t="s">
        <v>1398</v>
      </c>
      <c r="B617" s="41" t="s">
        <v>1416</v>
      </c>
      <c r="C617" s="26" t="s">
        <v>676</v>
      </c>
      <c r="D617" s="50">
        <v>6.61</v>
      </c>
      <c r="E617" s="50">
        <v>10.6</v>
      </c>
      <c r="F617" s="50">
        <v>11.11</v>
      </c>
      <c r="G617" s="50">
        <v>16.600000000000001</v>
      </c>
      <c r="H617" s="50">
        <v>23.39</v>
      </c>
      <c r="I617" s="50">
        <v>26.4</v>
      </c>
      <c r="J617" s="50">
        <v>27.4</v>
      </c>
      <c r="K617" s="50">
        <v>25.3</v>
      </c>
      <c r="L617" s="50">
        <v>23.72</v>
      </c>
      <c r="M617" s="50">
        <v>17.100000000000001</v>
      </c>
      <c r="N617" s="50">
        <v>16</v>
      </c>
      <c r="O617" s="50">
        <v>8</v>
      </c>
      <c r="P617" s="51">
        <v>1.2222222222222239</v>
      </c>
      <c r="Q617" s="51">
        <v>2.7999999999999994</v>
      </c>
      <c r="R617" s="51">
        <v>2.3888888888888871</v>
      </c>
      <c r="S617" s="51">
        <v>9.4</v>
      </c>
      <c r="T617" s="51">
        <v>19.722222222222221</v>
      </c>
      <c r="U617" s="51">
        <v>21.3</v>
      </c>
      <c r="V617" s="51">
        <v>21.799999999999997</v>
      </c>
      <c r="W617" s="51">
        <v>20.900000000000002</v>
      </c>
      <c r="X617" s="51">
        <v>15.888888888888889</v>
      </c>
      <c r="Y617" s="51">
        <v>11.099999999999998</v>
      </c>
      <c r="Z617" s="51">
        <v>6.8888888888888875</v>
      </c>
      <c r="AA617" s="51">
        <v>5.2222222222222214</v>
      </c>
      <c r="AB617" s="53">
        <f t="shared" si="219"/>
        <v>457.21210163178694</v>
      </c>
      <c r="AC617" s="53">
        <f t="shared" si="220"/>
        <v>437.17318213486476</v>
      </c>
      <c r="AD617" s="53">
        <f t="shared" si="221"/>
        <v>398.64281399599906</v>
      </c>
      <c r="AE617" s="53">
        <f t="shared" si="222"/>
        <v>735.95181978624362</v>
      </c>
      <c r="AF617" s="53">
        <f t="shared" si="223"/>
        <v>1833.3275347366323</v>
      </c>
      <c r="AG617" s="53">
        <f t="shared" si="224"/>
        <v>1861.0296440008892</v>
      </c>
      <c r="AH617" s="53">
        <f t="shared" si="225"/>
        <v>1865.5036814630228</v>
      </c>
      <c r="AI617" s="53">
        <f t="shared" si="226"/>
        <v>1891.1477261802265</v>
      </c>
      <c r="AJ617" s="53">
        <f t="shared" si="227"/>
        <v>1109.1029494262257</v>
      </c>
      <c r="AK617" s="53">
        <f t="shared" si="228"/>
        <v>894.6830666774764</v>
      </c>
      <c r="AL617" s="53">
        <f t="shared" si="229"/>
        <v>543.70073734686707</v>
      </c>
      <c r="AM617" s="53">
        <f t="shared" si="230"/>
        <v>731.61048881423505</v>
      </c>
      <c r="AN617" s="55">
        <f t="shared" si="231"/>
        <v>0.68491017585241665</v>
      </c>
      <c r="AO617" s="55">
        <f t="shared" si="232"/>
        <v>0.58518037708604942</v>
      </c>
      <c r="AP617" s="55">
        <f t="shared" si="233"/>
        <v>0.54940915014553438</v>
      </c>
      <c r="AQ617" s="55">
        <f t="shared" si="234"/>
        <v>0.62465602012212285</v>
      </c>
      <c r="AR617" s="55">
        <f t="shared" si="235"/>
        <v>0.79897854779299449</v>
      </c>
      <c r="AS617" s="55">
        <f t="shared" si="236"/>
        <v>0.7358514111197727</v>
      </c>
      <c r="AT617" s="55">
        <f t="shared" si="237"/>
        <v>0.71539569074570541</v>
      </c>
      <c r="AU617" s="55">
        <f t="shared" si="238"/>
        <v>0.76635119120996886</v>
      </c>
      <c r="AV617" s="55">
        <f t="shared" si="239"/>
        <v>0.6152932301541526</v>
      </c>
      <c r="AW617" s="55">
        <f t="shared" si="240"/>
        <v>0.67789913175633354</v>
      </c>
      <c r="AX617" s="55">
        <f t="shared" si="241"/>
        <v>0.54726063529694513</v>
      </c>
      <c r="AY617" s="55">
        <f t="shared" si="242"/>
        <v>0.8261989025975125</v>
      </c>
    </row>
    <row r="618" spans="1:51" ht="14.4" thickBot="1" x14ac:dyDescent="0.3">
      <c r="A618" s="41" t="s">
        <v>1398</v>
      </c>
      <c r="B618" s="41" t="s">
        <v>1416</v>
      </c>
      <c r="C618" s="26" t="s">
        <v>677</v>
      </c>
      <c r="D618" s="50">
        <v>10.28</v>
      </c>
      <c r="E618" s="50">
        <v>11</v>
      </c>
      <c r="F618" s="50">
        <v>17</v>
      </c>
      <c r="G618" s="50">
        <v>19.8</v>
      </c>
      <c r="H618" s="50">
        <v>24.28</v>
      </c>
      <c r="I618" s="50">
        <v>26.2</v>
      </c>
      <c r="J618" s="50">
        <v>27.1</v>
      </c>
      <c r="K618" s="50">
        <v>26.8</v>
      </c>
      <c r="L618" s="50">
        <v>24.72</v>
      </c>
      <c r="M618" s="50">
        <v>19.5</v>
      </c>
      <c r="N618" s="50">
        <v>15.22</v>
      </c>
      <c r="O618" s="50">
        <v>9.7200000000000006</v>
      </c>
      <c r="P618" s="51">
        <v>5.7777777777777768</v>
      </c>
      <c r="Q618" s="51">
        <v>5.6999999999999984</v>
      </c>
      <c r="R618" s="51">
        <v>12</v>
      </c>
      <c r="S618" s="51">
        <v>14.200000000000001</v>
      </c>
      <c r="T618" s="51">
        <v>18.888888888888889</v>
      </c>
      <c r="U618" s="51">
        <v>19.699999999999996</v>
      </c>
      <c r="V618" s="51">
        <v>22.800000000000004</v>
      </c>
      <c r="W618" s="51">
        <v>21.799999999999997</v>
      </c>
      <c r="X618" s="51">
        <v>19.111111111111114</v>
      </c>
      <c r="Y618" s="51">
        <v>14.7</v>
      </c>
      <c r="Z618" s="51">
        <v>11.388888888888889</v>
      </c>
      <c r="AA618" s="51">
        <v>5.2222222222222214</v>
      </c>
      <c r="AB618" s="53">
        <f t="shared" si="219"/>
        <v>677.71041857626039</v>
      </c>
      <c r="AC618" s="53">
        <f t="shared" si="220"/>
        <v>639.0790698913296</v>
      </c>
      <c r="AD618" s="53">
        <f t="shared" si="221"/>
        <v>1014.1042808476939</v>
      </c>
      <c r="AE618" s="53">
        <f t="shared" si="222"/>
        <v>1134.0647717997567</v>
      </c>
      <c r="AF618" s="53">
        <f t="shared" si="223"/>
        <v>1566.546169923927</v>
      </c>
      <c r="AG618" s="53">
        <f t="shared" si="224"/>
        <v>1545.85256474327</v>
      </c>
      <c r="AH618" s="53">
        <f t="shared" si="225"/>
        <v>2144.2826022696154</v>
      </c>
      <c r="AI618" s="53">
        <f t="shared" si="226"/>
        <v>1932.3761276134464</v>
      </c>
      <c r="AJ618" s="53">
        <f t="shared" si="227"/>
        <v>1568.7317994796974</v>
      </c>
      <c r="AK618" s="53">
        <f t="shared" si="228"/>
        <v>1232.4930625496143</v>
      </c>
      <c r="AL618" s="53">
        <f t="shared" si="229"/>
        <v>1047.972806296515</v>
      </c>
      <c r="AM618" s="53">
        <f t="shared" si="230"/>
        <v>651.40684111977259</v>
      </c>
      <c r="AN618" s="55">
        <f t="shared" si="231"/>
        <v>0.73640659640226358</v>
      </c>
      <c r="AO618" s="55">
        <f t="shared" si="232"/>
        <v>0.69817769278973507</v>
      </c>
      <c r="AP618" s="55">
        <f t="shared" si="233"/>
        <v>0.72401374699018373</v>
      </c>
      <c r="AQ618" s="55">
        <f t="shared" si="234"/>
        <v>0.70132438369714367</v>
      </c>
      <c r="AR618" s="55">
        <f t="shared" si="235"/>
        <v>0.71905679667606048</v>
      </c>
      <c r="AS618" s="55">
        <f t="shared" si="236"/>
        <v>0.67462423602508192</v>
      </c>
      <c r="AT618" s="55">
        <f t="shared" si="237"/>
        <v>0.77376470792284269</v>
      </c>
      <c r="AU618" s="55">
        <f t="shared" si="238"/>
        <v>0.74104037870907546</v>
      </c>
      <c r="AV618" s="55">
        <f t="shared" si="239"/>
        <v>0.71014665215936756</v>
      </c>
      <c r="AW618" s="55">
        <f t="shared" si="240"/>
        <v>0.73796557811028551</v>
      </c>
      <c r="AX618" s="55">
        <f t="shared" si="241"/>
        <v>0.77899435855427146</v>
      </c>
      <c r="AY618" s="55">
        <f t="shared" si="242"/>
        <v>0.73562589042421689</v>
      </c>
    </row>
    <row r="619" spans="1:51" ht="14.4" thickBot="1" x14ac:dyDescent="0.3">
      <c r="A619" s="41" t="s">
        <v>1398</v>
      </c>
      <c r="B619" s="41" t="s">
        <v>1416</v>
      </c>
      <c r="C619" s="27" t="s">
        <v>678</v>
      </c>
      <c r="D619" s="50">
        <v>10.78</v>
      </c>
      <c r="E619" s="50">
        <v>9.1999999999999993</v>
      </c>
      <c r="F619" s="50">
        <v>17.28</v>
      </c>
      <c r="G619" s="50">
        <v>19.5</v>
      </c>
      <c r="H619" s="50">
        <v>23.22</v>
      </c>
      <c r="I619" s="50">
        <v>26</v>
      </c>
      <c r="J619" s="50">
        <v>27.8</v>
      </c>
      <c r="K619" s="50">
        <v>25.9</v>
      </c>
      <c r="L619" s="50">
        <v>24.61</v>
      </c>
      <c r="M619" s="50">
        <v>20.100000000000001</v>
      </c>
      <c r="N619" s="50">
        <v>16</v>
      </c>
      <c r="O619" s="50">
        <v>10.11</v>
      </c>
      <c r="P619" s="51">
        <v>6.2777777777777759</v>
      </c>
      <c r="Q619" s="51">
        <v>3.3999999999999986</v>
      </c>
      <c r="R619" s="51">
        <v>12.222222222222221</v>
      </c>
      <c r="S619" s="51">
        <v>14.200000000000001</v>
      </c>
      <c r="T619" s="51">
        <v>17.388888888888886</v>
      </c>
      <c r="U619" s="51">
        <v>19.600000000000001</v>
      </c>
      <c r="V619" s="51">
        <v>23.000000000000004</v>
      </c>
      <c r="W619" s="51">
        <v>19.600000000000001</v>
      </c>
      <c r="X619" s="51">
        <v>18.222222222222221</v>
      </c>
      <c r="Y619" s="51">
        <v>16.099999999999998</v>
      </c>
      <c r="Z619" s="51">
        <v>10.611111111111112</v>
      </c>
      <c r="AA619" s="51">
        <v>5.2222222222222214</v>
      </c>
      <c r="AB619" s="53">
        <f t="shared" si="219"/>
        <v>702.37040840906309</v>
      </c>
      <c r="AC619" s="53">
        <f t="shared" si="220"/>
        <v>522.64860636037781</v>
      </c>
      <c r="AD619" s="53">
        <f t="shared" si="221"/>
        <v>1025.859860672166</v>
      </c>
      <c r="AE619" s="53">
        <f t="shared" si="222"/>
        <v>1155.3819240675773</v>
      </c>
      <c r="AF619" s="53">
        <f t="shared" si="223"/>
        <v>1383.0312274612807</v>
      </c>
      <c r="AG619" s="53">
        <f t="shared" si="224"/>
        <v>1544.9439801188457</v>
      </c>
      <c r="AH619" s="53">
        <f t="shared" si="225"/>
        <v>2108.6524473632899</v>
      </c>
      <c r="AI619" s="53">
        <f t="shared" si="226"/>
        <v>1554.1174480681236</v>
      </c>
      <c r="AJ619" s="53">
        <f t="shared" si="227"/>
        <v>1412.9148859629097</v>
      </c>
      <c r="AK619" s="53">
        <f t="shared" si="228"/>
        <v>1421.0731507151611</v>
      </c>
      <c r="AL619" s="53">
        <f t="shared" si="229"/>
        <v>899.12294744299948</v>
      </c>
      <c r="AM619" s="53">
        <f t="shared" si="230"/>
        <v>634.6195574402152</v>
      </c>
      <c r="AN619" s="55">
        <f t="shared" si="231"/>
        <v>0.73730198287660775</v>
      </c>
      <c r="AO619" s="55">
        <f t="shared" si="232"/>
        <v>0.67053624818306801</v>
      </c>
      <c r="AP619" s="55">
        <f t="shared" si="233"/>
        <v>0.72177541612394636</v>
      </c>
      <c r="AQ619" s="55">
        <f t="shared" si="234"/>
        <v>0.71450726270737996</v>
      </c>
      <c r="AR619" s="55">
        <f t="shared" si="235"/>
        <v>0.69752557825606887</v>
      </c>
      <c r="AS619" s="55">
        <f t="shared" si="236"/>
        <v>0.67842603684116198</v>
      </c>
      <c r="AT619" s="55">
        <f t="shared" si="237"/>
        <v>0.75174590984701906</v>
      </c>
      <c r="AU619" s="55">
        <f t="shared" si="238"/>
        <v>0.68245435086743444</v>
      </c>
      <c r="AV619" s="55">
        <f t="shared" si="239"/>
        <v>0.67617546344387325</v>
      </c>
      <c r="AW619" s="55">
        <f t="shared" si="240"/>
        <v>0.77781012473569311</v>
      </c>
      <c r="AX619" s="55">
        <f t="shared" si="241"/>
        <v>0.70375872187375776</v>
      </c>
      <c r="AY619" s="55">
        <f t="shared" si="242"/>
        <v>0.71666821340112941</v>
      </c>
    </row>
    <row r="620" spans="1:51" ht="14.4" thickBot="1" x14ac:dyDescent="0.3">
      <c r="A620" s="41" t="s">
        <v>1398</v>
      </c>
      <c r="B620" s="41" t="s">
        <v>1416</v>
      </c>
      <c r="C620" s="26" t="s">
        <v>679</v>
      </c>
      <c r="D620" s="50">
        <v>9.2799999999999994</v>
      </c>
      <c r="E620" s="50">
        <v>12.1</v>
      </c>
      <c r="F620" s="50">
        <v>12.61</v>
      </c>
      <c r="G620" s="50">
        <v>19.8</v>
      </c>
      <c r="H620" s="50">
        <v>23.5</v>
      </c>
      <c r="I620" s="50">
        <v>25.7</v>
      </c>
      <c r="J620" s="50">
        <v>26.8</v>
      </c>
      <c r="K620" s="50">
        <v>25.7</v>
      </c>
      <c r="L620" s="50">
        <v>23.72</v>
      </c>
      <c r="M620" s="50">
        <v>19.899999999999999</v>
      </c>
      <c r="N620" s="50">
        <v>15.89</v>
      </c>
      <c r="O620" s="50">
        <v>6</v>
      </c>
      <c r="P620" s="51">
        <v>4.2777777777777795</v>
      </c>
      <c r="Q620" s="51">
        <v>6.1999999999999975</v>
      </c>
      <c r="R620" s="51">
        <v>5.3888888888888902</v>
      </c>
      <c r="S620" s="51">
        <v>13.2</v>
      </c>
      <c r="T620" s="51">
        <v>20.388888888888889</v>
      </c>
      <c r="U620" s="51">
        <v>21.799999999999997</v>
      </c>
      <c r="V620" s="51">
        <v>22.399999999999995</v>
      </c>
      <c r="W620" s="51">
        <v>21.5</v>
      </c>
      <c r="X620" s="51">
        <v>18.111111111111107</v>
      </c>
      <c r="Y620" s="51">
        <v>13.099999999999998</v>
      </c>
      <c r="Z620" s="51">
        <v>9.2777777777777786</v>
      </c>
      <c r="AA620" s="51">
        <v>1.2777777777777761</v>
      </c>
      <c r="AB620" s="53">
        <f t="shared" si="219"/>
        <v>588.10642048587613</v>
      </c>
      <c r="AC620" s="53">
        <f t="shared" si="220"/>
        <v>636.78067444479188</v>
      </c>
      <c r="AD620" s="53">
        <f t="shared" si="221"/>
        <v>550.4330765741895</v>
      </c>
      <c r="AE620" s="53">
        <f t="shared" si="222"/>
        <v>995.84448618663441</v>
      </c>
      <c r="AF620" s="53">
        <f t="shared" si="223"/>
        <v>1977.848927953668</v>
      </c>
      <c r="AG620" s="53">
        <f t="shared" si="224"/>
        <v>2062.1055860430965</v>
      </c>
      <c r="AH620" s="53">
        <f t="shared" si="225"/>
        <v>2078.9661693840858</v>
      </c>
      <c r="AI620" s="53">
        <f t="shared" si="226"/>
        <v>1987.8289022174636</v>
      </c>
      <c r="AJ620" s="53">
        <f t="shared" si="227"/>
        <v>1469.7601605331467</v>
      </c>
      <c r="AK620" s="53">
        <f t="shared" si="228"/>
        <v>976.85667087178263</v>
      </c>
      <c r="AL620" s="53">
        <f t="shared" si="229"/>
        <v>757.45509875661367</v>
      </c>
      <c r="AM620" s="53">
        <f t="shared" si="230"/>
        <v>480.65538135613275</v>
      </c>
      <c r="AN620" s="55">
        <f t="shared" si="231"/>
        <v>0.70937541167204454</v>
      </c>
      <c r="AO620" s="55">
        <f t="shared" si="232"/>
        <v>0.67204378285511357</v>
      </c>
      <c r="AP620" s="55">
        <f t="shared" si="233"/>
        <v>0.61444356764456487</v>
      </c>
      <c r="AQ620" s="55">
        <f t="shared" si="234"/>
        <v>0.65719729973336449</v>
      </c>
      <c r="AR620" s="55">
        <f t="shared" si="235"/>
        <v>0.82712439680279626</v>
      </c>
      <c r="AS620" s="55">
        <f t="shared" si="236"/>
        <v>0.79078988949565354</v>
      </c>
      <c r="AT620" s="55">
        <f t="shared" si="237"/>
        <v>0.76863428495951835</v>
      </c>
      <c r="AU620" s="55">
        <f t="shared" si="238"/>
        <v>0.77641722029168003</v>
      </c>
      <c r="AV620" s="55">
        <f t="shared" si="239"/>
        <v>0.70830358871210553</v>
      </c>
      <c r="AW620" s="55">
        <f t="shared" si="240"/>
        <v>0.64888768394914065</v>
      </c>
      <c r="AX620" s="55">
        <f t="shared" si="241"/>
        <v>0.64821364611122967</v>
      </c>
      <c r="AY620" s="55">
        <f t="shared" si="242"/>
        <v>0.71716299546571871</v>
      </c>
    </row>
    <row r="621" spans="1:51" ht="14.4" thickBot="1" x14ac:dyDescent="0.3">
      <c r="A621" s="41" t="s">
        <v>1398</v>
      </c>
      <c r="B621" s="41" t="s">
        <v>1416</v>
      </c>
      <c r="C621" s="26" t="s">
        <v>680</v>
      </c>
      <c r="D621" s="50">
        <v>13.5</v>
      </c>
      <c r="E621" s="50">
        <v>10.3</v>
      </c>
      <c r="F621" s="50">
        <v>13.89</v>
      </c>
      <c r="G621" s="50">
        <v>18.899999999999999</v>
      </c>
      <c r="H621" s="50">
        <v>23.78</v>
      </c>
      <c r="I621" s="50">
        <v>25.2</v>
      </c>
      <c r="J621" s="50">
        <v>27.3</v>
      </c>
      <c r="K621" s="50">
        <v>28.4</v>
      </c>
      <c r="L621" s="50">
        <v>25.72</v>
      </c>
      <c r="M621" s="50">
        <v>20.2</v>
      </c>
      <c r="N621" s="50">
        <v>17.72</v>
      </c>
      <c r="O621" s="50">
        <v>11.39</v>
      </c>
      <c r="P621" s="51">
        <v>9.1111111111111107</v>
      </c>
      <c r="Q621" s="51">
        <v>3.1999999999999988</v>
      </c>
      <c r="R621" s="51">
        <v>7.3888888888888875</v>
      </c>
      <c r="S621" s="51">
        <v>12.999999999999998</v>
      </c>
      <c r="T621" s="51">
        <v>18.888888888888889</v>
      </c>
      <c r="U621" s="51">
        <v>21.3</v>
      </c>
      <c r="V621" s="51">
        <v>23.6</v>
      </c>
      <c r="W621" s="51">
        <v>23.9</v>
      </c>
      <c r="X621" s="51">
        <v>19.777777777777775</v>
      </c>
      <c r="Y621" s="51">
        <v>14.5</v>
      </c>
      <c r="Z621" s="51">
        <v>13.22222222222222</v>
      </c>
      <c r="AA621" s="51">
        <v>4.7222222222222223</v>
      </c>
      <c r="AB621" s="53">
        <f t="shared" si="219"/>
        <v>864.06190947364996</v>
      </c>
      <c r="AC621" s="53">
        <f t="shared" si="220"/>
        <v>471.98035738448198</v>
      </c>
      <c r="AD621" s="53">
        <f t="shared" si="221"/>
        <v>666.90047751998463</v>
      </c>
      <c r="AE621" s="53">
        <f t="shared" si="222"/>
        <v>1026.0488767325949</v>
      </c>
      <c r="AF621" s="53">
        <f t="shared" si="223"/>
        <v>1614.2998754273151</v>
      </c>
      <c r="AG621" s="53">
        <f t="shared" si="224"/>
        <v>1998.2097812274853</v>
      </c>
      <c r="AH621" s="53">
        <f t="shared" si="225"/>
        <v>2334.4210167730998</v>
      </c>
      <c r="AI621" s="53">
        <f t="shared" si="226"/>
        <v>2269.7310103730488</v>
      </c>
      <c r="AJ621" s="53">
        <f t="shared" si="227"/>
        <v>1605.8287562680914</v>
      </c>
      <c r="AK621" s="53">
        <f t="shared" si="228"/>
        <v>1150.0887262757597</v>
      </c>
      <c r="AL621" s="53">
        <f t="shared" si="229"/>
        <v>1137.3869245356598</v>
      </c>
      <c r="AM621" s="53">
        <f t="shared" si="230"/>
        <v>543.62391317511629</v>
      </c>
      <c r="AN621" s="55">
        <f t="shared" si="231"/>
        <v>0.74778978293028642</v>
      </c>
      <c r="AO621" s="55">
        <f t="shared" si="232"/>
        <v>0.61414040572874651</v>
      </c>
      <c r="AP621" s="55">
        <f t="shared" si="233"/>
        <v>0.64868506119013569</v>
      </c>
      <c r="AQ621" s="55">
        <f t="shared" si="234"/>
        <v>0.68603043838896227</v>
      </c>
      <c r="AR621" s="55">
        <f t="shared" si="235"/>
        <v>0.74097611649434947</v>
      </c>
      <c r="AS621" s="55">
        <f t="shared" si="236"/>
        <v>0.79009245874692513</v>
      </c>
      <c r="AT621" s="55">
        <f t="shared" si="237"/>
        <v>0.80262027974953021</v>
      </c>
      <c r="AU621" s="55">
        <f t="shared" si="238"/>
        <v>0.7664155343376241</v>
      </c>
      <c r="AV621" s="55">
        <f t="shared" si="239"/>
        <v>0.69742531091302251</v>
      </c>
      <c r="AW621" s="55">
        <f t="shared" si="240"/>
        <v>0.69757067287476038</v>
      </c>
      <c r="AX621" s="55">
        <f t="shared" si="241"/>
        <v>0.74951944433689932</v>
      </c>
      <c r="AY621" s="55">
        <f t="shared" si="242"/>
        <v>0.63566084408608425</v>
      </c>
    </row>
    <row r="622" spans="1:51" ht="14.4" thickBot="1" x14ac:dyDescent="0.3">
      <c r="A622" s="41" t="s">
        <v>1398</v>
      </c>
      <c r="B622" s="41" t="s">
        <v>1416</v>
      </c>
      <c r="C622" s="26" t="s">
        <v>681</v>
      </c>
      <c r="D622" s="50">
        <v>9.5</v>
      </c>
      <c r="E622" s="50">
        <v>11</v>
      </c>
      <c r="F622" s="50">
        <v>16.22</v>
      </c>
      <c r="G622" s="50">
        <v>19.8</v>
      </c>
      <c r="H622" s="50">
        <v>23.5</v>
      </c>
      <c r="I622" s="50">
        <v>26.8</v>
      </c>
      <c r="J622" s="50">
        <v>27</v>
      </c>
      <c r="K622" s="50">
        <v>27.6</v>
      </c>
      <c r="L622" s="50">
        <v>25.22</v>
      </c>
      <c r="M622" s="50">
        <v>19.600000000000001</v>
      </c>
      <c r="N622" s="50">
        <v>15.78</v>
      </c>
      <c r="O622" s="50">
        <v>11.39</v>
      </c>
      <c r="P622" s="51">
        <v>5.6111111111111116</v>
      </c>
      <c r="Q622" s="51">
        <v>5.8999999999999986</v>
      </c>
      <c r="R622" s="51">
        <v>12.777777777777777</v>
      </c>
      <c r="S622" s="51">
        <v>15.899999999999999</v>
      </c>
      <c r="T622" s="51">
        <v>18.777777777777775</v>
      </c>
      <c r="U622" s="51">
        <v>22.3</v>
      </c>
      <c r="V622" s="51">
        <v>23.400000000000002</v>
      </c>
      <c r="W622" s="51">
        <v>23.499999999999996</v>
      </c>
      <c r="X622" s="51">
        <v>21.722222222222218</v>
      </c>
      <c r="Y622" s="51">
        <v>14.7</v>
      </c>
      <c r="Z622" s="51">
        <v>11.888888888888888</v>
      </c>
      <c r="AA622" s="51">
        <v>6.1111111111111107</v>
      </c>
      <c r="AB622" s="53">
        <f t="shared" si="219"/>
        <v>697.75571684107229</v>
      </c>
      <c r="AC622" s="53">
        <f t="shared" si="220"/>
        <v>657.01003696959003</v>
      </c>
      <c r="AD622" s="53">
        <f t="shared" si="221"/>
        <v>1180.2132325439604</v>
      </c>
      <c r="AE622" s="53">
        <f t="shared" si="222"/>
        <v>1411.2243395798455</v>
      </c>
      <c r="AF622" s="53">
        <f t="shared" si="223"/>
        <v>1619.124463378103</v>
      </c>
      <c r="AG622" s="53">
        <f t="shared" si="224"/>
        <v>2053.8313043611115</v>
      </c>
      <c r="AH622" s="53">
        <f t="shared" si="225"/>
        <v>2319.261874258355</v>
      </c>
      <c r="AI622" s="53">
        <f t="shared" si="226"/>
        <v>2266.2926548047858</v>
      </c>
      <c r="AJ622" s="53">
        <f t="shared" si="227"/>
        <v>2101.6976940610498</v>
      </c>
      <c r="AK622" s="53">
        <f t="shared" si="228"/>
        <v>1224.8602124157915</v>
      </c>
      <c r="AL622" s="53">
        <f t="shared" si="229"/>
        <v>1080.0556733061844</v>
      </c>
      <c r="AM622" s="53">
        <f t="shared" si="230"/>
        <v>659.19080687398844</v>
      </c>
      <c r="AN622" s="55">
        <f t="shared" si="231"/>
        <v>0.76698772925492253</v>
      </c>
      <c r="AO622" s="55">
        <f t="shared" si="232"/>
        <v>0.70790450088819246</v>
      </c>
      <c r="AP622" s="55">
        <f t="shared" si="233"/>
        <v>0.80065869694373693</v>
      </c>
      <c r="AQ622" s="55">
        <f t="shared" si="234"/>
        <v>0.78234450746717177</v>
      </c>
      <c r="AR622" s="55">
        <f t="shared" si="235"/>
        <v>0.74836658904261633</v>
      </c>
      <c r="AS622" s="55">
        <f t="shared" si="236"/>
        <v>0.7639737309305461</v>
      </c>
      <c r="AT622" s="55">
        <f t="shared" si="237"/>
        <v>0.80708244426280729</v>
      </c>
      <c r="AU622" s="55">
        <f t="shared" si="238"/>
        <v>0.78390698966831962</v>
      </c>
      <c r="AV622" s="55">
        <f t="shared" si="239"/>
        <v>0.80981155574646491</v>
      </c>
      <c r="AW622" s="55">
        <f t="shared" si="240"/>
        <v>0.73339534495215042</v>
      </c>
      <c r="AX622" s="55">
        <f t="shared" si="241"/>
        <v>0.77676484920152666</v>
      </c>
      <c r="AY622" s="55">
        <f t="shared" si="242"/>
        <v>0.69997375224488434</v>
      </c>
    </row>
    <row r="623" spans="1:51" ht="14.4" thickBot="1" x14ac:dyDescent="0.3">
      <c r="A623" s="41" t="s">
        <v>1398</v>
      </c>
      <c r="B623" s="41" t="s">
        <v>1416</v>
      </c>
      <c r="C623" s="26" t="s">
        <v>682</v>
      </c>
      <c r="D623" s="50">
        <v>7</v>
      </c>
      <c r="E623" s="50">
        <v>13.1</v>
      </c>
      <c r="F623" s="50">
        <v>12.72</v>
      </c>
      <c r="G623" s="50">
        <v>17.5</v>
      </c>
      <c r="H623" s="50">
        <v>22.39</v>
      </c>
      <c r="I623" s="50">
        <v>25.1</v>
      </c>
      <c r="J623" s="50">
        <v>28.1</v>
      </c>
      <c r="K623" s="50">
        <v>27.5</v>
      </c>
      <c r="L623" s="50">
        <v>23.11</v>
      </c>
      <c r="M623" s="50">
        <v>18.899999999999999</v>
      </c>
      <c r="N623" s="50">
        <v>14.11</v>
      </c>
      <c r="O623" s="50">
        <v>8.2200000000000006</v>
      </c>
      <c r="P623" s="51">
        <v>2.6111111111111125</v>
      </c>
      <c r="Q623" s="51">
        <v>7.2</v>
      </c>
      <c r="R623" s="51">
        <v>7.3888888888888875</v>
      </c>
      <c r="S623" s="51">
        <v>10.6</v>
      </c>
      <c r="T623" s="51">
        <v>16.722222222222221</v>
      </c>
      <c r="U623" s="51">
        <v>20.599999999999998</v>
      </c>
      <c r="V623" s="51">
        <v>23.000000000000004</v>
      </c>
      <c r="W623" s="51">
        <v>22.9</v>
      </c>
      <c r="X623" s="51">
        <v>15.777777777777777</v>
      </c>
      <c r="Y623" s="51">
        <v>14.3</v>
      </c>
      <c r="Z623" s="51">
        <v>9.5</v>
      </c>
      <c r="AA623" s="51">
        <v>3.1111111111111116</v>
      </c>
      <c r="AB623" s="53">
        <f t="shared" si="219"/>
        <v>542.77110707416011</v>
      </c>
      <c r="AC623" s="53">
        <f t="shared" si="220"/>
        <v>684.19245363720881</v>
      </c>
      <c r="AD623" s="53">
        <f t="shared" si="221"/>
        <v>719.75389638623187</v>
      </c>
      <c r="AE623" s="53">
        <f t="shared" si="222"/>
        <v>816.26236312838091</v>
      </c>
      <c r="AF623" s="53">
        <f t="shared" si="223"/>
        <v>1336.6384949934718</v>
      </c>
      <c r="AG623" s="53">
        <f t="shared" si="224"/>
        <v>1844.4022953477149</v>
      </c>
      <c r="AH623" s="53">
        <f t="shared" si="225"/>
        <v>2072.0734032997689</v>
      </c>
      <c r="AI623" s="53">
        <f t="shared" si="226"/>
        <v>2120.1318952470128</v>
      </c>
      <c r="AJ623" s="53">
        <f t="shared" si="227"/>
        <v>1134.4532000506319</v>
      </c>
      <c r="AK623" s="53">
        <f t="shared" si="228"/>
        <v>1215.0022138445668</v>
      </c>
      <c r="AL623" s="53">
        <f t="shared" si="229"/>
        <v>875.11538388006261</v>
      </c>
      <c r="AM623" s="53">
        <f t="shared" si="230"/>
        <v>536.1136140981539</v>
      </c>
      <c r="AN623" s="55">
        <f t="shared" si="231"/>
        <v>0.73632859692360764</v>
      </c>
      <c r="AO623" s="55">
        <f t="shared" si="232"/>
        <v>0.67415301663099569</v>
      </c>
      <c r="AP623" s="55">
        <f t="shared" si="233"/>
        <v>0.70009486581174374</v>
      </c>
      <c r="AQ623" s="55">
        <f t="shared" si="234"/>
        <v>0.63937517254712606</v>
      </c>
      <c r="AR623" s="55">
        <f t="shared" si="235"/>
        <v>0.70319402010491039</v>
      </c>
      <c r="AS623" s="55">
        <f t="shared" si="236"/>
        <v>0.76133962555484835</v>
      </c>
      <c r="AT623" s="55">
        <f t="shared" si="237"/>
        <v>0.73870528440148864</v>
      </c>
      <c r="AU623" s="55">
        <f t="shared" si="238"/>
        <v>0.76042847828094873</v>
      </c>
      <c r="AV623" s="55">
        <f t="shared" si="239"/>
        <v>0.63384239660020147</v>
      </c>
      <c r="AW623" s="55">
        <f t="shared" si="240"/>
        <v>0.74653108353119491</v>
      </c>
      <c r="AX623" s="55">
        <f t="shared" si="241"/>
        <v>0.73780016300024653</v>
      </c>
      <c r="AY623" s="55">
        <f t="shared" si="242"/>
        <v>0.70198655718265734</v>
      </c>
    </row>
    <row r="624" spans="1:51" ht="14.4" thickBot="1" x14ac:dyDescent="0.3">
      <c r="A624" s="41" t="s">
        <v>1398</v>
      </c>
      <c r="B624" s="41" t="s">
        <v>1416</v>
      </c>
      <c r="C624" s="26" t="s">
        <v>683</v>
      </c>
      <c r="D624" s="50">
        <v>8.2799999999999994</v>
      </c>
      <c r="E624" s="50">
        <v>15.4</v>
      </c>
      <c r="F624" s="50">
        <v>14.11</v>
      </c>
      <c r="G624" s="50">
        <v>19</v>
      </c>
      <c r="H624" s="50">
        <v>22.89</v>
      </c>
      <c r="I624" s="50">
        <v>26</v>
      </c>
      <c r="J624" s="50">
        <v>27</v>
      </c>
      <c r="K624" s="50">
        <v>27.7</v>
      </c>
      <c r="L624" s="50">
        <v>26.11</v>
      </c>
      <c r="M624" s="50">
        <v>19.399999999999999</v>
      </c>
      <c r="N624" s="50">
        <v>14.78</v>
      </c>
      <c r="O624" s="50">
        <v>11.5</v>
      </c>
      <c r="P624" s="51">
        <v>3.7777777777777759</v>
      </c>
      <c r="Q624" s="51">
        <v>10.799999999999999</v>
      </c>
      <c r="R624" s="51">
        <v>7.2222222222222223</v>
      </c>
      <c r="S624" s="51">
        <v>14.4</v>
      </c>
      <c r="T624" s="51">
        <v>19.277777777777779</v>
      </c>
      <c r="U624" s="51">
        <v>22.399999999999995</v>
      </c>
      <c r="V624" s="51">
        <v>23.6</v>
      </c>
      <c r="W624" s="51">
        <v>23.400000000000002</v>
      </c>
      <c r="X624" s="51">
        <v>20.277777777777779</v>
      </c>
      <c r="Y624" s="51">
        <v>13.699999999999998</v>
      </c>
      <c r="Z624" s="51">
        <v>12.5</v>
      </c>
      <c r="AA624" s="51">
        <v>7.2222222222222223</v>
      </c>
      <c r="AB624" s="53">
        <f t="shared" si="219"/>
        <v>586.56561426329142</v>
      </c>
      <c r="AC624" s="53">
        <f t="shared" si="220"/>
        <v>958.0922791964008</v>
      </c>
      <c r="AD624" s="53">
        <f t="shared" si="221"/>
        <v>642.6463153043826</v>
      </c>
      <c r="AE624" s="53">
        <f t="shared" si="222"/>
        <v>1223.1589035044663</v>
      </c>
      <c r="AF624" s="53">
        <f t="shared" si="223"/>
        <v>1788.0408943219181</v>
      </c>
      <c r="AG624" s="53">
        <f t="shared" si="224"/>
        <v>2179.4535500139159</v>
      </c>
      <c r="AH624" s="53">
        <f t="shared" si="225"/>
        <v>2375.8779325785181</v>
      </c>
      <c r="AI624" s="53">
        <f t="shared" si="226"/>
        <v>2226.0655665503359</v>
      </c>
      <c r="AJ624" s="53">
        <f t="shared" si="227"/>
        <v>1669.3638256351312</v>
      </c>
      <c r="AK624" s="53">
        <f t="shared" si="228"/>
        <v>1089.5756193084885</v>
      </c>
      <c r="AL624" s="53">
        <f t="shared" si="229"/>
        <v>1248.039032891719</v>
      </c>
      <c r="AM624" s="53">
        <f t="shared" si="230"/>
        <v>762.34650786595262</v>
      </c>
      <c r="AN624" s="55">
        <f t="shared" si="231"/>
        <v>0.73278211566328688</v>
      </c>
      <c r="AO624" s="55">
        <f t="shared" si="232"/>
        <v>0.74055012634650341</v>
      </c>
      <c r="AP624" s="55">
        <f t="shared" si="233"/>
        <v>0.63225474665614756</v>
      </c>
      <c r="AQ624" s="55">
        <f t="shared" si="234"/>
        <v>0.74669911629310104</v>
      </c>
      <c r="AR624" s="55">
        <f t="shared" si="235"/>
        <v>0.80106544063225393</v>
      </c>
      <c r="AS624" s="55">
        <f t="shared" si="236"/>
        <v>0.80578642677659607</v>
      </c>
      <c r="AT624" s="55">
        <f t="shared" si="237"/>
        <v>0.81687399025085738</v>
      </c>
      <c r="AU624" s="55">
        <f t="shared" si="238"/>
        <v>0.77465096049803861</v>
      </c>
      <c r="AV624" s="55">
        <f t="shared" si="239"/>
        <v>0.70292442838471947</v>
      </c>
      <c r="AW624" s="55">
        <f t="shared" si="240"/>
        <v>0.69602134369548285</v>
      </c>
      <c r="AX624" s="55">
        <f t="shared" si="241"/>
        <v>0.86222391252163588</v>
      </c>
      <c r="AY624" s="55">
        <f t="shared" si="242"/>
        <v>0.75001939125208217</v>
      </c>
    </row>
    <row r="625" spans="1:51" ht="27" thickBot="1" x14ac:dyDescent="0.3">
      <c r="A625" s="41" t="s">
        <v>1398</v>
      </c>
      <c r="B625" s="41" t="s">
        <v>1416</v>
      </c>
      <c r="C625" s="26" t="s">
        <v>684</v>
      </c>
      <c r="D625" s="50">
        <v>11.72</v>
      </c>
      <c r="E625" s="50">
        <v>14.6</v>
      </c>
      <c r="F625" s="50">
        <v>15.61</v>
      </c>
      <c r="G625" s="50">
        <v>20.100000000000001</v>
      </c>
      <c r="H625" s="50">
        <v>24.5</v>
      </c>
      <c r="I625" s="50">
        <v>26.2</v>
      </c>
      <c r="J625" s="50">
        <v>27</v>
      </c>
      <c r="K625" s="50">
        <v>27</v>
      </c>
      <c r="L625" s="50">
        <v>24.78</v>
      </c>
      <c r="M625" s="50">
        <v>19.899999999999999</v>
      </c>
      <c r="N625" s="50">
        <v>18.61</v>
      </c>
      <c r="O625" s="50">
        <v>13.22</v>
      </c>
      <c r="P625" s="51">
        <v>6.7222222222222232</v>
      </c>
      <c r="Q625" s="51">
        <v>9.9</v>
      </c>
      <c r="R625" s="51">
        <v>9.1111111111111107</v>
      </c>
      <c r="S625" s="51">
        <v>16.099999999999998</v>
      </c>
      <c r="T625" s="51">
        <v>21.111111111111111</v>
      </c>
      <c r="U625" s="51">
        <v>22.7</v>
      </c>
      <c r="V625" s="51">
        <v>23.6</v>
      </c>
      <c r="W625" s="51">
        <v>21.599999999999998</v>
      </c>
      <c r="X625" s="51">
        <v>20.611111111111107</v>
      </c>
      <c r="Y625" s="51">
        <v>13.699999999999998</v>
      </c>
      <c r="Z625" s="51">
        <v>13.611111111111111</v>
      </c>
      <c r="AA625" s="51">
        <v>8.2777777777777768</v>
      </c>
      <c r="AB625" s="53">
        <f t="shared" si="219"/>
        <v>701.58213265738152</v>
      </c>
      <c r="AC625" s="53">
        <f t="shared" si="220"/>
        <v>894.55098158790577</v>
      </c>
      <c r="AD625" s="53">
        <f t="shared" si="221"/>
        <v>754.02868805461856</v>
      </c>
      <c r="AE625" s="53">
        <f t="shared" si="222"/>
        <v>1421.0731507151611</v>
      </c>
      <c r="AF625" s="53">
        <f t="shared" si="223"/>
        <v>2035.7383163506031</v>
      </c>
      <c r="AG625" s="53">
        <f t="shared" si="224"/>
        <v>2233.7535313477883</v>
      </c>
      <c r="AH625" s="53">
        <f t="shared" si="225"/>
        <v>2375.8779325785181</v>
      </c>
      <c r="AI625" s="53">
        <f t="shared" si="226"/>
        <v>1863.6671142307389</v>
      </c>
      <c r="AJ625" s="53">
        <f t="shared" si="227"/>
        <v>1882.5220229982754</v>
      </c>
      <c r="AK625" s="53">
        <f t="shared" si="228"/>
        <v>1056.2770751314154</v>
      </c>
      <c r="AL625" s="53">
        <f t="shared" si="229"/>
        <v>1131.4642964585862</v>
      </c>
      <c r="AM625" s="53">
        <f t="shared" si="230"/>
        <v>786.21345941394804</v>
      </c>
      <c r="AN625" s="55">
        <f t="shared" si="231"/>
        <v>0.71429866421998889</v>
      </c>
      <c r="AO625" s="55">
        <f t="shared" si="232"/>
        <v>0.73422493020492263</v>
      </c>
      <c r="AP625" s="55">
        <f t="shared" si="233"/>
        <v>0.65256313555940504</v>
      </c>
      <c r="AQ625" s="55">
        <f t="shared" si="234"/>
        <v>0.77781012473569311</v>
      </c>
      <c r="AR625" s="55">
        <f t="shared" si="235"/>
        <v>0.81431281524876264</v>
      </c>
      <c r="AS625" s="55">
        <f t="shared" si="236"/>
        <v>0.81095271081768094</v>
      </c>
      <c r="AT625" s="55">
        <f t="shared" si="237"/>
        <v>0.81687399025085738</v>
      </c>
      <c r="AU625" s="55">
        <f t="shared" si="238"/>
        <v>0.72348107815890816</v>
      </c>
      <c r="AV625" s="55">
        <f t="shared" si="239"/>
        <v>0.77654292713894824</v>
      </c>
      <c r="AW625" s="55">
        <f t="shared" si="240"/>
        <v>0.67475022028695875</v>
      </c>
      <c r="AX625" s="55">
        <f t="shared" si="241"/>
        <v>0.72696854604827221</v>
      </c>
      <c r="AY625" s="55">
        <f t="shared" si="242"/>
        <v>0.71984509511893724</v>
      </c>
    </row>
    <row r="626" spans="1:51" ht="14.4" thickBot="1" x14ac:dyDescent="0.3">
      <c r="A626" s="41" t="s">
        <v>1398</v>
      </c>
      <c r="B626" s="41" t="s">
        <v>1416</v>
      </c>
      <c r="C626" s="26" t="s">
        <v>685</v>
      </c>
      <c r="D626" s="50">
        <v>9.89</v>
      </c>
      <c r="E626" s="50">
        <v>13.1</v>
      </c>
      <c r="F626" s="50">
        <v>17.89</v>
      </c>
      <c r="G626" s="50">
        <v>20.8</v>
      </c>
      <c r="H626" s="50">
        <v>24</v>
      </c>
      <c r="I626" s="50">
        <v>27.1</v>
      </c>
      <c r="J626" s="50">
        <v>27.6</v>
      </c>
      <c r="K626" s="50">
        <v>28</v>
      </c>
      <c r="L626" s="50">
        <v>25.39</v>
      </c>
      <c r="M626" s="50">
        <v>20.100000000000001</v>
      </c>
      <c r="N626" s="50">
        <v>18.72</v>
      </c>
      <c r="O626" s="50">
        <v>12.5</v>
      </c>
      <c r="P626" s="51">
        <v>5</v>
      </c>
      <c r="Q626" s="51">
        <v>8.4999999999999982</v>
      </c>
      <c r="R626" s="51">
        <v>12.111111111111109</v>
      </c>
      <c r="S626" s="51">
        <v>15.799999999999999</v>
      </c>
      <c r="T626" s="51">
        <v>18.888888888888889</v>
      </c>
      <c r="U626" s="51">
        <v>22.3</v>
      </c>
      <c r="V626" s="51">
        <v>23.499999999999996</v>
      </c>
      <c r="W626" s="51">
        <v>23.6</v>
      </c>
      <c r="X626" s="51">
        <v>19.388888888888893</v>
      </c>
      <c r="Y626" s="51">
        <v>15.499999999999998</v>
      </c>
      <c r="Z626" s="51">
        <v>13.888888888888889</v>
      </c>
      <c r="AA626" s="51">
        <v>7.3888888888888875</v>
      </c>
      <c r="AB626" s="53">
        <f t="shared" si="219"/>
        <v>624.42246211323209</v>
      </c>
      <c r="AC626" s="53">
        <f t="shared" si="220"/>
        <v>816.62119985671768</v>
      </c>
      <c r="AD626" s="53">
        <f t="shared" si="221"/>
        <v>972.82338284073649</v>
      </c>
      <c r="AE626" s="53">
        <f t="shared" si="222"/>
        <v>1309.841100406338</v>
      </c>
      <c r="AF626" s="53">
        <f t="shared" si="223"/>
        <v>1593.0894093774548</v>
      </c>
      <c r="AG626" s="53">
        <f t="shared" si="224"/>
        <v>2017.9411628019577</v>
      </c>
      <c r="AH626" s="53">
        <f t="shared" si="225"/>
        <v>2266.2926548047858</v>
      </c>
      <c r="AI626" s="53">
        <f t="shared" si="226"/>
        <v>2240.8191472603785</v>
      </c>
      <c r="AJ626" s="53">
        <f t="shared" si="227"/>
        <v>1560.3788358503377</v>
      </c>
      <c r="AK626" s="53">
        <f t="shared" si="228"/>
        <v>1316.1216445937766</v>
      </c>
      <c r="AL626" s="53">
        <f t="shared" si="229"/>
        <v>1165.0012053133048</v>
      </c>
      <c r="AM626" s="53">
        <f t="shared" si="230"/>
        <v>730.20728035953721</v>
      </c>
      <c r="AN626" s="55">
        <f t="shared" si="231"/>
        <v>0.71613791362534041</v>
      </c>
      <c r="AO626" s="55">
        <f t="shared" si="232"/>
        <v>0.73651172901527506</v>
      </c>
      <c r="AP626" s="55">
        <f t="shared" si="233"/>
        <v>0.68948010726665476</v>
      </c>
      <c r="AQ626" s="55">
        <f t="shared" si="234"/>
        <v>0.73079609415538138</v>
      </c>
      <c r="AR626" s="55">
        <f t="shared" si="235"/>
        <v>0.73124034868448051</v>
      </c>
      <c r="AS626" s="55">
        <f t="shared" si="236"/>
        <v>0.75062349846873178</v>
      </c>
      <c r="AT626" s="55">
        <f t="shared" si="237"/>
        <v>0.78390698966831962</v>
      </c>
      <c r="AU626" s="55">
        <f t="shared" si="238"/>
        <v>0.77043809917730932</v>
      </c>
      <c r="AV626" s="55">
        <f t="shared" si="239"/>
        <v>0.69425324423760093</v>
      </c>
      <c r="AW626" s="55">
        <f t="shared" si="240"/>
        <v>0.74853720416365044</v>
      </c>
      <c r="AX626" s="55">
        <f t="shared" si="241"/>
        <v>0.73513051759060277</v>
      </c>
      <c r="AY626" s="55">
        <f t="shared" si="242"/>
        <v>0.71026273080950775</v>
      </c>
    </row>
    <row r="627" spans="1:51" ht="14.4" thickBot="1" x14ac:dyDescent="0.3">
      <c r="A627" s="41" t="s">
        <v>1398</v>
      </c>
      <c r="B627" s="41" t="s">
        <v>1416</v>
      </c>
      <c r="C627" s="26" t="s">
        <v>686</v>
      </c>
      <c r="D627" s="50">
        <v>13.72</v>
      </c>
      <c r="E627" s="50">
        <v>14.8</v>
      </c>
      <c r="F627" s="50">
        <v>15.78</v>
      </c>
      <c r="G627" s="50">
        <v>19.100000000000001</v>
      </c>
      <c r="H627" s="50">
        <v>25.89</v>
      </c>
      <c r="I627" s="50">
        <v>27.8</v>
      </c>
      <c r="J627" s="50">
        <v>28.6</v>
      </c>
      <c r="K627" s="50">
        <v>28.1</v>
      </c>
      <c r="L627" s="50">
        <v>26.89</v>
      </c>
      <c r="M627" s="50">
        <v>22</v>
      </c>
      <c r="N627" s="50">
        <v>15.39</v>
      </c>
      <c r="O627" s="50">
        <v>12.61</v>
      </c>
      <c r="P627" s="51">
        <v>9.2777777777777786</v>
      </c>
      <c r="Q627" s="51">
        <v>9.8000000000000007</v>
      </c>
      <c r="R627" s="51">
        <v>10.222222222222221</v>
      </c>
      <c r="S627" s="51">
        <v>12.899999999999999</v>
      </c>
      <c r="T627" s="51">
        <v>20.888888888888886</v>
      </c>
      <c r="U627" s="51">
        <v>23.200000000000003</v>
      </c>
      <c r="V627" s="51">
        <v>23.299999999999997</v>
      </c>
      <c r="W627" s="51">
        <v>23.000000000000004</v>
      </c>
      <c r="X627" s="51">
        <v>21.277777777777775</v>
      </c>
      <c r="Y627" s="51">
        <v>16.8</v>
      </c>
      <c r="Z627" s="51">
        <v>10.388888888888891</v>
      </c>
      <c r="AA627" s="51">
        <v>8.3888888888888893</v>
      </c>
      <c r="AB627" s="53">
        <f t="shared" si="219"/>
        <v>871.12045425117742</v>
      </c>
      <c r="AC627" s="53">
        <f t="shared" si="220"/>
        <v>871.33751208829801</v>
      </c>
      <c r="AD627" s="53">
        <f t="shared" si="221"/>
        <v>865.76471020865574</v>
      </c>
      <c r="AE627" s="53">
        <f t="shared" si="222"/>
        <v>1000.165168589378</v>
      </c>
      <c r="AF627" s="53">
        <f t="shared" si="223"/>
        <v>1823.5697338229845</v>
      </c>
      <c r="AG627" s="53">
        <f t="shared" si="224"/>
        <v>2160.2839952506597</v>
      </c>
      <c r="AH627" s="53">
        <f t="shared" si="225"/>
        <v>2087.0307220113327</v>
      </c>
      <c r="AI627" s="53">
        <f t="shared" si="226"/>
        <v>2072.0734032997689</v>
      </c>
      <c r="AJ627" s="53">
        <f t="shared" si="227"/>
        <v>1803.1687637749974</v>
      </c>
      <c r="AK627" s="53">
        <f t="shared" si="228"/>
        <v>1382.3391044134712</v>
      </c>
      <c r="AL627" s="53">
        <f t="shared" si="229"/>
        <v>907.62926097873242</v>
      </c>
      <c r="AM627" s="53">
        <f t="shared" si="230"/>
        <v>830.62457865968406</v>
      </c>
      <c r="AN627" s="55">
        <f t="shared" si="231"/>
        <v>0.74548599221149014</v>
      </c>
      <c r="AO627" s="55">
        <f t="shared" si="232"/>
        <v>0.71997818113184564</v>
      </c>
      <c r="AP627" s="55">
        <f t="shared" si="233"/>
        <v>0.69545083472812819</v>
      </c>
      <c r="AQ627" s="55">
        <f t="shared" si="234"/>
        <v>0.67310982533732433</v>
      </c>
      <c r="AR627" s="55">
        <f t="shared" si="235"/>
        <v>0.73947157418096277</v>
      </c>
      <c r="AS627" s="55">
        <f t="shared" si="236"/>
        <v>0.76089371311624754</v>
      </c>
      <c r="AT627" s="55">
        <f t="shared" si="237"/>
        <v>0.7306653074256575</v>
      </c>
      <c r="AU627" s="55">
        <f t="shared" si="238"/>
        <v>0.73870528440148864</v>
      </c>
      <c r="AV627" s="55">
        <f t="shared" si="239"/>
        <v>0.71394522781491399</v>
      </c>
      <c r="AW627" s="55">
        <f t="shared" si="240"/>
        <v>0.7236558787435905</v>
      </c>
      <c r="AX627" s="55">
        <f t="shared" si="241"/>
        <v>0.72101500814499175</v>
      </c>
      <c r="AY627" s="55">
        <f t="shared" si="242"/>
        <v>0.75480041336129511</v>
      </c>
    </row>
    <row r="628" spans="1:51" ht="14.4" thickBot="1" x14ac:dyDescent="0.3">
      <c r="A628" s="41" t="s">
        <v>1398</v>
      </c>
      <c r="B628" s="41" t="s">
        <v>1416</v>
      </c>
      <c r="C628" s="26" t="s">
        <v>687</v>
      </c>
      <c r="D628" s="50">
        <v>13.11</v>
      </c>
      <c r="E628" s="50">
        <v>14.6</v>
      </c>
      <c r="F628" s="50">
        <v>15.11</v>
      </c>
      <c r="G628" s="50">
        <v>18.899999999999999</v>
      </c>
      <c r="H628" s="50">
        <v>23.72</v>
      </c>
      <c r="I628" s="50">
        <v>26.2</v>
      </c>
      <c r="J628" s="50">
        <v>28.1</v>
      </c>
      <c r="K628" s="50">
        <v>27.1</v>
      </c>
      <c r="L628" s="50">
        <v>25.28</v>
      </c>
      <c r="M628" s="50">
        <v>19.2</v>
      </c>
      <c r="N628" s="50">
        <v>14.28</v>
      </c>
      <c r="O628" s="50">
        <v>12.11</v>
      </c>
      <c r="P628" s="51">
        <v>5.7777777777777768</v>
      </c>
      <c r="Q628" s="51">
        <v>9.1000000000000014</v>
      </c>
      <c r="R628" s="51">
        <v>7.9999999999999991</v>
      </c>
      <c r="S628" s="51">
        <v>13.299999999999999</v>
      </c>
      <c r="T628" s="51">
        <v>18.388888888888886</v>
      </c>
      <c r="U628" s="51">
        <v>21.599999999999998</v>
      </c>
      <c r="V628" s="51">
        <v>24</v>
      </c>
      <c r="W628" s="51">
        <v>22.3</v>
      </c>
      <c r="X628" s="51">
        <v>20.388888888888889</v>
      </c>
      <c r="Y628" s="51">
        <v>5.9999999999999982</v>
      </c>
      <c r="Z628" s="51">
        <v>9.5</v>
      </c>
      <c r="AA628" s="51">
        <v>2.9999999999999991</v>
      </c>
      <c r="AB628" s="53">
        <f t="shared" si="219"/>
        <v>562.22237514213066</v>
      </c>
      <c r="AC628" s="53">
        <f t="shared" si="220"/>
        <v>803.40324217693251</v>
      </c>
      <c r="AD628" s="53">
        <f t="shared" si="221"/>
        <v>669.89912538154431</v>
      </c>
      <c r="AE628" s="53">
        <f t="shared" si="222"/>
        <v>1067.0252055546573</v>
      </c>
      <c r="AF628" s="53">
        <f t="shared" si="223"/>
        <v>1521.8948104607807</v>
      </c>
      <c r="AG628" s="53">
        <f t="shared" si="224"/>
        <v>1953.6112031916614</v>
      </c>
      <c r="AH628" s="53">
        <f t="shared" si="225"/>
        <v>2337.6365449559362</v>
      </c>
      <c r="AI628" s="53">
        <f t="shared" si="226"/>
        <v>2017.9411628019577</v>
      </c>
      <c r="AJ628" s="53">
        <f t="shared" si="227"/>
        <v>1777.8353691003413</v>
      </c>
      <c r="AK628" s="53">
        <f t="shared" si="228"/>
        <v>393.17877722416728</v>
      </c>
      <c r="AL628" s="53">
        <f t="shared" si="229"/>
        <v>865.53741314817978</v>
      </c>
      <c r="AM628" s="53">
        <f t="shared" si="230"/>
        <v>406.9579102118575</v>
      </c>
      <c r="AN628" s="55">
        <f t="shared" si="231"/>
        <v>0.61091618831742123</v>
      </c>
      <c r="AO628" s="55">
        <f t="shared" si="232"/>
        <v>0.69581432959188538</v>
      </c>
      <c r="AP628" s="55">
        <f t="shared" si="233"/>
        <v>0.62502690894658852</v>
      </c>
      <c r="AQ628" s="55">
        <f t="shared" si="234"/>
        <v>0.69959500486126025</v>
      </c>
      <c r="AR628" s="55">
        <f t="shared" si="235"/>
        <v>0.7207564286620064</v>
      </c>
      <c r="AS628" s="55">
        <f t="shared" si="236"/>
        <v>0.75839763914696257</v>
      </c>
      <c r="AT628" s="55">
        <f t="shared" si="237"/>
        <v>0.78461594877503849</v>
      </c>
      <c r="AU628" s="55">
        <f t="shared" si="238"/>
        <v>0.75062349846873178</v>
      </c>
      <c r="AV628" s="55">
        <f t="shared" si="239"/>
        <v>0.74347994252685579</v>
      </c>
      <c r="AW628" s="55">
        <f t="shared" si="240"/>
        <v>0.42071888203324564</v>
      </c>
      <c r="AX628" s="55">
        <f t="shared" si="241"/>
        <v>0.72972508113405543</v>
      </c>
      <c r="AY628" s="55">
        <f t="shared" si="242"/>
        <v>0.53707445020383426</v>
      </c>
    </row>
    <row r="629" spans="1:51" ht="14.4" thickBot="1" x14ac:dyDescent="0.3">
      <c r="A629" s="41" t="s">
        <v>1398</v>
      </c>
      <c r="B629" s="41" t="s">
        <v>1416</v>
      </c>
      <c r="C629" s="26" t="s">
        <v>688</v>
      </c>
      <c r="D629" s="50">
        <v>5.28</v>
      </c>
      <c r="E629" s="50">
        <v>8.3000000000000007</v>
      </c>
      <c r="F629" s="50">
        <v>13</v>
      </c>
      <c r="G629" s="50">
        <v>18.7</v>
      </c>
      <c r="H629" s="50">
        <v>22.61</v>
      </c>
      <c r="I629" s="50">
        <v>25.2</v>
      </c>
      <c r="J629" s="50">
        <v>28.7</v>
      </c>
      <c r="K629" s="50">
        <v>28.8</v>
      </c>
      <c r="L629" s="50">
        <v>27.22</v>
      </c>
      <c r="M629" s="50">
        <v>18.5</v>
      </c>
      <c r="N629" s="50">
        <v>10.72</v>
      </c>
      <c r="O629" s="50">
        <v>8.7200000000000006</v>
      </c>
      <c r="P629" s="51">
        <v>0.27777777777777779</v>
      </c>
      <c r="Q629" s="51">
        <v>0.79999999999999871</v>
      </c>
      <c r="R629" s="51">
        <v>3.8888888888888888</v>
      </c>
      <c r="S629" s="51">
        <v>9.4</v>
      </c>
      <c r="T629" s="51">
        <v>14.611111111111109</v>
      </c>
      <c r="U629" s="51">
        <v>20.700000000000003</v>
      </c>
      <c r="V629" s="51">
        <v>22.9</v>
      </c>
      <c r="W629" s="51">
        <v>22.199999999999996</v>
      </c>
      <c r="X629" s="51">
        <v>18.777777777777775</v>
      </c>
      <c r="Y629" s="51">
        <v>14.200000000000001</v>
      </c>
      <c r="Z629" s="51">
        <v>6.8888888888888875</v>
      </c>
      <c r="AA629" s="51">
        <v>2.8888888888888906</v>
      </c>
      <c r="AB629" s="53">
        <f t="shared" si="219"/>
        <v>437.42626749650094</v>
      </c>
      <c r="AC629" s="53">
        <f t="shared" si="220"/>
        <v>383.38646470134057</v>
      </c>
      <c r="AD629" s="53">
        <f t="shared" si="221"/>
        <v>435.15296461303194</v>
      </c>
      <c r="AE629" s="53">
        <f t="shared" si="222"/>
        <v>644.70716494989961</v>
      </c>
      <c r="AF629" s="53">
        <f t="shared" si="223"/>
        <v>1006.5804283633839</v>
      </c>
      <c r="AG629" s="53">
        <f t="shared" si="224"/>
        <v>1856.1803858897597</v>
      </c>
      <c r="AH629" s="53">
        <f t="shared" si="225"/>
        <v>1976.9555009134021</v>
      </c>
      <c r="AI629" s="53">
        <f t="shared" si="226"/>
        <v>1805.3255704835358</v>
      </c>
      <c r="AJ629" s="53">
        <f t="shared" si="227"/>
        <v>1297.8059264999677</v>
      </c>
      <c r="AK629" s="53">
        <f t="shared" si="228"/>
        <v>1229.7550075608206</v>
      </c>
      <c r="AL629" s="53">
        <f t="shared" si="229"/>
        <v>766.98876209959656</v>
      </c>
      <c r="AM629" s="53">
        <f t="shared" si="230"/>
        <v>502.21997915280963</v>
      </c>
      <c r="AN629" s="55">
        <f t="shared" si="231"/>
        <v>0.70142785615236869</v>
      </c>
      <c r="AO629" s="55">
        <f t="shared" si="232"/>
        <v>0.59202553336234032</v>
      </c>
      <c r="AP629" s="55">
        <f t="shared" si="233"/>
        <v>0.53939714239319336</v>
      </c>
      <c r="AQ629" s="55">
        <f t="shared" si="234"/>
        <v>0.54721002241531369</v>
      </c>
      <c r="AR629" s="55">
        <f t="shared" si="235"/>
        <v>0.60616415265846435</v>
      </c>
      <c r="AS629" s="55">
        <f t="shared" si="236"/>
        <v>0.76149571860122311</v>
      </c>
      <c r="AT629" s="55">
        <f t="shared" si="237"/>
        <v>0.70907534883039836</v>
      </c>
      <c r="AU629" s="55">
        <f t="shared" si="238"/>
        <v>0.67563557419398335</v>
      </c>
      <c r="AV629" s="55">
        <f t="shared" si="239"/>
        <v>0.59985172012515475</v>
      </c>
      <c r="AW629" s="55">
        <f t="shared" si="240"/>
        <v>0.76050080579379276</v>
      </c>
      <c r="AX629" s="55">
        <f t="shared" si="241"/>
        <v>0.77201064552623122</v>
      </c>
      <c r="AY629" s="55">
        <f t="shared" si="242"/>
        <v>0.66802867690013101</v>
      </c>
    </row>
    <row r="630" spans="1:51" ht="14.4" thickBot="1" x14ac:dyDescent="0.3">
      <c r="A630" s="41" t="s">
        <v>1398</v>
      </c>
      <c r="B630" s="41" t="s">
        <v>1416</v>
      </c>
      <c r="C630" s="26" t="s">
        <v>689</v>
      </c>
      <c r="D630" s="50">
        <v>6</v>
      </c>
      <c r="E630" s="50">
        <v>9.6999999999999993</v>
      </c>
      <c r="F630" s="50">
        <v>15</v>
      </c>
      <c r="G630" s="50">
        <v>19.100000000000001</v>
      </c>
      <c r="H630" s="50">
        <v>22.61</v>
      </c>
      <c r="I630" s="50">
        <v>25.6</v>
      </c>
      <c r="J630" s="50">
        <v>27.6</v>
      </c>
      <c r="K630" s="50">
        <v>28.2</v>
      </c>
      <c r="L630" s="50">
        <v>24.89</v>
      </c>
      <c r="M630" s="50">
        <v>17.2</v>
      </c>
      <c r="N630" s="50">
        <v>14.72</v>
      </c>
      <c r="O630" s="50">
        <v>7.39</v>
      </c>
      <c r="P630" s="51">
        <v>2.1111111111111094</v>
      </c>
      <c r="Q630" s="51">
        <v>2.9999999999999991</v>
      </c>
      <c r="R630" s="51">
        <v>9.3888888888888875</v>
      </c>
      <c r="S630" s="51">
        <v>13.099999999999998</v>
      </c>
      <c r="T630" s="51">
        <v>16.888888888888889</v>
      </c>
      <c r="U630" s="51">
        <v>20.300000000000004</v>
      </c>
      <c r="V630" s="51">
        <v>21.5</v>
      </c>
      <c r="W630" s="51">
        <v>21.900000000000002</v>
      </c>
      <c r="X630" s="51">
        <v>19</v>
      </c>
      <c r="Y630" s="51">
        <v>11.700000000000001</v>
      </c>
      <c r="Z630" s="51">
        <v>7.1111111111111089</v>
      </c>
      <c r="AA630" s="51">
        <v>2.0000000000000009</v>
      </c>
      <c r="AB630" s="53">
        <f t="shared" si="219"/>
        <v>541.50263189163388</v>
      </c>
      <c r="AC630" s="53">
        <f t="shared" si="220"/>
        <v>477.61078358603157</v>
      </c>
      <c r="AD630" s="53">
        <f t="shared" si="221"/>
        <v>814.00710505291329</v>
      </c>
      <c r="AE630" s="53">
        <f t="shared" si="222"/>
        <v>1026.6508352962003</v>
      </c>
      <c r="AF630" s="53">
        <f t="shared" si="223"/>
        <v>1347.0811766308357</v>
      </c>
      <c r="AG630" s="53">
        <f t="shared" si="224"/>
        <v>1725.3025229880964</v>
      </c>
      <c r="AH630" s="53">
        <f t="shared" si="225"/>
        <v>1777.381951395952</v>
      </c>
      <c r="AI630" s="53">
        <f t="shared" si="226"/>
        <v>1802.228768358658</v>
      </c>
      <c r="AJ630" s="53">
        <f t="shared" si="227"/>
        <v>1531.5186181714612</v>
      </c>
      <c r="AK630" s="53">
        <f t="shared" si="228"/>
        <v>962.50731780874673</v>
      </c>
      <c r="AL630" s="53">
        <f t="shared" si="229"/>
        <v>608.48211707206417</v>
      </c>
      <c r="AM630" s="53">
        <f t="shared" si="230"/>
        <v>484.45858115881242</v>
      </c>
      <c r="AN630" s="55">
        <f t="shared" si="231"/>
        <v>0.76120433681114619</v>
      </c>
      <c r="AO630" s="55">
        <f t="shared" si="232"/>
        <v>0.6303171472262401</v>
      </c>
      <c r="AP630" s="55">
        <f t="shared" si="233"/>
        <v>0.69142347424923112</v>
      </c>
      <c r="AQ630" s="55">
        <f t="shared" si="234"/>
        <v>0.68196400004647328</v>
      </c>
      <c r="AR630" s="55">
        <f t="shared" si="235"/>
        <v>0.70123388250191809</v>
      </c>
      <c r="AS630" s="55">
        <f t="shared" si="236"/>
        <v>0.72548211370004645</v>
      </c>
      <c r="AT630" s="55">
        <f t="shared" si="237"/>
        <v>0.69421968488336205</v>
      </c>
      <c r="AU630" s="55">
        <f t="shared" si="238"/>
        <v>0.68692420515781116</v>
      </c>
      <c r="AV630" s="55">
        <f t="shared" si="239"/>
        <v>0.69812095563878185</v>
      </c>
      <c r="AW630" s="55">
        <f t="shared" si="240"/>
        <v>0.70090395424806373</v>
      </c>
      <c r="AX630" s="55">
        <f t="shared" si="241"/>
        <v>0.60321161753358576</v>
      </c>
      <c r="AY630" s="55">
        <f t="shared" si="242"/>
        <v>0.68643320072564773</v>
      </c>
    </row>
    <row r="631" spans="1:51" ht="14.4" thickBot="1" x14ac:dyDescent="0.3">
      <c r="A631" s="41" t="s">
        <v>1398</v>
      </c>
      <c r="B631" s="41" t="s">
        <v>1417</v>
      </c>
      <c r="C631" s="27" t="s">
        <v>690</v>
      </c>
      <c r="D631" s="50">
        <v>2.11</v>
      </c>
      <c r="E631" s="50">
        <v>-2.4</v>
      </c>
      <c r="F631" s="50">
        <v>4.1100000000000003</v>
      </c>
      <c r="G631" s="50">
        <v>9</v>
      </c>
      <c r="H631" s="50">
        <v>12.28</v>
      </c>
      <c r="I631" s="50">
        <v>17</v>
      </c>
      <c r="J631" s="50">
        <v>21.3</v>
      </c>
      <c r="K631" s="50">
        <v>20.7</v>
      </c>
      <c r="L631" s="50">
        <v>16.78</v>
      </c>
      <c r="M631" s="50">
        <v>14</v>
      </c>
      <c r="N631" s="50">
        <v>6.72</v>
      </c>
      <c r="O631" s="50">
        <v>2.89</v>
      </c>
      <c r="P631" s="51">
        <v>-2.1111111111111116</v>
      </c>
      <c r="Q631" s="51">
        <v>-7.0000000000000009</v>
      </c>
      <c r="R631" s="51">
        <v>0</v>
      </c>
      <c r="S631" s="51">
        <v>3.5999999999999983</v>
      </c>
      <c r="T631" s="51">
        <v>7.2777777777777786</v>
      </c>
      <c r="U631" s="51">
        <v>13.599999999999998</v>
      </c>
      <c r="V631" s="51">
        <v>17.2</v>
      </c>
      <c r="W631" s="51">
        <v>17.599999999999998</v>
      </c>
      <c r="X631" s="51">
        <v>12.222222222222221</v>
      </c>
      <c r="Y631" s="51">
        <v>10.1</v>
      </c>
      <c r="Z631" s="51">
        <v>2.9999999999999991</v>
      </c>
      <c r="AA631" s="51">
        <v>-2.2777777777777786</v>
      </c>
      <c r="AB631" s="53">
        <f t="shared" si="219"/>
        <v>385.61995430022711</v>
      </c>
      <c r="AC631" s="53">
        <f t="shared" si="220"/>
        <v>256.16757556332641</v>
      </c>
      <c r="AD631" s="53">
        <f t="shared" si="221"/>
        <v>455.92482572477809</v>
      </c>
      <c r="AE631" s="53">
        <f t="shared" si="222"/>
        <v>544.88509303110652</v>
      </c>
      <c r="AF631" s="53">
        <f t="shared" si="223"/>
        <v>729.66626927487243</v>
      </c>
      <c r="AG631" s="53">
        <f t="shared" si="224"/>
        <v>1250.3564399590784</v>
      </c>
      <c r="AH631" s="53">
        <f t="shared" si="225"/>
        <v>1517.787164207612</v>
      </c>
      <c r="AI631" s="53">
        <f t="shared" si="226"/>
        <v>1656.3908153721295</v>
      </c>
      <c r="AJ631" s="53">
        <f t="shared" si="227"/>
        <v>1058.8648195521182</v>
      </c>
      <c r="AK631" s="53">
        <f t="shared" si="228"/>
        <v>955.17263311391093</v>
      </c>
      <c r="AL631" s="53">
        <f t="shared" si="229"/>
        <v>584.65220700167322</v>
      </c>
      <c r="AM631" s="53">
        <f t="shared" si="230"/>
        <v>355.95983522429987</v>
      </c>
      <c r="AN631" s="55">
        <f t="shared" si="231"/>
        <v>0.73628726264563071</v>
      </c>
      <c r="AO631" s="55">
        <f t="shared" si="232"/>
        <v>0.70687206603059527</v>
      </c>
      <c r="AP631" s="55">
        <f t="shared" si="233"/>
        <v>0.74595030386907402</v>
      </c>
      <c r="AQ631" s="55">
        <f t="shared" si="234"/>
        <v>0.68928059223286275</v>
      </c>
      <c r="AR631" s="55">
        <f t="shared" si="235"/>
        <v>0.71514572277698008</v>
      </c>
      <c r="AS631" s="55">
        <f t="shared" si="236"/>
        <v>0.80393774983307786</v>
      </c>
      <c r="AT631" s="55">
        <f t="shared" si="237"/>
        <v>0.77468269707320536</v>
      </c>
      <c r="AU631" s="55">
        <f t="shared" si="238"/>
        <v>0.82433748744712132</v>
      </c>
      <c r="AV631" s="55">
        <f t="shared" si="239"/>
        <v>0.74499707518576253</v>
      </c>
      <c r="AW631" s="55">
        <f t="shared" si="240"/>
        <v>0.77356178640935047</v>
      </c>
      <c r="AX631" s="55">
        <f t="shared" si="241"/>
        <v>0.7715828953230478</v>
      </c>
      <c r="AY631" s="55">
        <f t="shared" si="242"/>
        <v>0.68807213501088393</v>
      </c>
    </row>
    <row r="632" spans="1:51" ht="14.4" thickBot="1" x14ac:dyDescent="0.3">
      <c r="A632" s="41" t="s">
        <v>1398</v>
      </c>
      <c r="B632" s="41" t="s">
        <v>1417</v>
      </c>
      <c r="C632" s="26" t="s">
        <v>691</v>
      </c>
      <c r="D632" s="50">
        <v>-7.78</v>
      </c>
      <c r="E632" s="50">
        <v>-4.4000000000000004</v>
      </c>
      <c r="F632" s="50">
        <v>5</v>
      </c>
      <c r="G632" s="50">
        <v>7.7</v>
      </c>
      <c r="H632" s="50">
        <v>12.72</v>
      </c>
      <c r="I632" s="50">
        <v>17.600000000000001</v>
      </c>
      <c r="J632" s="50">
        <v>20.3</v>
      </c>
      <c r="K632" s="50">
        <v>22.4</v>
      </c>
      <c r="L632" s="50">
        <v>17.11</v>
      </c>
      <c r="M632" s="50">
        <v>9.4</v>
      </c>
      <c r="N632" s="50">
        <v>7.5</v>
      </c>
      <c r="O632" s="50">
        <v>0.28000000000000003</v>
      </c>
      <c r="P632" s="51">
        <v>-15.222222222222221</v>
      </c>
      <c r="Q632" s="51">
        <v>-14.7</v>
      </c>
      <c r="R632" s="51">
        <v>-1.6111111111111103</v>
      </c>
      <c r="S632" s="51">
        <v>2.1000000000000005</v>
      </c>
      <c r="T632" s="51">
        <v>7.5</v>
      </c>
      <c r="U632" s="51">
        <v>12.899999999999999</v>
      </c>
      <c r="V632" s="51">
        <v>14.6</v>
      </c>
      <c r="W632" s="51">
        <v>16.8</v>
      </c>
      <c r="X632" s="51">
        <v>10.222222222222221</v>
      </c>
      <c r="Y632" s="51">
        <v>4.2000000000000011</v>
      </c>
      <c r="Z632" s="51">
        <v>0.88888888888888962</v>
      </c>
      <c r="AA632" s="51">
        <v>-4.2777777777777777</v>
      </c>
      <c r="AB632" s="53">
        <f t="shared" si="219"/>
        <v>103.85142649793256</v>
      </c>
      <c r="AC632" s="53">
        <f t="shared" si="220"/>
        <v>87.450892726336278</v>
      </c>
      <c r="AD632" s="53">
        <f t="shared" si="221"/>
        <v>338.62975890053633</v>
      </c>
      <c r="AE632" s="53">
        <f t="shared" si="222"/>
        <v>481.13439296752915</v>
      </c>
      <c r="AF632" s="53">
        <f t="shared" si="223"/>
        <v>730.75700856948481</v>
      </c>
      <c r="AG632" s="53">
        <f t="shared" si="224"/>
        <v>1098.7877989911774</v>
      </c>
      <c r="AH632" s="53">
        <f t="shared" si="225"/>
        <v>1157.8575685607075</v>
      </c>
      <c r="AI632" s="53">
        <f t="shared" si="226"/>
        <v>1349.0788339227768</v>
      </c>
      <c r="AJ632" s="53">
        <f t="shared" si="227"/>
        <v>795.52336587032096</v>
      </c>
      <c r="AK632" s="53">
        <f t="shared" si="228"/>
        <v>577.05670938084188</v>
      </c>
      <c r="AL632" s="53">
        <f t="shared" si="229"/>
        <v>410.04487827457308</v>
      </c>
      <c r="AM632" s="53">
        <f t="shared" si="230"/>
        <v>318.48854309303897</v>
      </c>
      <c r="AN632" s="55">
        <f t="shared" si="231"/>
        <v>0.55167073444735715</v>
      </c>
      <c r="AO632" s="55">
        <f t="shared" si="232"/>
        <v>0.44499591543347267</v>
      </c>
      <c r="AP632" s="55">
        <f t="shared" si="233"/>
        <v>0.62319166384385216</v>
      </c>
      <c r="AQ632" s="55">
        <f t="shared" si="234"/>
        <v>0.67687899788689176</v>
      </c>
      <c r="AR632" s="55">
        <f t="shared" si="235"/>
        <v>0.70542585802599789</v>
      </c>
      <c r="AS632" s="55">
        <f t="shared" si="236"/>
        <v>0.73948272414331839</v>
      </c>
      <c r="AT632" s="55">
        <f t="shared" si="237"/>
        <v>0.69776357676278544</v>
      </c>
      <c r="AU632" s="55">
        <f t="shared" si="238"/>
        <v>0.70624409447709136</v>
      </c>
      <c r="AV632" s="55">
        <f t="shared" si="239"/>
        <v>0.63902741970957455</v>
      </c>
      <c r="AW632" s="55">
        <f t="shared" si="240"/>
        <v>0.69985008649020686</v>
      </c>
      <c r="AX632" s="55">
        <f t="shared" si="241"/>
        <v>0.62915099636409988</v>
      </c>
      <c r="AY632" s="55">
        <f t="shared" si="242"/>
        <v>0.71458034826697325</v>
      </c>
    </row>
    <row r="633" spans="1:51" ht="14.4" thickBot="1" x14ac:dyDescent="0.3">
      <c r="A633" s="41" t="s">
        <v>1398</v>
      </c>
      <c r="B633" s="41" t="s">
        <v>1417</v>
      </c>
      <c r="C633" s="26" t="s">
        <v>692</v>
      </c>
      <c r="D633" s="50">
        <v>-3</v>
      </c>
      <c r="E633" s="50">
        <v>-0.5</v>
      </c>
      <c r="F633" s="50">
        <v>3.78</v>
      </c>
      <c r="G633" s="50">
        <v>8.6</v>
      </c>
      <c r="H633" s="50">
        <v>14.89</v>
      </c>
      <c r="I633" s="50">
        <v>18.899999999999999</v>
      </c>
      <c r="J633" s="50">
        <v>23.4</v>
      </c>
      <c r="K633" s="50">
        <v>21.7</v>
      </c>
      <c r="L633" s="50">
        <v>18.11</v>
      </c>
      <c r="M633" s="50">
        <v>12.2</v>
      </c>
      <c r="N633" s="50">
        <v>6.28</v>
      </c>
      <c r="O633" s="50">
        <v>2.2200000000000002</v>
      </c>
      <c r="P633" s="51">
        <v>-10.111111111111111</v>
      </c>
      <c r="Q633" s="51">
        <v>-8.1</v>
      </c>
      <c r="R633" s="51">
        <v>-4.1111111111111098</v>
      </c>
      <c r="S633" s="51">
        <v>1.7000000000000013</v>
      </c>
      <c r="T633" s="51">
        <v>8.3888888888888893</v>
      </c>
      <c r="U633" s="51">
        <v>12.3</v>
      </c>
      <c r="V633" s="51">
        <v>15.899999999999999</v>
      </c>
      <c r="W633" s="51">
        <v>16.099999999999998</v>
      </c>
      <c r="X633" s="51">
        <v>11.777777777777779</v>
      </c>
      <c r="Y633" s="51">
        <v>5.3999999999999995</v>
      </c>
      <c r="Z633" s="51">
        <v>0.77777777777777701</v>
      </c>
      <c r="AA633" s="51">
        <v>-5</v>
      </c>
      <c r="AB633" s="53">
        <f t="shared" si="219"/>
        <v>164.93439046813424</v>
      </c>
      <c r="AC633" s="53">
        <f t="shared" si="220"/>
        <v>188.00116484150394</v>
      </c>
      <c r="AD633" s="53">
        <f t="shared" si="221"/>
        <v>254.41695157547124</v>
      </c>
      <c r="AE633" s="53">
        <f t="shared" si="222"/>
        <v>427.4884728659664</v>
      </c>
      <c r="AF633" s="53">
        <f t="shared" si="223"/>
        <v>716.27531903312979</v>
      </c>
      <c r="AG633" s="53">
        <f t="shared" si="224"/>
        <v>936.11780414649763</v>
      </c>
      <c r="AH633" s="53">
        <f t="shared" si="225"/>
        <v>1132.3068962762172</v>
      </c>
      <c r="AI633" s="53">
        <f t="shared" si="226"/>
        <v>1287.9209384839353</v>
      </c>
      <c r="AJ633" s="53">
        <f t="shared" si="227"/>
        <v>918.23203466016139</v>
      </c>
      <c r="AK633" s="53">
        <f t="shared" si="228"/>
        <v>566.32198806320639</v>
      </c>
      <c r="AL633" s="53">
        <f t="shared" si="229"/>
        <v>438.74749511054034</v>
      </c>
      <c r="AM633" s="53">
        <f t="shared" si="230"/>
        <v>248.50617158541854</v>
      </c>
      <c r="AN633" s="55">
        <f t="shared" si="231"/>
        <v>0.57995756344460059</v>
      </c>
      <c r="AO633" s="55">
        <f t="shared" si="232"/>
        <v>0.56477891060456997</v>
      </c>
      <c r="AP633" s="55">
        <f t="shared" si="233"/>
        <v>0.56372620328915157</v>
      </c>
      <c r="AQ633" s="55">
        <f t="shared" si="234"/>
        <v>0.61883119246534424</v>
      </c>
      <c r="AR633" s="55">
        <f t="shared" si="235"/>
        <v>0.65088960858718825</v>
      </c>
      <c r="AS633" s="55">
        <f t="shared" si="236"/>
        <v>0.65527653019642451</v>
      </c>
      <c r="AT633" s="55">
        <f t="shared" si="237"/>
        <v>0.6277202399532299</v>
      </c>
      <c r="AU633" s="55">
        <f t="shared" si="238"/>
        <v>0.70493059791310653</v>
      </c>
      <c r="AV633" s="55">
        <f t="shared" si="239"/>
        <v>0.66523924177441307</v>
      </c>
      <c r="AW633" s="55">
        <f t="shared" si="240"/>
        <v>0.63169289881931012</v>
      </c>
      <c r="AX633" s="55">
        <f t="shared" si="241"/>
        <v>0.67859970946570247</v>
      </c>
      <c r="AY633" s="55">
        <f t="shared" si="242"/>
        <v>0.5887546895934781</v>
      </c>
    </row>
    <row r="634" spans="1:51" ht="14.4" thickBot="1" x14ac:dyDescent="0.3">
      <c r="A634" s="41" t="s">
        <v>1398</v>
      </c>
      <c r="B634" s="41" t="s">
        <v>1417</v>
      </c>
      <c r="C634" s="26" t="s">
        <v>693</v>
      </c>
      <c r="D634" s="50">
        <v>-0.39</v>
      </c>
      <c r="E634" s="50">
        <v>-1.1000000000000001</v>
      </c>
      <c r="F634" s="50">
        <v>2</v>
      </c>
      <c r="G634" s="50">
        <v>7.3</v>
      </c>
      <c r="H634" s="50">
        <v>13.11</v>
      </c>
      <c r="I634" s="50">
        <v>18.7</v>
      </c>
      <c r="J634" s="50">
        <v>22.2</v>
      </c>
      <c r="K634" s="50">
        <v>20.2</v>
      </c>
      <c r="L634" s="50">
        <v>15.5</v>
      </c>
      <c r="M634" s="50">
        <v>11.1</v>
      </c>
      <c r="N634" s="50">
        <v>5.22</v>
      </c>
      <c r="O634" s="50">
        <v>1.5</v>
      </c>
      <c r="P634" s="51">
        <v>-5</v>
      </c>
      <c r="Q634" s="51">
        <v>-6.3999999999999995</v>
      </c>
      <c r="R634" s="51">
        <v>-3.7222222222222219</v>
      </c>
      <c r="S634" s="51">
        <v>-1.0000000000000004</v>
      </c>
      <c r="T634" s="51">
        <v>5.1111111111111125</v>
      </c>
      <c r="U634" s="51">
        <v>14.200000000000001</v>
      </c>
      <c r="V634" s="51">
        <v>15.2</v>
      </c>
      <c r="W634" s="51">
        <v>14.7</v>
      </c>
      <c r="X634" s="51">
        <v>11.500000000000002</v>
      </c>
      <c r="Y634" s="51">
        <v>4.7</v>
      </c>
      <c r="Z634" s="51">
        <v>-0.11111111111111072</v>
      </c>
      <c r="AA634" s="51">
        <v>-1.4999999999999996</v>
      </c>
      <c r="AB634" s="53">
        <f t="shared" si="219"/>
        <v>299.86437780310331</v>
      </c>
      <c r="AC634" s="53">
        <f t="shared" si="220"/>
        <v>255.24168638722134</v>
      </c>
      <c r="AD634" s="53">
        <f t="shared" si="221"/>
        <v>305.91592364846611</v>
      </c>
      <c r="AE634" s="53">
        <f t="shared" si="222"/>
        <v>316.02967786432174</v>
      </c>
      <c r="AF634" s="53">
        <f t="shared" si="223"/>
        <v>512.54890184792305</v>
      </c>
      <c r="AG634" s="53">
        <f t="shared" si="224"/>
        <v>1214.4606052369343</v>
      </c>
      <c r="AH634" s="53">
        <f t="shared" si="225"/>
        <v>1113.2789361989544</v>
      </c>
      <c r="AI634" s="53">
        <f t="shared" si="226"/>
        <v>1180.1625747735948</v>
      </c>
      <c r="AJ634" s="53">
        <f t="shared" si="227"/>
        <v>1044.5571880885811</v>
      </c>
      <c r="AK634" s="53">
        <f t="shared" si="228"/>
        <v>552.45258969665417</v>
      </c>
      <c r="AL634" s="53">
        <f t="shared" si="229"/>
        <v>415.18003622072428</v>
      </c>
      <c r="AM634" s="53">
        <f t="shared" si="230"/>
        <v>440.71801494693358</v>
      </c>
      <c r="AN634" s="55">
        <f t="shared" si="231"/>
        <v>0.71043128445171644</v>
      </c>
      <c r="AO634" s="55">
        <f t="shared" si="232"/>
        <v>0.67264342167208813</v>
      </c>
      <c r="AP634" s="55">
        <f t="shared" si="233"/>
        <v>0.65837276309004911</v>
      </c>
      <c r="AQ634" s="55">
        <f t="shared" si="234"/>
        <v>0.55612089629225692</v>
      </c>
      <c r="AR634" s="55">
        <f t="shared" si="235"/>
        <v>0.5833043622573485</v>
      </c>
      <c r="AS634" s="55">
        <f t="shared" si="236"/>
        <v>0.75104249481320129</v>
      </c>
      <c r="AT634" s="55">
        <f t="shared" si="237"/>
        <v>0.64547657139173631</v>
      </c>
      <c r="AU634" s="55">
        <f t="shared" si="238"/>
        <v>0.70663225880986236</v>
      </c>
      <c r="AV634" s="55">
        <f t="shared" si="239"/>
        <v>0.7707699786611264</v>
      </c>
      <c r="AW634" s="55">
        <f t="shared" si="240"/>
        <v>0.64698682485949388</v>
      </c>
      <c r="AX634" s="55">
        <f t="shared" si="241"/>
        <v>0.68478480353002924</v>
      </c>
      <c r="AY634" s="55">
        <f t="shared" si="242"/>
        <v>0.8044752575111449</v>
      </c>
    </row>
    <row r="635" spans="1:51" ht="14.4" thickBot="1" x14ac:dyDescent="0.3">
      <c r="A635" s="41" t="s">
        <v>1398</v>
      </c>
      <c r="B635" s="41" t="s">
        <v>1417</v>
      </c>
      <c r="C635" s="26" t="s">
        <v>694</v>
      </c>
      <c r="D635" s="50">
        <v>-4.6100000000000003</v>
      </c>
      <c r="E635" s="50">
        <v>-0.2</v>
      </c>
      <c r="F635" s="50">
        <v>5.22</v>
      </c>
      <c r="G635" s="50">
        <v>8.1999999999999993</v>
      </c>
      <c r="H635" s="50">
        <v>15.22</v>
      </c>
      <c r="I635" s="50">
        <v>18.2</v>
      </c>
      <c r="J635" s="50">
        <v>22</v>
      </c>
      <c r="K635" s="50">
        <v>21.9</v>
      </c>
      <c r="L635" s="50">
        <v>17.11</v>
      </c>
      <c r="M635" s="50">
        <v>10.4</v>
      </c>
      <c r="N635" s="50">
        <v>7.78</v>
      </c>
      <c r="O635" s="50">
        <v>0.11</v>
      </c>
      <c r="P635" s="51">
        <v>-10.722222222222223</v>
      </c>
      <c r="Q635" s="51">
        <v>-9.1000000000000014</v>
      </c>
      <c r="R635" s="51">
        <v>-0.61111111111111194</v>
      </c>
      <c r="S635" s="51">
        <v>2.2000000000000006</v>
      </c>
      <c r="T635" s="51">
        <v>9.3888888888888875</v>
      </c>
      <c r="U635" s="51">
        <v>11.8</v>
      </c>
      <c r="V635" s="51">
        <v>16.3</v>
      </c>
      <c r="W635" s="51">
        <v>16.5</v>
      </c>
      <c r="X635" s="51">
        <v>13.277777777777777</v>
      </c>
      <c r="Y635" s="51">
        <v>4.5000000000000009</v>
      </c>
      <c r="Z635" s="51">
        <v>2.0000000000000009</v>
      </c>
      <c r="AA635" s="51">
        <v>-5.2777777777777777</v>
      </c>
      <c r="AB635" s="53">
        <f t="shared" si="219"/>
        <v>168.89851462283278</v>
      </c>
      <c r="AC635" s="53">
        <f t="shared" si="220"/>
        <v>157.39444595269939</v>
      </c>
      <c r="AD635" s="53">
        <f t="shared" si="221"/>
        <v>386.05400322960287</v>
      </c>
      <c r="AE635" s="53">
        <f t="shared" si="222"/>
        <v>471.72599914955839</v>
      </c>
      <c r="AF635" s="53">
        <f t="shared" si="223"/>
        <v>802.57709845675561</v>
      </c>
      <c r="AG635" s="53">
        <f t="shared" si="224"/>
        <v>915.73859163084364</v>
      </c>
      <c r="AH635" s="53">
        <f t="shared" si="225"/>
        <v>1297.2026241008061</v>
      </c>
      <c r="AI635" s="53">
        <f t="shared" si="226"/>
        <v>1338.7904307693757</v>
      </c>
      <c r="AJ635" s="53">
        <f t="shared" si="227"/>
        <v>1190.648636592719</v>
      </c>
      <c r="AK635" s="53">
        <f t="shared" si="228"/>
        <v>562.83226789859032</v>
      </c>
      <c r="AL635" s="53">
        <f t="shared" si="229"/>
        <v>471.74355995140104</v>
      </c>
      <c r="AM635" s="53">
        <f t="shared" si="230"/>
        <v>277.26711366525819</v>
      </c>
      <c r="AN635" s="55">
        <f t="shared" si="231"/>
        <v>0.62333259340132541</v>
      </c>
      <c r="AO635" s="55">
        <f t="shared" si="232"/>
        <v>0.51115790279597506</v>
      </c>
      <c r="AP635" s="55">
        <f t="shared" si="233"/>
        <v>0.66032830390098773</v>
      </c>
      <c r="AQ635" s="55">
        <f t="shared" si="234"/>
        <v>0.65893106622971154</v>
      </c>
      <c r="AR635" s="55">
        <f t="shared" si="235"/>
        <v>0.68171474465418258</v>
      </c>
      <c r="AS635" s="55">
        <f t="shared" si="236"/>
        <v>0.6624609988938025</v>
      </c>
      <c r="AT635" s="55">
        <f t="shared" si="237"/>
        <v>0.70101725335897391</v>
      </c>
      <c r="AU635" s="55">
        <f t="shared" si="238"/>
        <v>0.71434128509872519</v>
      </c>
      <c r="AV635" s="55">
        <f t="shared" si="239"/>
        <v>0.78178049877099587</v>
      </c>
      <c r="AW635" s="55">
        <f t="shared" si="240"/>
        <v>0.66841546654727191</v>
      </c>
      <c r="AX635" s="55">
        <f t="shared" si="241"/>
        <v>0.66841718646944304</v>
      </c>
      <c r="AY635" s="55">
        <f t="shared" si="242"/>
        <v>0.67085102897567506</v>
      </c>
    </row>
    <row r="636" spans="1:51" ht="14.4" thickBot="1" x14ac:dyDescent="0.3">
      <c r="A636" s="41" t="s">
        <v>1398</v>
      </c>
      <c r="B636" s="41" t="s">
        <v>1417</v>
      </c>
      <c r="C636" s="26" t="s">
        <v>695</v>
      </c>
      <c r="D636" s="50">
        <v>3.11</v>
      </c>
      <c r="E636" s="50">
        <v>-0.7</v>
      </c>
      <c r="F636" s="50">
        <v>4.8899999999999997</v>
      </c>
      <c r="G636" s="50">
        <v>7.7</v>
      </c>
      <c r="H636" s="50">
        <v>12.11</v>
      </c>
      <c r="I636" s="50">
        <v>17.899999999999999</v>
      </c>
      <c r="J636" s="50">
        <v>20.399999999999999</v>
      </c>
      <c r="K636" s="50">
        <v>20.8</v>
      </c>
      <c r="L636" s="50">
        <v>16.89</v>
      </c>
      <c r="M636" s="50">
        <v>13.1</v>
      </c>
      <c r="N636" s="50">
        <v>9.2799999999999994</v>
      </c>
      <c r="O636" s="50">
        <v>1.61</v>
      </c>
      <c r="P636" s="51">
        <v>-1.888888888888888</v>
      </c>
      <c r="Q636" s="51">
        <v>-6.1</v>
      </c>
      <c r="R636" s="51">
        <v>-0.49999999999999922</v>
      </c>
      <c r="S636" s="51">
        <v>3.1999999999999988</v>
      </c>
      <c r="T636" s="51">
        <v>6.3888888888888884</v>
      </c>
      <c r="U636" s="51">
        <v>13.900000000000002</v>
      </c>
      <c r="V636" s="51">
        <v>17.800000000000004</v>
      </c>
      <c r="W636" s="51">
        <v>16.600000000000001</v>
      </c>
      <c r="X636" s="51">
        <v>13.888888888888889</v>
      </c>
      <c r="Y636" s="51">
        <v>9.3000000000000007</v>
      </c>
      <c r="Z636" s="51">
        <v>4.5000000000000009</v>
      </c>
      <c r="AA636" s="51">
        <v>-3.6111111111111112</v>
      </c>
      <c r="AB636" s="53">
        <f t="shared" si="219"/>
        <v>371.16014640965119</v>
      </c>
      <c r="AC636" s="53">
        <f t="shared" si="220"/>
        <v>259.51795386842542</v>
      </c>
      <c r="AD636" s="53">
        <f t="shared" si="221"/>
        <v>401.46987158283139</v>
      </c>
      <c r="AE636" s="53">
        <f t="shared" si="222"/>
        <v>562.42961663679739</v>
      </c>
      <c r="AF636" s="53">
        <f t="shared" si="223"/>
        <v>653.14395260538095</v>
      </c>
      <c r="AG636" s="53">
        <f t="shared" si="224"/>
        <v>1228.2487389043142</v>
      </c>
      <c r="AH636" s="53">
        <f t="shared" si="225"/>
        <v>1730.3776446225856</v>
      </c>
      <c r="AI636" s="53">
        <f t="shared" si="226"/>
        <v>1450.4703951571323</v>
      </c>
      <c r="AJ636" s="53">
        <f t="shared" si="227"/>
        <v>1307.261213711022</v>
      </c>
      <c r="AK636" s="53">
        <f t="shared" si="228"/>
        <v>909.73463713626472</v>
      </c>
      <c r="AL636" s="53">
        <f t="shared" si="229"/>
        <v>606.68231642629871</v>
      </c>
      <c r="AM636" s="53">
        <f t="shared" si="230"/>
        <v>319.83014110883028</v>
      </c>
      <c r="AN636" s="55">
        <f t="shared" si="231"/>
        <v>0.69716199839010184</v>
      </c>
      <c r="AO636" s="55">
        <f t="shared" si="232"/>
        <v>0.66841620620811304</v>
      </c>
      <c r="AP636" s="55">
        <f t="shared" si="233"/>
        <v>0.68116035271271025</v>
      </c>
      <c r="AQ636" s="55">
        <f t="shared" si="234"/>
        <v>0.73183289844795285</v>
      </c>
      <c r="AR636" s="55">
        <f t="shared" si="235"/>
        <v>0.68039983615936384</v>
      </c>
      <c r="AS636" s="55">
        <f t="shared" si="236"/>
        <v>0.77448192962630213</v>
      </c>
      <c r="AT636" s="55">
        <f t="shared" si="237"/>
        <v>0.85037479275653183</v>
      </c>
      <c r="AU636" s="55">
        <f t="shared" si="238"/>
        <v>0.76902657039245548</v>
      </c>
      <c r="AV636" s="55">
        <f t="shared" si="239"/>
        <v>0.82489838489313716</v>
      </c>
      <c r="AW636" s="55">
        <f t="shared" si="240"/>
        <v>0.77736808650707234</v>
      </c>
      <c r="AX636" s="55">
        <f t="shared" si="241"/>
        <v>0.72049146203737013</v>
      </c>
      <c r="AY636" s="55">
        <f t="shared" si="242"/>
        <v>0.6826242902525228</v>
      </c>
    </row>
    <row r="637" spans="1:51" ht="14.4" thickBot="1" x14ac:dyDescent="0.3">
      <c r="A637" s="41" t="s">
        <v>1398</v>
      </c>
      <c r="B637" s="41" t="s">
        <v>1417</v>
      </c>
      <c r="C637" s="26" t="s">
        <v>696</v>
      </c>
      <c r="D637" s="50">
        <v>-0.78</v>
      </c>
      <c r="E637" s="50">
        <v>2.9</v>
      </c>
      <c r="F637" s="50">
        <v>4.78</v>
      </c>
      <c r="G637" s="50">
        <v>7.9</v>
      </c>
      <c r="H637" s="50">
        <v>11</v>
      </c>
      <c r="I637" s="50">
        <v>15.9</v>
      </c>
      <c r="J637" s="50">
        <v>19.600000000000001</v>
      </c>
      <c r="K637" s="50">
        <v>20.2</v>
      </c>
      <c r="L637" s="50">
        <v>19.11</v>
      </c>
      <c r="M637" s="50">
        <v>12.6</v>
      </c>
      <c r="N637" s="50">
        <v>10.28</v>
      </c>
      <c r="O637" s="50">
        <v>5.5</v>
      </c>
      <c r="P637" s="51">
        <v>-5</v>
      </c>
      <c r="Q637" s="51">
        <v>-0.49999999999999922</v>
      </c>
      <c r="R637" s="51">
        <v>0.27777777777777779</v>
      </c>
      <c r="S637" s="51">
        <v>4.7</v>
      </c>
      <c r="T637" s="51">
        <v>6.6111111111111098</v>
      </c>
      <c r="U637" s="51">
        <v>12.999999999999998</v>
      </c>
      <c r="V637" s="51">
        <v>17.599999999999998</v>
      </c>
      <c r="W637" s="51">
        <v>18.000000000000004</v>
      </c>
      <c r="X637" s="51">
        <v>14.888888888888888</v>
      </c>
      <c r="Y637" s="51">
        <v>8.5999999999999979</v>
      </c>
      <c r="Z637" s="51">
        <v>3.2777777777777768</v>
      </c>
      <c r="AA637" s="51">
        <v>1.6111111111111103</v>
      </c>
      <c r="AB637" s="53">
        <f t="shared" si="219"/>
        <v>308.50848391847802</v>
      </c>
      <c r="AC637" s="53">
        <f t="shared" si="220"/>
        <v>461.70711172378583</v>
      </c>
      <c r="AD637" s="53">
        <f t="shared" si="221"/>
        <v>452.91847122187971</v>
      </c>
      <c r="AE637" s="53">
        <f t="shared" si="222"/>
        <v>684.92269943888459</v>
      </c>
      <c r="AF637" s="53">
        <f t="shared" si="223"/>
        <v>724.67725855702258</v>
      </c>
      <c r="AG637" s="53">
        <f t="shared" si="224"/>
        <v>1240.0845812299112</v>
      </c>
      <c r="AH637" s="53">
        <f t="shared" si="225"/>
        <v>1772.9859643060156</v>
      </c>
      <c r="AI637" s="53">
        <f t="shared" si="226"/>
        <v>1796.5315654976034</v>
      </c>
      <c r="AJ637" s="53">
        <f t="shared" si="227"/>
        <v>1293.8916256163459</v>
      </c>
      <c r="AK637" s="53">
        <f t="shared" si="228"/>
        <v>855.27182574530536</v>
      </c>
      <c r="AL637" s="53">
        <f t="shared" si="229"/>
        <v>477.83155533230456</v>
      </c>
      <c r="AM637" s="53">
        <f t="shared" si="230"/>
        <v>521.9280603861896</v>
      </c>
      <c r="AN637" s="55">
        <f t="shared" si="231"/>
        <v>0.73091068735870302</v>
      </c>
      <c r="AO637" s="55">
        <f t="shared" si="232"/>
        <v>0.78336284073275386</v>
      </c>
      <c r="AP637" s="55">
        <f t="shared" si="233"/>
        <v>0.72627013027632747</v>
      </c>
      <c r="AQ637" s="55">
        <f t="shared" si="234"/>
        <v>0.80212487161564139</v>
      </c>
      <c r="AR637" s="55">
        <f t="shared" si="235"/>
        <v>0.74346578702904742</v>
      </c>
      <c r="AS637" s="55">
        <f t="shared" si="236"/>
        <v>0.82913766409420719</v>
      </c>
      <c r="AT637" s="55">
        <f t="shared" si="237"/>
        <v>0.88236349871734765</v>
      </c>
      <c r="AU637" s="55">
        <f t="shared" si="238"/>
        <v>0.87184637621599603</v>
      </c>
      <c r="AV637" s="55">
        <f t="shared" si="239"/>
        <v>0.76535630077830419</v>
      </c>
      <c r="AW637" s="55">
        <f t="shared" si="240"/>
        <v>0.76616824848137111</v>
      </c>
      <c r="AX637" s="55">
        <f t="shared" si="241"/>
        <v>0.61834805954551386</v>
      </c>
      <c r="AY637" s="55">
        <f t="shared" si="242"/>
        <v>0.76036163870618712</v>
      </c>
    </row>
    <row r="638" spans="1:51" ht="14.4" thickBot="1" x14ac:dyDescent="0.3">
      <c r="A638" s="41" t="s">
        <v>1398</v>
      </c>
      <c r="B638" s="41" t="s">
        <v>1417</v>
      </c>
      <c r="C638" s="26" t="s">
        <v>697</v>
      </c>
      <c r="D638" s="50">
        <v>-2.2799999999999998</v>
      </c>
      <c r="E638" s="50">
        <v>-2.4</v>
      </c>
      <c r="F638" s="50">
        <v>5.72</v>
      </c>
      <c r="G638" s="50">
        <v>8.9</v>
      </c>
      <c r="H638" s="50">
        <v>13.89</v>
      </c>
      <c r="I638" s="50">
        <v>18.7</v>
      </c>
      <c r="J638" s="50">
        <v>22.7</v>
      </c>
      <c r="K638" s="50">
        <v>21.7</v>
      </c>
      <c r="L638" s="50">
        <v>17.39</v>
      </c>
      <c r="M638" s="50">
        <v>11.3</v>
      </c>
      <c r="N638" s="50">
        <v>8.39</v>
      </c>
      <c r="O638" s="50">
        <v>4.1100000000000003</v>
      </c>
      <c r="P638" s="51">
        <v>-8.7222222222222214</v>
      </c>
      <c r="Q638" s="51">
        <v>-8.3000000000000007</v>
      </c>
      <c r="R638" s="51">
        <v>-0.88888888888888962</v>
      </c>
      <c r="S638" s="51">
        <v>1.7000000000000013</v>
      </c>
      <c r="T638" s="51">
        <v>8.3888888888888893</v>
      </c>
      <c r="U638" s="51">
        <v>14.000000000000002</v>
      </c>
      <c r="V638" s="51">
        <v>16.600000000000001</v>
      </c>
      <c r="W638" s="51">
        <v>15.999999999999998</v>
      </c>
      <c r="X638" s="51">
        <v>13.277777777777777</v>
      </c>
      <c r="Y638" s="51">
        <v>6.9</v>
      </c>
      <c r="Z638" s="51">
        <v>2.7777777777777777</v>
      </c>
      <c r="AA638" s="51">
        <v>-0.77777777777777701</v>
      </c>
      <c r="AB638" s="53">
        <f t="shared" si="219"/>
        <v>194.45302427002306</v>
      </c>
      <c r="AC638" s="53">
        <f t="shared" si="220"/>
        <v>209.52153268058228</v>
      </c>
      <c r="AD638" s="53">
        <f t="shared" si="221"/>
        <v>358.08067566754551</v>
      </c>
      <c r="AE638" s="53">
        <f t="shared" si="222"/>
        <v>418.91056003318278</v>
      </c>
      <c r="AF638" s="53">
        <f t="shared" si="223"/>
        <v>764.10327650450392</v>
      </c>
      <c r="AG638" s="53">
        <f t="shared" si="224"/>
        <v>1183.3938298434703</v>
      </c>
      <c r="AH638" s="53">
        <f t="shared" si="225"/>
        <v>1291.5027208209262</v>
      </c>
      <c r="AI638" s="53">
        <f t="shared" si="226"/>
        <v>1271.5882979916255</v>
      </c>
      <c r="AJ638" s="53">
        <f t="shared" si="227"/>
        <v>1169.7559073284885</v>
      </c>
      <c r="AK638" s="53">
        <f t="shared" si="228"/>
        <v>739.15056710596866</v>
      </c>
      <c r="AL638" s="53">
        <f t="shared" si="229"/>
        <v>505.53821619119344</v>
      </c>
      <c r="AM638" s="53">
        <f t="shared" si="230"/>
        <v>407.14058976157833</v>
      </c>
      <c r="AN638" s="55">
        <f t="shared" si="231"/>
        <v>0.61313978503580802</v>
      </c>
      <c r="AO638" s="55">
        <f t="shared" si="232"/>
        <v>0.63928287655923899</v>
      </c>
      <c r="AP638" s="55">
        <f t="shared" si="233"/>
        <v>0.62502224814126262</v>
      </c>
      <c r="AQ638" s="55">
        <f t="shared" si="234"/>
        <v>0.60641382833950586</v>
      </c>
      <c r="AR638" s="55">
        <f t="shared" si="235"/>
        <v>0.69435155637576962</v>
      </c>
      <c r="AS638" s="55">
        <f t="shared" si="236"/>
        <v>0.74137416003405909</v>
      </c>
      <c r="AT638" s="55">
        <f t="shared" si="237"/>
        <v>0.68474331593499815</v>
      </c>
      <c r="AU638" s="55">
        <f t="shared" si="238"/>
        <v>0.70044658324421671</v>
      </c>
      <c r="AV638" s="55">
        <f t="shared" si="239"/>
        <v>0.76806232213777925</v>
      </c>
      <c r="AW638" s="55">
        <f t="shared" si="240"/>
        <v>0.74342353034127762</v>
      </c>
      <c r="AX638" s="55">
        <f t="shared" si="241"/>
        <v>0.67775748525786939</v>
      </c>
      <c r="AY638" s="55">
        <f t="shared" si="242"/>
        <v>0.70491292796434235</v>
      </c>
    </row>
    <row r="639" spans="1:51" ht="14.4" thickBot="1" x14ac:dyDescent="0.3">
      <c r="A639" s="41" t="s">
        <v>1398</v>
      </c>
      <c r="B639" s="41" t="s">
        <v>1417</v>
      </c>
      <c r="C639" s="26" t="s">
        <v>698</v>
      </c>
      <c r="D639" s="50">
        <v>-4.28</v>
      </c>
      <c r="E639" s="50">
        <v>-1.1000000000000001</v>
      </c>
      <c r="F639" s="50">
        <v>3</v>
      </c>
      <c r="G639" s="50">
        <v>8</v>
      </c>
      <c r="H639" s="50">
        <v>12.39</v>
      </c>
      <c r="I639" s="50">
        <v>17.899999999999999</v>
      </c>
      <c r="J639" s="50">
        <v>18.5</v>
      </c>
      <c r="K639" s="50">
        <v>19.5</v>
      </c>
      <c r="L639" s="50">
        <v>16.72</v>
      </c>
      <c r="M639" s="50">
        <v>11</v>
      </c>
      <c r="N639" s="50">
        <v>6.5</v>
      </c>
      <c r="O639" s="50">
        <v>-2.72</v>
      </c>
      <c r="P639" s="51">
        <v>-8.2777777777777768</v>
      </c>
      <c r="Q639" s="51">
        <v>-6.4999999999999991</v>
      </c>
      <c r="R639" s="51">
        <v>-2.3888888888888893</v>
      </c>
      <c r="S639" s="51">
        <v>1.0999999999999983</v>
      </c>
      <c r="T639" s="51">
        <v>6.1111111111111107</v>
      </c>
      <c r="U639" s="51">
        <v>12.899999999999999</v>
      </c>
      <c r="V639" s="51">
        <v>14.100000000000001</v>
      </c>
      <c r="W639" s="51">
        <v>14.8</v>
      </c>
      <c r="X639" s="51">
        <v>12.888888888888889</v>
      </c>
      <c r="Y639" s="51">
        <v>5.6999999999999984</v>
      </c>
      <c r="Z639" s="51">
        <v>0.61111111111111194</v>
      </c>
      <c r="AA639" s="51">
        <v>-6.7777777777777768</v>
      </c>
      <c r="AB639" s="53">
        <f t="shared" si="219"/>
        <v>241.88075021889955</v>
      </c>
      <c r="AC639" s="53">
        <f t="shared" si="220"/>
        <v>251.3648591151198</v>
      </c>
      <c r="AD639" s="53">
        <f t="shared" si="221"/>
        <v>347.44327637874244</v>
      </c>
      <c r="AE639" s="53">
        <f t="shared" si="222"/>
        <v>408.53744082858026</v>
      </c>
      <c r="AF639" s="53">
        <f t="shared" si="223"/>
        <v>617.14296263688561</v>
      </c>
      <c r="AG639" s="53">
        <f t="shared" si="224"/>
        <v>1078.221141850157</v>
      </c>
      <c r="AH639" s="53">
        <f t="shared" si="225"/>
        <v>1213.9302183469686</v>
      </c>
      <c r="AI639" s="53">
        <f t="shared" si="226"/>
        <v>1248.4846513485784</v>
      </c>
      <c r="AJ639" s="53">
        <f t="shared" si="227"/>
        <v>1160.0131974205453</v>
      </c>
      <c r="AK639" s="53">
        <f t="shared" si="228"/>
        <v>639.0790698913296</v>
      </c>
      <c r="AL639" s="53">
        <f t="shared" si="229"/>
        <v>421.88866004298171</v>
      </c>
      <c r="AM639" s="53">
        <f t="shared" si="230"/>
        <v>271.42153625967762</v>
      </c>
      <c r="AN639" s="55">
        <f t="shared" si="231"/>
        <v>0.73674218893775212</v>
      </c>
      <c r="AO639" s="55">
        <f t="shared" si="232"/>
        <v>0.66751553602850378</v>
      </c>
      <c r="AP639" s="55">
        <f t="shared" si="233"/>
        <v>0.67714933284176448</v>
      </c>
      <c r="AQ639" s="55">
        <f t="shared" si="234"/>
        <v>0.61739141220091576</v>
      </c>
      <c r="AR639" s="55">
        <f t="shared" si="235"/>
        <v>0.65532448378189201</v>
      </c>
      <c r="AS639" s="55">
        <f t="shared" si="236"/>
        <v>0.7256413913007741</v>
      </c>
      <c r="AT639" s="55">
        <f t="shared" si="237"/>
        <v>0.75559180661082848</v>
      </c>
      <c r="AU639" s="55">
        <f t="shared" si="238"/>
        <v>0.74273769753206431</v>
      </c>
      <c r="AV639" s="55">
        <f t="shared" si="239"/>
        <v>0.78125480426258787</v>
      </c>
      <c r="AW639" s="55">
        <f t="shared" si="240"/>
        <v>0.69817769278973507</v>
      </c>
      <c r="AX639" s="55">
        <f t="shared" si="241"/>
        <v>0.66041373718027307</v>
      </c>
      <c r="AY639" s="55">
        <f t="shared" si="242"/>
        <v>0.73628827429040156</v>
      </c>
    </row>
    <row r="640" spans="1:51" ht="14.4" thickBot="1" x14ac:dyDescent="0.3">
      <c r="A640" s="41" t="s">
        <v>1398</v>
      </c>
      <c r="B640" s="41" t="s">
        <v>1417</v>
      </c>
      <c r="C640" s="26" t="s">
        <v>699</v>
      </c>
      <c r="D640" s="50">
        <v>-3.39</v>
      </c>
      <c r="E640" s="50">
        <v>-3.4</v>
      </c>
      <c r="F640" s="50">
        <v>5.39</v>
      </c>
      <c r="G640" s="50">
        <v>10</v>
      </c>
      <c r="H640" s="50">
        <v>12.22</v>
      </c>
      <c r="I640" s="50">
        <v>18.2</v>
      </c>
      <c r="J640" s="50">
        <v>22</v>
      </c>
      <c r="K640" s="50">
        <v>22.7</v>
      </c>
      <c r="L640" s="50">
        <v>18.22</v>
      </c>
      <c r="M640" s="50">
        <v>8.9</v>
      </c>
      <c r="N640" s="50">
        <v>6</v>
      </c>
      <c r="O640" s="50">
        <v>2.5</v>
      </c>
      <c r="P640" s="51">
        <v>-10.388888888888888</v>
      </c>
      <c r="Q640" s="51">
        <v>-9.6</v>
      </c>
      <c r="R640" s="51">
        <v>-1.722222222222223</v>
      </c>
      <c r="S640" s="51">
        <v>2.6999999999999997</v>
      </c>
      <c r="T640" s="51">
        <v>7.0000000000000009</v>
      </c>
      <c r="U640" s="51">
        <v>15</v>
      </c>
      <c r="V640" s="51">
        <v>16.099999999999998</v>
      </c>
      <c r="W640" s="51">
        <v>17.899999999999999</v>
      </c>
      <c r="X640" s="51">
        <v>15.222222222222221</v>
      </c>
      <c r="Y640" s="51">
        <v>3.2999999999999985</v>
      </c>
      <c r="Z640" s="51">
        <v>0.99999999999999845</v>
      </c>
      <c r="AA640" s="51">
        <v>-2.2777777777777786</v>
      </c>
      <c r="AB640" s="53">
        <f t="shared" si="219"/>
        <v>162.4994136117964</v>
      </c>
      <c r="AC640" s="53">
        <f t="shared" si="220"/>
        <v>184.17083947886499</v>
      </c>
      <c r="AD640" s="53">
        <f t="shared" si="221"/>
        <v>324.23148007105544</v>
      </c>
      <c r="AE640" s="53">
        <f t="shared" si="222"/>
        <v>448.62781757878582</v>
      </c>
      <c r="AF640" s="53">
        <f t="shared" si="223"/>
        <v>705.21942651073948</v>
      </c>
      <c r="AG640" s="53">
        <f t="shared" si="224"/>
        <v>1389.4055346931143</v>
      </c>
      <c r="AH640" s="53">
        <f t="shared" si="225"/>
        <v>1264.5478845719797</v>
      </c>
      <c r="AI640" s="53">
        <f t="shared" si="226"/>
        <v>1522.2562818901044</v>
      </c>
      <c r="AJ640" s="53">
        <f t="shared" si="227"/>
        <v>1427.8767161875519</v>
      </c>
      <c r="AK640" s="53">
        <f t="shared" si="228"/>
        <v>525.85155523638173</v>
      </c>
      <c r="AL640" s="53">
        <f t="shared" si="229"/>
        <v>461.84862702724649</v>
      </c>
      <c r="AM640" s="53">
        <f t="shared" si="230"/>
        <v>365.94511070146831</v>
      </c>
      <c r="AN640" s="55">
        <f t="shared" si="231"/>
        <v>0.58408043972720924</v>
      </c>
      <c r="AO640" s="55">
        <f t="shared" si="232"/>
        <v>0.62204121844301596</v>
      </c>
      <c r="AP640" s="55">
        <f t="shared" si="233"/>
        <v>0.6015885788823766</v>
      </c>
      <c r="AQ640" s="55">
        <f t="shared" si="234"/>
        <v>0.60478612225240946</v>
      </c>
      <c r="AR640" s="55">
        <f t="shared" si="235"/>
        <v>0.70445114801684838</v>
      </c>
      <c r="AS640" s="55">
        <f t="shared" si="236"/>
        <v>0.81599795236173445</v>
      </c>
      <c r="AT640" s="55">
        <f t="shared" si="237"/>
        <v>0.6921375914661384</v>
      </c>
      <c r="AU640" s="55">
        <f t="shared" si="238"/>
        <v>0.74340251558360237</v>
      </c>
      <c r="AV640" s="55">
        <f t="shared" si="239"/>
        <v>0.82669886663094994</v>
      </c>
      <c r="AW640" s="55">
        <f t="shared" si="240"/>
        <v>0.67942265381454447</v>
      </c>
      <c r="AX640" s="55">
        <f t="shared" si="241"/>
        <v>0.70299266961976292</v>
      </c>
      <c r="AY640" s="55">
        <f t="shared" si="242"/>
        <v>0.70737372225855122</v>
      </c>
    </row>
    <row r="641" spans="1:51" ht="14.4" thickBot="1" x14ac:dyDescent="0.3">
      <c r="A641" s="41" t="s">
        <v>1398</v>
      </c>
      <c r="B641" s="41" t="s">
        <v>1417</v>
      </c>
      <c r="C641" s="26" t="s">
        <v>700</v>
      </c>
      <c r="D641" s="50">
        <v>1.89</v>
      </c>
      <c r="E641" s="50">
        <v>0.8</v>
      </c>
      <c r="F641" s="50">
        <v>2.61</v>
      </c>
      <c r="G641" s="50">
        <v>6.5</v>
      </c>
      <c r="H641" s="50">
        <v>12.11</v>
      </c>
      <c r="I641" s="50">
        <v>17.5</v>
      </c>
      <c r="J641" s="50">
        <v>21.7</v>
      </c>
      <c r="K641" s="50">
        <v>23</v>
      </c>
      <c r="L641" s="50">
        <v>15.72</v>
      </c>
      <c r="M641" s="50">
        <v>13</v>
      </c>
      <c r="N641" s="50">
        <v>3.61</v>
      </c>
      <c r="O641" s="50">
        <v>2.11</v>
      </c>
      <c r="P641" s="51">
        <v>-2.2222222222222223</v>
      </c>
      <c r="Q641" s="51">
        <v>-3.4000000000000004</v>
      </c>
      <c r="R641" s="51">
        <v>-0.77777777777777701</v>
      </c>
      <c r="S641" s="51">
        <v>-0.19999999999999968</v>
      </c>
      <c r="T641" s="51">
        <v>6.2777777777777759</v>
      </c>
      <c r="U641" s="51">
        <v>13.299999999999999</v>
      </c>
      <c r="V641" s="51">
        <v>16.8</v>
      </c>
      <c r="W641" s="51">
        <v>20.100000000000005</v>
      </c>
      <c r="X641" s="51">
        <v>10.888888888888889</v>
      </c>
      <c r="Y641" s="51">
        <v>7.9999999999999991</v>
      </c>
      <c r="Z641" s="51">
        <v>-1.2222222222222219</v>
      </c>
      <c r="AA641" s="51">
        <v>-2.2777777777777786</v>
      </c>
      <c r="AB641" s="53">
        <f t="shared" si="219"/>
        <v>385.3455901786869</v>
      </c>
      <c r="AC641" s="53">
        <f t="shared" si="220"/>
        <v>349.83941920183986</v>
      </c>
      <c r="AD641" s="53">
        <f t="shared" si="221"/>
        <v>452.59218679691423</v>
      </c>
      <c r="AE641" s="53">
        <f t="shared" si="222"/>
        <v>375.13953214994558</v>
      </c>
      <c r="AF641" s="53">
        <f t="shared" si="223"/>
        <v>643.22230921144671</v>
      </c>
      <c r="AG641" s="53">
        <f t="shared" si="224"/>
        <v>1165.0316440011275</v>
      </c>
      <c r="AH641" s="53">
        <f t="shared" si="225"/>
        <v>1407.889332132208</v>
      </c>
      <c r="AI641" s="53">
        <f t="shared" si="226"/>
        <v>1967.0009495664772</v>
      </c>
      <c r="AJ641" s="53">
        <f t="shared" si="227"/>
        <v>949.80913611507401</v>
      </c>
      <c r="AK641" s="53">
        <f t="shared" si="228"/>
        <v>768.06279290732584</v>
      </c>
      <c r="AL641" s="53">
        <f t="shared" si="229"/>
        <v>395.16290324708069</v>
      </c>
      <c r="AM641" s="53">
        <f t="shared" si="230"/>
        <v>376.24360700451177</v>
      </c>
      <c r="AN641" s="55">
        <f t="shared" si="231"/>
        <v>0.74182389180667585</v>
      </c>
      <c r="AO641" s="55">
        <f t="shared" si="232"/>
        <v>0.734998076308228</v>
      </c>
      <c r="AP641" s="55">
        <f t="shared" si="233"/>
        <v>0.78360667443063381</v>
      </c>
      <c r="AQ641" s="55">
        <f t="shared" si="234"/>
        <v>0.62274978826912142</v>
      </c>
      <c r="AR641" s="55">
        <f t="shared" si="235"/>
        <v>0.6752122218336194</v>
      </c>
      <c r="AS641" s="55">
        <f t="shared" si="236"/>
        <v>0.76385291969257108</v>
      </c>
      <c r="AT641" s="55">
        <f t="shared" si="237"/>
        <v>0.73703144804700427</v>
      </c>
      <c r="AU641" s="55">
        <f t="shared" si="238"/>
        <v>0.83740455632846833</v>
      </c>
      <c r="AV641" s="55">
        <f t="shared" si="239"/>
        <v>0.72982375529346633</v>
      </c>
      <c r="AW641" s="55">
        <f t="shared" si="240"/>
        <v>0.71661522629146468</v>
      </c>
      <c r="AX641" s="55">
        <f t="shared" si="241"/>
        <v>0.70677428912853235</v>
      </c>
      <c r="AY641" s="55">
        <f t="shared" si="242"/>
        <v>0.72728076692321586</v>
      </c>
    </row>
    <row r="642" spans="1:51" ht="14.4" thickBot="1" x14ac:dyDescent="0.3">
      <c r="A642" s="41" t="s">
        <v>1398</v>
      </c>
      <c r="B642" s="41" t="s">
        <v>1417</v>
      </c>
      <c r="C642" s="26" t="s">
        <v>701</v>
      </c>
      <c r="D642" s="50">
        <v>-2</v>
      </c>
      <c r="E642" s="50">
        <v>-1.9</v>
      </c>
      <c r="F642" s="50">
        <v>5.39</v>
      </c>
      <c r="G642" s="50">
        <v>7.7</v>
      </c>
      <c r="H642" s="50">
        <v>13.22</v>
      </c>
      <c r="I642" s="50">
        <v>17</v>
      </c>
      <c r="J642" s="50">
        <v>20.5</v>
      </c>
      <c r="K642" s="50">
        <v>19.899999999999999</v>
      </c>
      <c r="L642" s="50">
        <v>18.28</v>
      </c>
      <c r="M642" s="50">
        <v>12.7</v>
      </c>
      <c r="N642" s="50">
        <v>7.39</v>
      </c>
      <c r="O642" s="50">
        <v>2.89</v>
      </c>
      <c r="P642" s="51">
        <v>-5.4999999999999991</v>
      </c>
      <c r="Q642" s="51">
        <v>-7.3</v>
      </c>
      <c r="R642" s="51">
        <v>-0.27777777777777779</v>
      </c>
      <c r="S642" s="51">
        <v>3.3999999999999986</v>
      </c>
      <c r="T642" s="51">
        <v>8.7222222222222232</v>
      </c>
      <c r="U642" s="51">
        <v>13.499999999999998</v>
      </c>
      <c r="V642" s="51">
        <v>16.8</v>
      </c>
      <c r="W642" s="51">
        <v>16.5</v>
      </c>
      <c r="X642" s="51">
        <v>14.388888888888888</v>
      </c>
      <c r="Y642" s="51">
        <v>8.6999999999999975</v>
      </c>
      <c r="Z642" s="51">
        <v>2.3888888888888871</v>
      </c>
      <c r="AA642" s="51">
        <v>-0.72222222222222265</v>
      </c>
      <c r="AB642" s="53">
        <f t="shared" si="219"/>
        <v>312.7759744649627</v>
      </c>
      <c r="AC642" s="53">
        <f t="shared" si="220"/>
        <v>235.74085014992909</v>
      </c>
      <c r="AD642" s="53">
        <f t="shared" si="221"/>
        <v>400.4918416997628</v>
      </c>
      <c r="AE642" s="53">
        <f t="shared" si="222"/>
        <v>578.53647956237</v>
      </c>
      <c r="AF642" s="53">
        <f t="shared" si="223"/>
        <v>834.97912566149091</v>
      </c>
      <c r="AG642" s="53">
        <f t="shared" si="224"/>
        <v>1234.1916996063287</v>
      </c>
      <c r="AH642" s="53">
        <f t="shared" si="225"/>
        <v>1515.5326689438491</v>
      </c>
      <c r="AI642" s="53">
        <f t="shared" si="226"/>
        <v>1513.9861887209124</v>
      </c>
      <c r="AJ642" s="53">
        <f t="shared" si="227"/>
        <v>1277.67306227723</v>
      </c>
      <c r="AK642" s="53">
        <f t="shared" si="228"/>
        <v>861.25553933828246</v>
      </c>
      <c r="AL642" s="53">
        <f t="shared" si="229"/>
        <v>512.05429384595584</v>
      </c>
      <c r="AM642" s="53">
        <f t="shared" si="230"/>
        <v>447.30720170726408</v>
      </c>
      <c r="AN642" s="55">
        <f t="shared" si="231"/>
        <v>0.76962809357050899</v>
      </c>
      <c r="AO642" s="55">
        <f t="shared" si="232"/>
        <v>0.66570426110841785</v>
      </c>
      <c r="AP642" s="55">
        <f t="shared" si="233"/>
        <v>0.66860378376821672</v>
      </c>
      <c r="AQ642" s="55">
        <f t="shared" si="234"/>
        <v>0.74223804621666911</v>
      </c>
      <c r="AR642" s="55">
        <f t="shared" si="235"/>
        <v>0.741833808004141</v>
      </c>
      <c r="AS642" s="55">
        <f t="shared" si="236"/>
        <v>0.79872414837288253</v>
      </c>
      <c r="AT642" s="55">
        <f t="shared" si="237"/>
        <v>0.79338284058347763</v>
      </c>
      <c r="AU642" s="55">
        <f t="shared" si="238"/>
        <v>0.80782086188881697</v>
      </c>
      <c r="AV642" s="55">
        <f t="shared" si="239"/>
        <v>0.78053861757114351</v>
      </c>
      <c r="AW642" s="55">
        <f t="shared" si="240"/>
        <v>0.76632909459670595</v>
      </c>
      <c r="AX642" s="55">
        <f t="shared" si="241"/>
        <v>0.7057127446754925</v>
      </c>
      <c r="AY642" s="55">
        <f t="shared" si="242"/>
        <v>0.77132324055074231</v>
      </c>
    </row>
    <row r="643" spans="1:51" ht="14.4" thickBot="1" x14ac:dyDescent="0.3">
      <c r="A643" s="41" t="s">
        <v>1398</v>
      </c>
      <c r="B643" s="41" t="s">
        <v>1417</v>
      </c>
      <c r="C643" s="26" t="s">
        <v>702</v>
      </c>
      <c r="D643" s="50">
        <v>-0.5</v>
      </c>
      <c r="E643" s="50">
        <v>1.9</v>
      </c>
      <c r="F643" s="50">
        <v>1.5</v>
      </c>
      <c r="G643" s="50">
        <v>7.7</v>
      </c>
      <c r="H643" s="50">
        <v>11.22</v>
      </c>
      <c r="I643" s="50">
        <v>16.399999999999999</v>
      </c>
      <c r="J643" s="50">
        <v>22.2</v>
      </c>
      <c r="K643" s="50">
        <v>21.9</v>
      </c>
      <c r="L643" s="50">
        <v>18.72</v>
      </c>
      <c r="M643" s="50">
        <v>12.7</v>
      </c>
      <c r="N643" s="50">
        <v>8.11</v>
      </c>
      <c r="O643" s="50">
        <v>3.89</v>
      </c>
      <c r="P643" s="51">
        <v>-6</v>
      </c>
      <c r="Q643" s="51">
        <v>-3.8</v>
      </c>
      <c r="R643" s="51">
        <v>-5.1111111111111107</v>
      </c>
      <c r="S643" s="51">
        <v>1.8000000000000012</v>
      </c>
      <c r="T643" s="51">
        <v>6.7777777777777795</v>
      </c>
      <c r="U643" s="51">
        <v>12.799999999999999</v>
      </c>
      <c r="V643" s="51">
        <v>17</v>
      </c>
      <c r="W643" s="51">
        <v>17</v>
      </c>
      <c r="X643" s="51">
        <v>10.388888888888891</v>
      </c>
      <c r="Y643" s="51">
        <v>7.8999999999999995</v>
      </c>
      <c r="Z643" s="51">
        <v>2.5</v>
      </c>
      <c r="AA643" s="51">
        <v>-2.2222222222222223</v>
      </c>
      <c r="AB643" s="53">
        <f t="shared" si="219"/>
        <v>259.6939906836821</v>
      </c>
      <c r="AC643" s="53">
        <f t="shared" si="220"/>
        <v>304.54201936632592</v>
      </c>
      <c r="AD643" s="53">
        <f t="shared" si="221"/>
        <v>257.25917497993805</v>
      </c>
      <c r="AE643" s="53">
        <f t="shared" si="222"/>
        <v>460.96640379698141</v>
      </c>
      <c r="AF643" s="53">
        <f t="shared" si="223"/>
        <v>730.72045130760489</v>
      </c>
      <c r="AG643" s="53">
        <f t="shared" si="224"/>
        <v>1170.1603322061296</v>
      </c>
      <c r="AH643" s="53">
        <f t="shared" si="225"/>
        <v>1400.6671965791415</v>
      </c>
      <c r="AI643" s="53">
        <f t="shared" si="226"/>
        <v>1426.5167805758651</v>
      </c>
      <c r="AJ643" s="53">
        <f t="shared" si="227"/>
        <v>735.07372129558303</v>
      </c>
      <c r="AK643" s="53">
        <f t="shared" si="228"/>
        <v>772.70511792547768</v>
      </c>
      <c r="AL643" s="53">
        <f t="shared" si="229"/>
        <v>495.31310320764112</v>
      </c>
      <c r="AM643" s="53">
        <f t="shared" si="230"/>
        <v>334.45057599104643</v>
      </c>
      <c r="AN643" s="55">
        <f t="shared" si="231"/>
        <v>0.6637876246928488</v>
      </c>
      <c r="AO643" s="55">
        <f t="shared" si="232"/>
        <v>0.65924096394894216</v>
      </c>
      <c r="AP643" s="55">
        <f t="shared" si="233"/>
        <v>0.61463562108289083</v>
      </c>
      <c r="AQ643" s="55">
        <f t="shared" si="234"/>
        <v>0.66254056669280714</v>
      </c>
      <c r="AR643" s="55">
        <f t="shared" si="235"/>
        <v>0.74113302744293108</v>
      </c>
      <c r="AS643" s="55">
        <f t="shared" si="236"/>
        <v>0.79268504193967793</v>
      </c>
      <c r="AT643" s="55">
        <f t="shared" si="237"/>
        <v>0.72401233654639685</v>
      </c>
      <c r="AU643" s="55">
        <f t="shared" si="238"/>
        <v>0.73737412423866877</v>
      </c>
      <c r="AV643" s="55">
        <f t="shared" si="239"/>
        <v>0.58393796667108899</v>
      </c>
      <c r="AW643" s="55">
        <f t="shared" si="240"/>
        <v>0.72586556611467579</v>
      </c>
      <c r="AX643" s="55">
        <f t="shared" si="241"/>
        <v>0.6772698039534315</v>
      </c>
      <c r="AY643" s="55">
        <f t="shared" si="242"/>
        <v>0.64384654767585503</v>
      </c>
    </row>
    <row r="644" spans="1:51" ht="14.4" thickBot="1" x14ac:dyDescent="0.3">
      <c r="A644" s="41" t="s">
        <v>1398</v>
      </c>
      <c r="B644" s="41" t="s">
        <v>1417</v>
      </c>
      <c r="C644" s="26" t="s">
        <v>703</v>
      </c>
      <c r="D644" s="50">
        <v>-8.2200000000000006</v>
      </c>
      <c r="E644" s="50">
        <v>-3.9</v>
      </c>
      <c r="F644" s="50">
        <v>4.8899999999999997</v>
      </c>
      <c r="G644" s="50">
        <v>7.9</v>
      </c>
      <c r="H644" s="50">
        <v>14</v>
      </c>
      <c r="I644" s="50">
        <v>18.8</v>
      </c>
      <c r="J644" s="50">
        <v>19.8</v>
      </c>
      <c r="K644" s="50">
        <v>21.9</v>
      </c>
      <c r="L644" s="50">
        <v>18.22</v>
      </c>
      <c r="M644" s="50">
        <v>10.9</v>
      </c>
      <c r="N644" s="50">
        <v>4.28</v>
      </c>
      <c r="O644" s="50">
        <v>0.28000000000000003</v>
      </c>
      <c r="P644" s="51">
        <v>-14.5</v>
      </c>
      <c r="Q644" s="51">
        <v>-9.6</v>
      </c>
      <c r="R644" s="51">
        <v>-2.0000000000000009</v>
      </c>
      <c r="S644" s="51">
        <v>2.2000000000000006</v>
      </c>
      <c r="T644" s="51">
        <v>5.9999999999999982</v>
      </c>
      <c r="U644" s="51">
        <v>14.5</v>
      </c>
      <c r="V644" s="51">
        <v>14.9</v>
      </c>
      <c r="W644" s="51">
        <v>15.799999999999999</v>
      </c>
      <c r="X644" s="51">
        <v>14.277777777777779</v>
      </c>
      <c r="Y644" s="51">
        <v>7.0000000000000009</v>
      </c>
      <c r="Z644" s="51">
        <v>-0.49999999999999922</v>
      </c>
      <c r="AA644" s="51">
        <v>-5.3888888888888884</v>
      </c>
      <c r="AB644" s="53">
        <f t="shared" si="219"/>
        <v>121.01535297930965</v>
      </c>
      <c r="AC644" s="53">
        <f t="shared" si="220"/>
        <v>191.1842147181456</v>
      </c>
      <c r="AD644" s="53">
        <f t="shared" si="221"/>
        <v>322.24700290466723</v>
      </c>
      <c r="AE644" s="53">
        <f t="shared" si="222"/>
        <v>481.43988321037131</v>
      </c>
      <c r="AF644" s="53">
        <f t="shared" si="223"/>
        <v>547.14731491820476</v>
      </c>
      <c r="AG644" s="53">
        <f t="shared" si="224"/>
        <v>1254.6349578735083</v>
      </c>
      <c r="AH644" s="53">
        <f t="shared" si="225"/>
        <v>1241.3375184582467</v>
      </c>
      <c r="AI644" s="53">
        <f t="shared" si="226"/>
        <v>1224.4574395530278</v>
      </c>
      <c r="AJ644" s="53">
        <f t="shared" si="227"/>
        <v>1264.1939187772307</v>
      </c>
      <c r="AK644" s="53">
        <f t="shared" si="228"/>
        <v>769.49865910359983</v>
      </c>
      <c r="AL644" s="53">
        <f t="shared" si="229"/>
        <v>418.94770706744259</v>
      </c>
      <c r="AM644" s="53">
        <f t="shared" si="230"/>
        <v>269.30008456471245</v>
      </c>
      <c r="AN644" s="55">
        <f t="shared" si="231"/>
        <v>0.60576259886205441</v>
      </c>
      <c r="AO644" s="55">
        <f t="shared" si="232"/>
        <v>0.64572905356167398</v>
      </c>
      <c r="AP644" s="55">
        <f t="shared" si="233"/>
        <v>0.61026340176032401</v>
      </c>
      <c r="AQ644" s="55">
        <f t="shared" si="234"/>
        <v>0.67249991762429817</v>
      </c>
      <c r="AR644" s="55">
        <f t="shared" si="235"/>
        <v>0.58547210575568687</v>
      </c>
      <c r="AS644" s="55">
        <f t="shared" si="236"/>
        <v>0.76098176756335911</v>
      </c>
      <c r="AT644" s="55">
        <f t="shared" si="237"/>
        <v>0.73374465344306827</v>
      </c>
      <c r="AU644" s="55">
        <f t="shared" si="238"/>
        <v>0.68315821973158319</v>
      </c>
      <c r="AV644" s="55">
        <f t="shared" si="239"/>
        <v>0.77787324610717146</v>
      </c>
      <c r="AW644" s="55">
        <f t="shared" si="240"/>
        <v>0.76866035367887209</v>
      </c>
      <c r="AX644" s="55">
        <f t="shared" si="241"/>
        <v>0.7108144050489793</v>
      </c>
      <c r="AY644" s="55">
        <f t="shared" si="242"/>
        <v>0.65708629069838165</v>
      </c>
    </row>
    <row r="645" spans="1:51" ht="14.4" thickBot="1" x14ac:dyDescent="0.3">
      <c r="A645" s="41" t="s">
        <v>1398</v>
      </c>
      <c r="B645" s="41" t="s">
        <v>1417</v>
      </c>
      <c r="C645" s="26" t="s">
        <v>704</v>
      </c>
      <c r="D645" s="50">
        <v>-6.78</v>
      </c>
      <c r="E645" s="50">
        <v>-3.8</v>
      </c>
      <c r="F645" s="50">
        <v>0.28000000000000003</v>
      </c>
      <c r="G645" s="50">
        <v>6.5</v>
      </c>
      <c r="H645" s="50">
        <v>14.22</v>
      </c>
      <c r="I645" s="50">
        <v>17.7</v>
      </c>
      <c r="J645" s="50">
        <v>21.4</v>
      </c>
      <c r="K645" s="50">
        <v>18.899999999999999</v>
      </c>
      <c r="L645" s="50">
        <v>15.22</v>
      </c>
      <c r="M645" s="50">
        <v>9.8000000000000007</v>
      </c>
      <c r="N645" s="50">
        <v>3.72</v>
      </c>
      <c r="O645" s="50">
        <v>-1.72</v>
      </c>
      <c r="P645" s="51">
        <v>-12.611111111111111</v>
      </c>
      <c r="Q645" s="51">
        <v>-9.8000000000000007</v>
      </c>
      <c r="R645" s="51">
        <v>-6.7222222222222232</v>
      </c>
      <c r="S645" s="51">
        <v>-0.19999999999999968</v>
      </c>
      <c r="T645" s="51">
        <v>6.6111111111111098</v>
      </c>
      <c r="U645" s="51">
        <v>11.400000000000002</v>
      </c>
      <c r="V645" s="51">
        <v>15</v>
      </c>
      <c r="W645" s="51">
        <v>13.499999999999998</v>
      </c>
      <c r="X645" s="51">
        <v>10.777777777777777</v>
      </c>
      <c r="Y645" s="51">
        <v>2.8999999999999995</v>
      </c>
      <c r="Z645" s="51">
        <v>-3.6111111111111112</v>
      </c>
      <c r="AA645" s="51">
        <v>-7.7222222222222214</v>
      </c>
      <c r="AB645" s="53">
        <f t="shared" si="219"/>
        <v>147.23352457737789</v>
      </c>
      <c r="AC645" s="53">
        <f t="shared" si="220"/>
        <v>183.8795283709436</v>
      </c>
      <c r="AD645" s="53">
        <f t="shared" si="221"/>
        <v>219.73707894775436</v>
      </c>
      <c r="AE645" s="53">
        <f t="shared" si="222"/>
        <v>375.13953214994558</v>
      </c>
      <c r="AF645" s="53">
        <f t="shared" si="223"/>
        <v>586.79464685847165</v>
      </c>
      <c r="AG645" s="53">
        <f t="shared" si="224"/>
        <v>896.34419175449443</v>
      </c>
      <c r="AH645" s="53">
        <f t="shared" si="225"/>
        <v>1139.3453977155714</v>
      </c>
      <c r="AI645" s="53">
        <f t="shared" si="226"/>
        <v>1095.1921796275305</v>
      </c>
      <c r="AJ645" s="53">
        <f t="shared" si="227"/>
        <v>966.36474275239698</v>
      </c>
      <c r="AK645" s="53">
        <f t="shared" si="228"/>
        <v>467.75041928644805</v>
      </c>
      <c r="AL645" s="53">
        <f t="shared" si="229"/>
        <v>275.35843602634151</v>
      </c>
      <c r="AM645" s="53">
        <f t="shared" si="230"/>
        <v>217.95240691431835</v>
      </c>
      <c r="AN645" s="55">
        <f t="shared" si="231"/>
        <v>0.63203652290022305</v>
      </c>
      <c r="AO645" s="55">
        <f t="shared" si="232"/>
        <v>0.630906747070615</v>
      </c>
      <c r="AP645" s="55">
        <f t="shared" si="233"/>
        <v>0.59354798484782934</v>
      </c>
      <c r="AQ645" s="55">
        <f t="shared" si="234"/>
        <v>0.62274978826912142</v>
      </c>
      <c r="AR645" s="55">
        <f t="shared" si="235"/>
        <v>0.60200832687885086</v>
      </c>
      <c r="AS645" s="55">
        <f t="shared" si="236"/>
        <v>0.66579389615636342</v>
      </c>
      <c r="AT645" s="55">
        <f t="shared" si="237"/>
        <v>0.66913761918619463</v>
      </c>
      <c r="AU645" s="55">
        <f t="shared" si="238"/>
        <v>0.70876869554110777</v>
      </c>
      <c r="AV645" s="55">
        <f t="shared" si="239"/>
        <v>0.74804865113096075</v>
      </c>
      <c r="AW645" s="55">
        <f t="shared" si="240"/>
        <v>0.62168953197238652</v>
      </c>
      <c r="AX645" s="55">
        <f t="shared" si="241"/>
        <v>0.58770682558516518</v>
      </c>
      <c r="AY645" s="55">
        <f t="shared" si="242"/>
        <v>0.63586883750345558</v>
      </c>
    </row>
    <row r="646" spans="1:51" ht="14.4" thickBot="1" x14ac:dyDescent="0.3">
      <c r="A646" s="41" t="s">
        <v>1398</v>
      </c>
      <c r="B646" s="41" t="s">
        <v>1418</v>
      </c>
      <c r="C646" s="26" t="s">
        <v>705</v>
      </c>
      <c r="D646" s="50">
        <v>1.22</v>
      </c>
      <c r="E646" s="50">
        <v>4.0999999999999996</v>
      </c>
      <c r="F646" s="50">
        <v>5</v>
      </c>
      <c r="G646" s="50">
        <v>11.2</v>
      </c>
      <c r="H646" s="50">
        <v>17.39</v>
      </c>
      <c r="I646" s="50">
        <v>23.9</v>
      </c>
      <c r="J646" s="50">
        <v>25.1</v>
      </c>
      <c r="K646" s="50">
        <v>22.6</v>
      </c>
      <c r="L646" s="50">
        <v>19.39</v>
      </c>
      <c r="M646" s="50">
        <v>14.1</v>
      </c>
      <c r="N646" s="50">
        <v>6.11</v>
      </c>
      <c r="O646" s="50">
        <v>5.72</v>
      </c>
      <c r="P646" s="51">
        <v>-4.1111111111111098</v>
      </c>
      <c r="Q646" s="51">
        <v>-3.9999999999999996</v>
      </c>
      <c r="R646" s="51">
        <v>-2.2777777777777786</v>
      </c>
      <c r="S646" s="51">
        <v>2.3000000000000003</v>
      </c>
      <c r="T646" s="51">
        <v>9.8888888888888875</v>
      </c>
      <c r="U646" s="51">
        <v>15.899999999999999</v>
      </c>
      <c r="V646" s="51">
        <v>19.400000000000002</v>
      </c>
      <c r="W646" s="51">
        <v>17.7</v>
      </c>
      <c r="X646" s="51">
        <v>13.22222222222222</v>
      </c>
      <c r="Y646" s="51">
        <v>6.5000000000000018</v>
      </c>
      <c r="Z646" s="51">
        <v>0.77777777777777701</v>
      </c>
      <c r="AA646" s="51">
        <v>-0.27777777777777779</v>
      </c>
      <c r="AB646" s="53">
        <f t="shared" si="219"/>
        <v>305.16929631843385</v>
      </c>
      <c r="AC646" s="53">
        <f t="shared" si="220"/>
        <v>252.94442518944805</v>
      </c>
      <c r="AD646" s="53">
        <f t="shared" si="221"/>
        <v>306.93909085297065</v>
      </c>
      <c r="AE646" s="53">
        <f t="shared" si="222"/>
        <v>391.29129785445411</v>
      </c>
      <c r="AF646" s="53">
        <f t="shared" si="223"/>
        <v>747.48661638553074</v>
      </c>
      <c r="AG646" s="53">
        <f t="shared" si="224"/>
        <v>1098.7172627775847</v>
      </c>
      <c r="AH646" s="53">
        <f t="shared" si="225"/>
        <v>1589.7386665460222</v>
      </c>
      <c r="AI646" s="53">
        <f t="shared" si="226"/>
        <v>1493.4339602970438</v>
      </c>
      <c r="AJ646" s="53">
        <f t="shared" si="227"/>
        <v>1024.4918487947634</v>
      </c>
      <c r="AK646" s="53">
        <f t="shared" si="228"/>
        <v>582.40464249100899</v>
      </c>
      <c r="AL646" s="53">
        <f t="shared" si="229"/>
        <v>443.92118676926725</v>
      </c>
      <c r="AM646" s="53">
        <f t="shared" si="230"/>
        <v>391.43509092013176</v>
      </c>
      <c r="AN646" s="55">
        <f t="shared" si="231"/>
        <v>0.67618107877131983</v>
      </c>
      <c r="AO646" s="55">
        <f t="shared" si="232"/>
        <v>0.55581225219697883</v>
      </c>
      <c r="AP646" s="55">
        <f t="shared" si="233"/>
        <v>0.59331479190179637</v>
      </c>
      <c r="AQ646" s="55">
        <f t="shared" si="234"/>
        <v>0.54269824431872371</v>
      </c>
      <c r="AR646" s="55">
        <f t="shared" si="235"/>
        <v>0.61397480239985092</v>
      </c>
      <c r="AS646" s="55">
        <f t="shared" si="236"/>
        <v>0.60909905794944286</v>
      </c>
      <c r="AT646" s="55">
        <f t="shared" si="237"/>
        <v>0.70682756183233841</v>
      </c>
      <c r="AU646" s="55">
        <f t="shared" si="238"/>
        <v>0.73856858818303739</v>
      </c>
      <c r="AV646" s="55">
        <f t="shared" si="239"/>
        <v>0.67512342956625837</v>
      </c>
      <c r="AW646" s="55">
        <f t="shared" si="240"/>
        <v>0.60208689273220406</v>
      </c>
      <c r="AX646" s="55">
        <f t="shared" si="241"/>
        <v>0.68660172815664144</v>
      </c>
      <c r="AY646" s="55">
        <f t="shared" si="242"/>
        <v>0.65348393060415</v>
      </c>
    </row>
    <row r="647" spans="1:51" ht="14.4" thickBot="1" x14ac:dyDescent="0.3">
      <c r="A647" s="41" t="s">
        <v>1398</v>
      </c>
      <c r="B647" s="41" t="s">
        <v>1418</v>
      </c>
      <c r="C647" s="26" t="s">
        <v>706</v>
      </c>
      <c r="D647" s="50">
        <v>-0.5</v>
      </c>
      <c r="E647" s="50">
        <v>2.2000000000000002</v>
      </c>
      <c r="F647" s="50">
        <v>8</v>
      </c>
      <c r="G647" s="50">
        <v>13.2</v>
      </c>
      <c r="H647" s="50">
        <v>18.28</v>
      </c>
      <c r="I647" s="50">
        <v>22.9</v>
      </c>
      <c r="J647" s="50">
        <v>25.3</v>
      </c>
      <c r="K647" s="50">
        <v>24.3</v>
      </c>
      <c r="L647" s="50">
        <v>20.39</v>
      </c>
      <c r="M647" s="50">
        <v>12.7</v>
      </c>
      <c r="N647" s="50">
        <v>8.89</v>
      </c>
      <c r="O647" s="50">
        <v>2.11</v>
      </c>
      <c r="P647" s="51">
        <v>-6.4999999999999991</v>
      </c>
      <c r="Q647" s="51">
        <v>-5.1999999999999993</v>
      </c>
      <c r="R647" s="51">
        <v>-3.2777777777777768</v>
      </c>
      <c r="S647" s="51">
        <v>4.5000000000000009</v>
      </c>
      <c r="T647" s="51">
        <v>11.277777777777777</v>
      </c>
      <c r="U647" s="51">
        <v>15.399999999999999</v>
      </c>
      <c r="V647" s="51">
        <v>18.400000000000002</v>
      </c>
      <c r="W647" s="51">
        <v>17.5</v>
      </c>
      <c r="X647" s="51">
        <v>16.222222222222225</v>
      </c>
      <c r="Y647" s="51">
        <v>5.3</v>
      </c>
      <c r="Z647" s="51">
        <v>2.7777777777777777</v>
      </c>
      <c r="AA647" s="51">
        <v>-6.2222222222222214</v>
      </c>
      <c r="AB647" s="53">
        <f t="shared" si="219"/>
        <v>240.59288094785748</v>
      </c>
      <c r="AC647" s="53">
        <f t="shared" si="220"/>
        <v>241.44160432807055</v>
      </c>
      <c r="AD647" s="53">
        <f t="shared" si="221"/>
        <v>215.26282164187495</v>
      </c>
      <c r="AE647" s="53">
        <f t="shared" si="222"/>
        <v>467.91745094299506</v>
      </c>
      <c r="AF647" s="53">
        <f t="shared" si="223"/>
        <v>850.37682089674627</v>
      </c>
      <c r="AG647" s="53">
        <f t="shared" si="224"/>
        <v>1094.6929790483005</v>
      </c>
      <c r="AH647" s="53">
        <f t="shared" si="225"/>
        <v>1386.5237053115634</v>
      </c>
      <c r="AI647" s="53">
        <f t="shared" si="226"/>
        <v>1314.313708288186</v>
      </c>
      <c r="AJ647" s="53">
        <f t="shared" si="227"/>
        <v>1417.7582851109767</v>
      </c>
      <c r="AK647" s="53">
        <f t="shared" si="228"/>
        <v>540.48415103389448</v>
      </c>
      <c r="AL647" s="53">
        <f t="shared" si="229"/>
        <v>488.73036287687825</v>
      </c>
      <c r="AM647" s="53">
        <f t="shared" si="230"/>
        <v>208.00395445002678</v>
      </c>
      <c r="AN647" s="55">
        <f t="shared" si="231"/>
        <v>0.63890985580048765</v>
      </c>
      <c r="AO647" s="55">
        <f t="shared" si="232"/>
        <v>0.58073919646526084</v>
      </c>
      <c r="AP647" s="55">
        <f t="shared" si="233"/>
        <v>0.44815594976763579</v>
      </c>
      <c r="AQ647" s="55">
        <f t="shared" si="234"/>
        <v>0.55569532721607418</v>
      </c>
      <c r="AR647" s="55">
        <f t="shared" si="235"/>
        <v>0.63678119937414412</v>
      </c>
      <c r="AS647" s="55">
        <f t="shared" si="236"/>
        <v>0.62660508224933431</v>
      </c>
      <c r="AT647" s="55">
        <f t="shared" si="237"/>
        <v>0.65618871755475161</v>
      </c>
      <c r="AU647" s="55">
        <f t="shared" si="238"/>
        <v>0.65823474365411705</v>
      </c>
      <c r="AV647" s="55">
        <f t="shared" si="239"/>
        <v>0.76997222811155641</v>
      </c>
      <c r="AW647" s="55">
        <f t="shared" si="240"/>
        <v>0.60707281021365256</v>
      </c>
      <c r="AX647" s="55">
        <f t="shared" si="241"/>
        <v>0.65522378151392713</v>
      </c>
      <c r="AY647" s="55">
        <f t="shared" si="242"/>
        <v>0.54075847408082978</v>
      </c>
    </row>
    <row r="648" spans="1:51" ht="14.4" thickBot="1" x14ac:dyDescent="0.3">
      <c r="A648" s="41" t="s">
        <v>1398</v>
      </c>
      <c r="B648" s="41" t="s">
        <v>1418</v>
      </c>
      <c r="C648" s="26" t="s">
        <v>707</v>
      </c>
      <c r="D648" s="50">
        <v>-0.28000000000000003</v>
      </c>
      <c r="E648" s="50">
        <v>2.7</v>
      </c>
      <c r="F648" s="50">
        <v>6.72</v>
      </c>
      <c r="G648" s="50">
        <v>12.7</v>
      </c>
      <c r="H648" s="50">
        <v>16.22</v>
      </c>
      <c r="I648" s="50">
        <v>21.7</v>
      </c>
      <c r="J648" s="50">
        <v>25.6</v>
      </c>
      <c r="K648" s="50">
        <v>22.5</v>
      </c>
      <c r="L648" s="50">
        <v>17.5</v>
      </c>
      <c r="M648" s="50">
        <v>15.2</v>
      </c>
      <c r="N648" s="50">
        <v>10.28</v>
      </c>
      <c r="O648" s="50">
        <v>-0.72</v>
      </c>
      <c r="P648" s="51">
        <v>-5.8888888888888893</v>
      </c>
      <c r="Q648" s="51">
        <v>-4.9000000000000004</v>
      </c>
      <c r="R648" s="51">
        <v>-0.49999999999999922</v>
      </c>
      <c r="S648" s="51">
        <v>3.0999999999999988</v>
      </c>
      <c r="T648" s="51">
        <v>8.4999999999999982</v>
      </c>
      <c r="U648" s="51">
        <v>13.8</v>
      </c>
      <c r="V648" s="51">
        <v>18.899999999999999</v>
      </c>
      <c r="W648" s="51">
        <v>17.399999999999999</v>
      </c>
      <c r="X648" s="51">
        <v>13.111111111111111</v>
      </c>
      <c r="Y648" s="51">
        <v>8.6999999999999975</v>
      </c>
      <c r="Z648" s="51">
        <v>1.2222222222222239</v>
      </c>
      <c r="AA648" s="51">
        <v>-6.6111111111111098</v>
      </c>
      <c r="AB648" s="53">
        <f t="shared" ref="AB648:AB711" si="243">6.112*EXP(17.625*P648/(243.04+P648))*100*AN648</f>
        <v>259.93510878729444</v>
      </c>
      <c r="AC648" s="53">
        <f t="shared" ref="AC648:AC711" si="244">6.112*EXP(17.625*Q648/(243.04+Q648))*100*AO648</f>
        <v>243.8286692416151</v>
      </c>
      <c r="AD648" s="53">
        <f t="shared" ref="AD648:AD711" si="245">6.112*EXP(17.625*R648/(243.04+R648))*100*AP648</f>
        <v>353.7323541277396</v>
      </c>
      <c r="AE648" s="53">
        <f t="shared" ref="AE648:AE711" si="246">6.112*EXP(17.625*S648/(243.04+S648))*100*AQ648</f>
        <v>397.07482278348562</v>
      </c>
      <c r="AF648" s="53">
        <f t="shared" ref="AF648:AF711" si="247">6.112*EXP(17.625*T648/(243.04+T648))*100*AR648</f>
        <v>667.75375181104198</v>
      </c>
      <c r="AG648" s="53">
        <f t="shared" ref="AG648:AG711" si="248">6.112*EXP(17.625*U648/(243.04+U648))*100*AS648</f>
        <v>957.88985271464742</v>
      </c>
      <c r="AH648" s="53">
        <f t="shared" ref="AH648:AH711" si="249">6.112*EXP(17.625*V648/(243.04+V648))*100*AT648</f>
        <v>1449.9422977231134</v>
      </c>
      <c r="AI648" s="53">
        <f t="shared" ref="AI648:AI711" si="250">6.112*EXP(17.625*W648/(243.04+W648))*100*AU648</f>
        <v>1446.7257151704925</v>
      </c>
      <c r="AJ648" s="53">
        <f t="shared" ref="AJ648:AJ711" si="251">6.112*EXP(17.625*X648/(243.04+X648))*100*AV648</f>
        <v>1136.6702376863391</v>
      </c>
      <c r="AK648" s="53">
        <f t="shared" ref="AK648:AK711" si="252">6.112*EXP(17.625*Y648/(243.04+Y648))*100*AW648</f>
        <v>732.33521654697824</v>
      </c>
      <c r="AL648" s="53">
        <f t="shared" ref="AL648:AL711" si="253">6.112*EXP(17.625*Z648/(243.04+Z648))*100*AX648</f>
        <v>356.58196546090949</v>
      </c>
      <c r="AM648" s="53">
        <f t="shared" ref="AM648:AM711" si="254">6.112*EXP(17.625*AA648/(243.04+AA648))*100*AY648</f>
        <v>240.35562726435063</v>
      </c>
      <c r="AN648" s="55">
        <f t="shared" ref="AN648:AN711" si="255">(EXP((17.625*P648)/(243.04+P648))/EXP((17.625*D648)/(243.04+D648)))</f>
        <v>0.6588023260640864</v>
      </c>
      <c r="AO648" s="55">
        <f t="shared" ref="AO648:AO711" si="256">(EXP((17.625*Q648)/(243.04+Q648))/EXP((17.625*E648)/(243.04+E648)))</f>
        <v>0.57332409379225213</v>
      </c>
      <c r="AP648" s="55">
        <f t="shared" ref="AP648:AP711" si="257">(EXP((17.625*R648)/(243.04+R648))/EXP((17.625*F648)/(243.04+F648)))</f>
        <v>0.60016572141163993</v>
      </c>
      <c r="AQ648" s="55">
        <f t="shared" ref="AQ648:AQ711" si="258">(EXP((17.625*S648)/(243.04+S648))/EXP((17.625*G648)/(243.04+G648)))</f>
        <v>0.52033791890755288</v>
      </c>
      <c r="AR648" s="55">
        <f t="shared" ref="AR648:AR711" si="259">(EXP((17.625*T648)/(243.04+T648))/EXP((17.625*H648)/(243.04+H648)))</f>
        <v>0.60224798277228031</v>
      </c>
      <c r="AS648" s="55">
        <f t="shared" ref="AS648:AS711" si="260">(EXP((17.625*U648)/(243.04+U648))/EXP((17.625*I648)/(243.04+I648)))</f>
        <v>0.60793835803635021</v>
      </c>
      <c r="AT648" s="55">
        <f t="shared" ref="AT648:AT711" si="261">(EXP((17.625*V648)/(243.04+V648))/EXP((17.625*J648)/(243.04+J648)))</f>
        <v>0.665073189083355</v>
      </c>
      <c r="AU648" s="55">
        <f t="shared" ref="AU648:AU711" si="262">(EXP((17.625*W648)/(243.04+W648))/EXP((17.625*K648)/(243.04+K648)))</f>
        <v>0.72913777216629749</v>
      </c>
      <c r="AV648" s="55">
        <f t="shared" ref="AV648:AV711" si="263">(EXP((17.625*X648)/(243.04+X648))/EXP((17.625*L648)/(243.04+L648)))</f>
        <v>0.75449805839809492</v>
      </c>
      <c r="AW648" s="55">
        <f t="shared" ref="AW648:AW711" si="264">(EXP((17.625*Y648)/(243.04+Y648))/EXP((17.625*M648)/(243.04+M648)))</f>
        <v>0.65161819901781493</v>
      </c>
      <c r="AX648" s="55">
        <f t="shared" ref="AX648:AX711" si="265">(EXP((17.625*Z648)/(243.04+Z648))/EXP((17.625*N648)/(243.04+N648)))</f>
        <v>0.53416481278161432</v>
      </c>
      <c r="AY648" s="55">
        <f t="shared" ref="AY648:AY711" si="266">(EXP((17.625*AA648)/(243.04+AA648))/EXP((17.625*O648)/(243.04+O648)))</f>
        <v>0.64373512683778567</v>
      </c>
    </row>
    <row r="649" spans="1:51" ht="14.4" thickBot="1" x14ac:dyDescent="0.3">
      <c r="A649" s="41" t="s">
        <v>1398</v>
      </c>
      <c r="B649" s="41" t="s">
        <v>1418</v>
      </c>
      <c r="C649" s="26" t="s">
        <v>708</v>
      </c>
      <c r="D649" s="50">
        <v>5.78</v>
      </c>
      <c r="E649" s="50">
        <v>5.6</v>
      </c>
      <c r="F649" s="50">
        <v>10</v>
      </c>
      <c r="G649" s="50">
        <v>13.7</v>
      </c>
      <c r="H649" s="50">
        <v>19.11</v>
      </c>
      <c r="I649" s="50">
        <v>23.8</v>
      </c>
      <c r="J649" s="50">
        <v>25.3</v>
      </c>
      <c r="K649" s="50">
        <v>25.4</v>
      </c>
      <c r="L649" s="50">
        <v>20.89</v>
      </c>
      <c r="M649" s="50">
        <v>14.8</v>
      </c>
      <c r="N649" s="50">
        <v>11.5</v>
      </c>
      <c r="O649" s="50">
        <v>5.5</v>
      </c>
      <c r="P649" s="51">
        <v>1.5000000000000016</v>
      </c>
      <c r="Q649" s="51">
        <v>1.0999999999999983</v>
      </c>
      <c r="R649" s="51">
        <v>4.7777777777777786</v>
      </c>
      <c r="S649" s="51">
        <v>8.3999999999999986</v>
      </c>
      <c r="T649" s="51">
        <v>15.611111111111111</v>
      </c>
      <c r="U649" s="51">
        <v>17.599999999999998</v>
      </c>
      <c r="V649" s="51">
        <v>20.599999999999998</v>
      </c>
      <c r="W649" s="51">
        <v>21.599999999999998</v>
      </c>
      <c r="X649" s="51">
        <v>17.222222222222221</v>
      </c>
      <c r="Y649" s="51">
        <v>10.1</v>
      </c>
      <c r="Z649" s="51">
        <v>5.7222222222222205</v>
      </c>
      <c r="AA649" s="51">
        <v>-0.72222222222222265</v>
      </c>
      <c r="AB649" s="53">
        <f t="shared" si="243"/>
        <v>503.82251773197765</v>
      </c>
      <c r="AC649" s="53">
        <f t="shared" si="244"/>
        <v>481.68365684320474</v>
      </c>
      <c r="AD649" s="53">
        <f t="shared" si="245"/>
        <v>600.93865282469073</v>
      </c>
      <c r="AE649" s="53">
        <f t="shared" si="246"/>
        <v>774.75503071958633</v>
      </c>
      <c r="AF649" s="53">
        <f t="shared" si="247"/>
        <v>1419.6353700274406</v>
      </c>
      <c r="AG649" s="53">
        <f t="shared" si="248"/>
        <v>1371.5674011617864</v>
      </c>
      <c r="AH649" s="53">
        <f t="shared" si="249"/>
        <v>1822.5718508329412</v>
      </c>
      <c r="AI649" s="53">
        <f t="shared" si="250"/>
        <v>2048.471564831485</v>
      </c>
      <c r="AJ649" s="53">
        <f t="shared" si="251"/>
        <v>1560.8609494099835</v>
      </c>
      <c r="AK649" s="53">
        <f t="shared" si="252"/>
        <v>907.03905231579313</v>
      </c>
      <c r="AL649" s="53">
        <f t="shared" si="253"/>
        <v>620.16327157217756</v>
      </c>
      <c r="AM649" s="53">
        <f t="shared" si="254"/>
        <v>372.53638507253646</v>
      </c>
      <c r="AN649" s="55">
        <f t="shared" si="255"/>
        <v>0.73984740269934579</v>
      </c>
      <c r="AO649" s="55">
        <f t="shared" si="256"/>
        <v>0.72793169832703131</v>
      </c>
      <c r="AP649" s="55">
        <f t="shared" si="257"/>
        <v>0.6999609100564782</v>
      </c>
      <c r="AQ649" s="55">
        <f t="shared" si="258"/>
        <v>0.7035011194918338</v>
      </c>
      <c r="AR649" s="55">
        <f t="shared" si="259"/>
        <v>0.80168381618630058</v>
      </c>
      <c r="AS649" s="55">
        <f t="shared" si="260"/>
        <v>0.68258916606228182</v>
      </c>
      <c r="AT649" s="55">
        <f t="shared" si="261"/>
        <v>0.75232836890303401</v>
      </c>
      <c r="AU649" s="55">
        <f t="shared" si="262"/>
        <v>0.7952227117093722</v>
      </c>
      <c r="AV649" s="55">
        <f t="shared" si="263"/>
        <v>0.79554880007852147</v>
      </c>
      <c r="AW649" s="55">
        <f t="shared" si="264"/>
        <v>0.73458003854762088</v>
      </c>
      <c r="AX649" s="55">
        <f t="shared" si="265"/>
        <v>0.67647119007979106</v>
      </c>
      <c r="AY649" s="55">
        <f t="shared" si="266"/>
        <v>0.64239066722037452</v>
      </c>
    </row>
    <row r="650" spans="1:51" ht="14.4" thickBot="1" x14ac:dyDescent="0.3">
      <c r="A650" s="41" t="s">
        <v>1398</v>
      </c>
      <c r="B650" s="41" t="s">
        <v>1418</v>
      </c>
      <c r="C650" s="26" t="s">
        <v>709</v>
      </c>
      <c r="D650" s="50">
        <v>2.5</v>
      </c>
      <c r="E650" s="50">
        <v>5</v>
      </c>
      <c r="F650" s="50">
        <v>8.39</v>
      </c>
      <c r="G650" s="50">
        <v>15.6</v>
      </c>
      <c r="H650" s="50">
        <v>18.11</v>
      </c>
      <c r="I650" s="50">
        <v>22.1</v>
      </c>
      <c r="J650" s="50">
        <v>25.2</v>
      </c>
      <c r="K650" s="50">
        <v>24.4</v>
      </c>
      <c r="L650" s="50">
        <v>20.61</v>
      </c>
      <c r="M650" s="50">
        <v>14.7</v>
      </c>
      <c r="N650" s="50">
        <v>9.89</v>
      </c>
      <c r="O650" s="50">
        <v>6.39</v>
      </c>
      <c r="P650" s="51">
        <v>-3.7777777777777781</v>
      </c>
      <c r="Q650" s="51">
        <v>-1.5999999999999994</v>
      </c>
      <c r="R650" s="51">
        <v>3.1111111111111116</v>
      </c>
      <c r="S650" s="51">
        <v>8.1999999999999993</v>
      </c>
      <c r="T650" s="51">
        <v>12.388888888888888</v>
      </c>
      <c r="U650" s="51">
        <v>16.8</v>
      </c>
      <c r="V650" s="51">
        <v>19.400000000000002</v>
      </c>
      <c r="W650" s="51">
        <v>19.299999999999997</v>
      </c>
      <c r="X650" s="51">
        <v>16.5</v>
      </c>
      <c r="Y650" s="51">
        <v>10.1</v>
      </c>
      <c r="Z650" s="51">
        <v>4.2222222222222232</v>
      </c>
      <c r="AA650" s="51">
        <v>2.8888888888888906</v>
      </c>
      <c r="AB650" s="53">
        <f t="shared" si="243"/>
        <v>292.77393836381583</v>
      </c>
      <c r="AC650" s="53">
        <f t="shared" si="244"/>
        <v>339.1832054566658</v>
      </c>
      <c r="AD650" s="53">
        <f t="shared" si="245"/>
        <v>529.9693264084766</v>
      </c>
      <c r="AE650" s="53">
        <f t="shared" si="246"/>
        <v>667.04476995026312</v>
      </c>
      <c r="AF650" s="53">
        <f t="shared" si="247"/>
        <v>995.14393923462615</v>
      </c>
      <c r="AG650" s="53">
        <f t="shared" si="248"/>
        <v>1373.9384751399868</v>
      </c>
      <c r="AH650" s="53">
        <f t="shared" si="249"/>
        <v>1580.2990384283416</v>
      </c>
      <c r="AI650" s="53">
        <f t="shared" si="250"/>
        <v>1637.1217833913308</v>
      </c>
      <c r="AJ650" s="53">
        <f t="shared" si="251"/>
        <v>1449.0015064720706</v>
      </c>
      <c r="AK650" s="53">
        <f t="shared" si="252"/>
        <v>912.90450025301539</v>
      </c>
      <c r="AL650" s="53">
        <f t="shared" si="253"/>
        <v>560.13698395964457</v>
      </c>
      <c r="AM650" s="53">
        <f t="shared" si="254"/>
        <v>588.73495948213929</v>
      </c>
      <c r="AN650" s="55">
        <f t="shared" si="255"/>
        <v>0.63271357927965044</v>
      </c>
      <c r="AO650" s="55">
        <f t="shared" si="256"/>
        <v>0.62370071903051505</v>
      </c>
      <c r="AP650" s="55">
        <f t="shared" si="257"/>
        <v>0.69394123386276363</v>
      </c>
      <c r="AQ650" s="55">
        <f t="shared" si="258"/>
        <v>0.61396715311853889</v>
      </c>
      <c r="AR650" s="55">
        <f t="shared" si="259"/>
        <v>0.69253956691643737</v>
      </c>
      <c r="AS650" s="55">
        <f t="shared" si="260"/>
        <v>0.71925814106873698</v>
      </c>
      <c r="AT650" s="55">
        <f t="shared" si="261"/>
        <v>0.70263052651613733</v>
      </c>
      <c r="AU650" s="55">
        <f t="shared" si="262"/>
        <v>0.7324378783762342</v>
      </c>
      <c r="AV650" s="55">
        <f t="shared" si="263"/>
        <v>0.77314684543151935</v>
      </c>
      <c r="AW650" s="55">
        <f t="shared" si="264"/>
        <v>0.73933026507956923</v>
      </c>
      <c r="AX650" s="55">
        <f t="shared" si="265"/>
        <v>0.67827300441101135</v>
      </c>
      <c r="AY650" s="55">
        <f t="shared" si="266"/>
        <v>0.78310671091011996</v>
      </c>
    </row>
    <row r="651" spans="1:51" ht="14.4" thickBot="1" x14ac:dyDescent="0.3">
      <c r="A651" s="41" t="s">
        <v>1398</v>
      </c>
      <c r="B651" s="41" t="s">
        <v>1419</v>
      </c>
      <c r="C651" s="26" t="s">
        <v>710</v>
      </c>
      <c r="D651" s="50">
        <v>-4.1100000000000003</v>
      </c>
      <c r="E651" s="50">
        <v>-6</v>
      </c>
      <c r="F651" s="50">
        <v>2</v>
      </c>
      <c r="G651" s="50">
        <v>6</v>
      </c>
      <c r="H651" s="50">
        <v>11.28</v>
      </c>
      <c r="I651" s="50">
        <v>16.100000000000001</v>
      </c>
      <c r="J651" s="50">
        <v>21.6</v>
      </c>
      <c r="K651" s="50">
        <v>16</v>
      </c>
      <c r="L651" s="50">
        <v>14.28</v>
      </c>
      <c r="M651" s="50">
        <v>7.1</v>
      </c>
      <c r="N651" s="50">
        <v>3</v>
      </c>
      <c r="O651" s="50">
        <v>-1.39</v>
      </c>
      <c r="P651" s="51">
        <v>-8.2777777777777768</v>
      </c>
      <c r="Q651" s="51">
        <v>-11.9</v>
      </c>
      <c r="R651" s="51">
        <v>-3.7222222222222219</v>
      </c>
      <c r="S651" s="51">
        <v>-2.2000000000000006</v>
      </c>
      <c r="T651" s="51">
        <v>2.8888888888888906</v>
      </c>
      <c r="U651" s="51">
        <v>8.6999999999999975</v>
      </c>
      <c r="V651" s="51">
        <v>14.000000000000002</v>
      </c>
      <c r="W651" s="51">
        <v>11.099999999999998</v>
      </c>
      <c r="X651" s="51">
        <v>8.3888888888888893</v>
      </c>
      <c r="Y651" s="51">
        <v>1.8000000000000012</v>
      </c>
      <c r="Z651" s="51">
        <v>-2.8888888888888884</v>
      </c>
      <c r="AA651" s="51">
        <v>-7.3888888888888893</v>
      </c>
      <c r="AB651" s="53">
        <f t="shared" si="243"/>
        <v>238.81274634356595</v>
      </c>
      <c r="AC651" s="53">
        <f t="shared" si="244"/>
        <v>155.51501201055345</v>
      </c>
      <c r="AD651" s="53">
        <f t="shared" si="245"/>
        <v>305.91592364846611</v>
      </c>
      <c r="AE651" s="53">
        <f t="shared" si="246"/>
        <v>289.68544139635463</v>
      </c>
      <c r="AF651" s="53">
        <f t="shared" si="247"/>
        <v>423.16784526258613</v>
      </c>
      <c r="AG651" s="53">
        <f t="shared" si="248"/>
        <v>691.33824932443156</v>
      </c>
      <c r="AH651" s="53">
        <f t="shared" si="249"/>
        <v>989.10533968751486</v>
      </c>
      <c r="AI651" s="53">
        <f t="shared" si="250"/>
        <v>959.481882645312</v>
      </c>
      <c r="AJ651" s="53">
        <f t="shared" si="251"/>
        <v>745.03727099108573</v>
      </c>
      <c r="AK651" s="53">
        <f t="shared" si="252"/>
        <v>480.24828032831368</v>
      </c>
      <c r="AL651" s="53">
        <f t="shared" si="253"/>
        <v>322.62207408436126</v>
      </c>
      <c r="AM651" s="53">
        <f t="shared" si="254"/>
        <v>223.97498972400624</v>
      </c>
      <c r="AN651" s="55">
        <f t="shared" si="255"/>
        <v>0.72739738622510464</v>
      </c>
      <c r="AO651" s="55">
        <f t="shared" si="256"/>
        <v>0.63047777918574344</v>
      </c>
      <c r="AP651" s="55">
        <f t="shared" si="257"/>
        <v>0.65837276309004911</v>
      </c>
      <c r="AQ651" s="55">
        <f t="shared" si="258"/>
        <v>0.55675522675131339</v>
      </c>
      <c r="AR651" s="55">
        <f t="shared" si="259"/>
        <v>0.56287735954732243</v>
      </c>
      <c r="AS651" s="55">
        <f t="shared" si="260"/>
        <v>0.61513986321865899</v>
      </c>
      <c r="AT651" s="55">
        <f t="shared" si="261"/>
        <v>0.6196560450995664</v>
      </c>
      <c r="AU651" s="55">
        <f t="shared" si="262"/>
        <v>0.72699703325855281</v>
      </c>
      <c r="AV651" s="55">
        <f t="shared" si="263"/>
        <v>0.67702600496252052</v>
      </c>
      <c r="AW651" s="55">
        <f t="shared" si="264"/>
        <v>0.69025413822153836</v>
      </c>
      <c r="AX651" s="55">
        <f t="shared" si="265"/>
        <v>0.65251355582411674</v>
      </c>
      <c r="AY651" s="55">
        <f t="shared" si="266"/>
        <v>0.63682883921983036</v>
      </c>
    </row>
    <row r="652" spans="1:51" ht="14.4" thickBot="1" x14ac:dyDescent="0.3">
      <c r="A652" s="41" t="s">
        <v>1398</v>
      </c>
      <c r="B652" s="41" t="s">
        <v>1419</v>
      </c>
      <c r="C652" s="26" t="s">
        <v>711</v>
      </c>
      <c r="D652" s="50">
        <v>-12</v>
      </c>
      <c r="E652" s="50">
        <v>-8.4</v>
      </c>
      <c r="F652" s="50">
        <v>3.5</v>
      </c>
      <c r="G652" s="50">
        <v>6.8</v>
      </c>
      <c r="H652" s="50">
        <v>12.39</v>
      </c>
      <c r="I652" s="50">
        <v>16.399999999999999</v>
      </c>
      <c r="J652" s="50">
        <v>19.399999999999999</v>
      </c>
      <c r="K652" s="50">
        <v>20.3</v>
      </c>
      <c r="L652" s="50">
        <v>18.61</v>
      </c>
      <c r="M652" s="50">
        <v>9.6999999999999993</v>
      </c>
      <c r="N652" s="50">
        <v>4.28</v>
      </c>
      <c r="O652" s="50">
        <v>-3.11</v>
      </c>
      <c r="P652" s="51">
        <v>-17.722222222222221</v>
      </c>
      <c r="Q652" s="51">
        <v>-15.499999999999998</v>
      </c>
      <c r="R652" s="51">
        <v>-3.5000000000000004</v>
      </c>
      <c r="S652" s="51">
        <v>0.29999999999999954</v>
      </c>
      <c r="T652" s="51">
        <v>6.1111111111111107</v>
      </c>
      <c r="U652" s="51">
        <v>12.2</v>
      </c>
      <c r="V652" s="51">
        <v>14.4</v>
      </c>
      <c r="W652" s="51">
        <v>15.499999999999998</v>
      </c>
      <c r="X652" s="51">
        <v>13.888888888888889</v>
      </c>
      <c r="Y652" s="51">
        <v>6.3000000000000016</v>
      </c>
      <c r="Z652" s="51">
        <v>-0.22222222222222143</v>
      </c>
      <c r="AA652" s="51">
        <v>-8.5</v>
      </c>
      <c r="AB652" s="53">
        <f t="shared" si="243"/>
        <v>95.419644817845807</v>
      </c>
      <c r="AC652" s="53">
        <f t="shared" si="244"/>
        <v>104.0805029909301</v>
      </c>
      <c r="AD652" s="53">
        <f t="shared" si="245"/>
        <v>284.33741448115319</v>
      </c>
      <c r="AE652" s="53">
        <f t="shared" si="246"/>
        <v>395.11424022729966</v>
      </c>
      <c r="AF652" s="53">
        <f t="shared" si="247"/>
        <v>617.14296263688561</v>
      </c>
      <c r="AG652" s="53">
        <f t="shared" si="248"/>
        <v>1081.5804362755598</v>
      </c>
      <c r="AH652" s="53">
        <f t="shared" si="249"/>
        <v>1193.0598360488266</v>
      </c>
      <c r="AI652" s="53">
        <f t="shared" si="250"/>
        <v>1299.9502555690415</v>
      </c>
      <c r="AJ652" s="53">
        <f t="shared" si="251"/>
        <v>1173.0438096946127</v>
      </c>
      <c r="AK652" s="53">
        <f t="shared" si="252"/>
        <v>757.20899513124471</v>
      </c>
      <c r="AL652" s="53">
        <f t="shared" si="253"/>
        <v>436.22335870082088</v>
      </c>
      <c r="AM652" s="53">
        <f t="shared" si="254"/>
        <v>214.08665365193346</v>
      </c>
      <c r="AN652" s="55">
        <f t="shared" si="255"/>
        <v>0.62446691456535242</v>
      </c>
      <c r="AO652" s="55">
        <f t="shared" si="256"/>
        <v>0.56572539185941828</v>
      </c>
      <c r="AP652" s="55">
        <f t="shared" si="257"/>
        <v>0.60185556574917654</v>
      </c>
      <c r="AQ652" s="55">
        <f t="shared" si="258"/>
        <v>0.63256129388706772</v>
      </c>
      <c r="AR652" s="55">
        <f t="shared" si="259"/>
        <v>0.65532448378189201</v>
      </c>
      <c r="AS652" s="55">
        <f t="shared" si="260"/>
        <v>0.76209197564265119</v>
      </c>
      <c r="AT652" s="55">
        <f t="shared" si="261"/>
        <v>0.72832460501253093</v>
      </c>
      <c r="AU652" s="55">
        <f t="shared" si="262"/>
        <v>0.73933981243489866</v>
      </c>
      <c r="AV652" s="55">
        <f t="shared" si="263"/>
        <v>0.74020550283065434</v>
      </c>
      <c r="AW652" s="55">
        <f t="shared" si="264"/>
        <v>0.79365168420639098</v>
      </c>
      <c r="AX652" s="55">
        <f t="shared" si="265"/>
        <v>0.72532186599122606</v>
      </c>
      <c r="AY652" s="55">
        <f t="shared" si="266"/>
        <v>0.66345578835570462</v>
      </c>
    </row>
    <row r="653" spans="1:51" ht="14.4" thickBot="1" x14ac:dyDescent="0.3">
      <c r="A653" s="41" t="s">
        <v>1398</v>
      </c>
      <c r="B653" s="41" t="s">
        <v>1419</v>
      </c>
      <c r="C653" s="26" t="s">
        <v>712</v>
      </c>
      <c r="D653" s="50">
        <v>-6.28</v>
      </c>
      <c r="E653" s="50">
        <v>-7.7</v>
      </c>
      <c r="F653" s="50">
        <v>-0.39</v>
      </c>
      <c r="G653" s="50">
        <v>6.3</v>
      </c>
      <c r="H653" s="50">
        <v>11.39</v>
      </c>
      <c r="I653" s="50">
        <v>18.8</v>
      </c>
      <c r="J653" s="50">
        <v>22.6</v>
      </c>
      <c r="K653" s="50">
        <v>19.5</v>
      </c>
      <c r="L653" s="50">
        <v>14.61</v>
      </c>
      <c r="M653" s="50">
        <v>8.9</v>
      </c>
      <c r="N653" s="50">
        <v>3.39</v>
      </c>
      <c r="O653" s="50">
        <v>-2.5</v>
      </c>
      <c r="P653" s="51">
        <v>-11.722222222222223</v>
      </c>
      <c r="Q653" s="51">
        <v>-13.2</v>
      </c>
      <c r="R653" s="51">
        <v>-5.7222222222222223</v>
      </c>
      <c r="S653" s="51">
        <v>-1.2</v>
      </c>
      <c r="T653" s="51">
        <v>3.6111111111111112</v>
      </c>
      <c r="U653" s="51">
        <v>10</v>
      </c>
      <c r="V653" s="51">
        <v>16.2</v>
      </c>
      <c r="W653" s="51">
        <v>14.8</v>
      </c>
      <c r="X653" s="51">
        <v>9.0000000000000018</v>
      </c>
      <c r="Y653" s="51">
        <v>2.7999999999999994</v>
      </c>
      <c r="Z653" s="51">
        <v>-3.1111111111111116</v>
      </c>
      <c r="AA653" s="51">
        <v>-7.2777777777777786</v>
      </c>
      <c r="AB653" s="53">
        <f t="shared" si="243"/>
        <v>163.4651279561819</v>
      </c>
      <c r="AC653" s="53">
        <f t="shared" si="244"/>
        <v>143.68711462646164</v>
      </c>
      <c r="AD653" s="53">
        <f t="shared" si="245"/>
        <v>268.75540880455361</v>
      </c>
      <c r="AE653" s="53">
        <f t="shared" si="246"/>
        <v>328.71448503564369</v>
      </c>
      <c r="AF653" s="53">
        <f t="shared" si="247"/>
        <v>465.21069155786404</v>
      </c>
      <c r="AG653" s="53">
        <f t="shared" si="248"/>
        <v>694.3784733580344</v>
      </c>
      <c r="AH653" s="53">
        <f t="shared" si="249"/>
        <v>1234.86571268378</v>
      </c>
      <c r="AI653" s="53">
        <f t="shared" si="250"/>
        <v>1248.4846513485784</v>
      </c>
      <c r="AJ653" s="53">
        <f t="shared" si="251"/>
        <v>792.13382195421184</v>
      </c>
      <c r="AK653" s="53">
        <f t="shared" si="252"/>
        <v>489.94169541449025</v>
      </c>
      <c r="AL653" s="53">
        <f t="shared" si="253"/>
        <v>303.65344641286356</v>
      </c>
      <c r="AM653" s="53">
        <f t="shared" si="254"/>
        <v>247.26695306258696</v>
      </c>
      <c r="AN653" s="55">
        <f t="shared" si="255"/>
        <v>0.65333653755257315</v>
      </c>
      <c r="AO653" s="55">
        <f t="shared" si="256"/>
        <v>0.64690215731797474</v>
      </c>
      <c r="AP653" s="55">
        <f t="shared" si="257"/>
        <v>0.67257116792867466</v>
      </c>
      <c r="AQ653" s="55">
        <f t="shared" si="258"/>
        <v>0.58697081745118307</v>
      </c>
      <c r="AR653" s="55">
        <f t="shared" si="259"/>
        <v>0.58803209090960473</v>
      </c>
      <c r="AS653" s="55">
        <f t="shared" si="260"/>
        <v>0.56612676003765394</v>
      </c>
      <c r="AT653" s="55">
        <f t="shared" si="261"/>
        <v>0.67159536086568894</v>
      </c>
      <c r="AU653" s="55">
        <f t="shared" si="262"/>
        <v>0.74273769753206431</v>
      </c>
      <c r="AV653" s="55">
        <f t="shared" si="263"/>
        <v>0.69069407594993348</v>
      </c>
      <c r="AW653" s="55">
        <f t="shared" si="264"/>
        <v>0.65581393779178243</v>
      </c>
      <c r="AX653" s="55">
        <f t="shared" si="265"/>
        <v>0.62437930927462038</v>
      </c>
      <c r="AY653" s="55">
        <f t="shared" si="266"/>
        <v>0.69705772257851173</v>
      </c>
    </row>
    <row r="654" spans="1:51" ht="14.4" thickBot="1" x14ac:dyDescent="0.3">
      <c r="A654" s="41" t="s">
        <v>1398</v>
      </c>
      <c r="B654" s="41" t="s">
        <v>1419</v>
      </c>
      <c r="C654" s="26" t="s">
        <v>713</v>
      </c>
      <c r="D654" s="50">
        <v>-3.72</v>
      </c>
      <c r="E654" s="50">
        <v>-4.2</v>
      </c>
      <c r="F654" s="50">
        <v>-1.1100000000000001</v>
      </c>
      <c r="G654" s="50">
        <v>3.4</v>
      </c>
      <c r="H654" s="50">
        <v>9.7799999999999994</v>
      </c>
      <c r="I654" s="50">
        <v>12.9</v>
      </c>
      <c r="J654" s="50">
        <v>16.8</v>
      </c>
      <c r="K654" s="50">
        <v>17.899999999999999</v>
      </c>
      <c r="L654" s="50">
        <v>13.28</v>
      </c>
      <c r="M654" s="50">
        <v>7.6</v>
      </c>
      <c r="N654" s="50">
        <v>2.72</v>
      </c>
      <c r="O654" s="50">
        <v>0.78</v>
      </c>
      <c r="P654" s="51">
        <v>-7.3888888888888893</v>
      </c>
      <c r="Q654" s="51">
        <v>-9.1000000000000014</v>
      </c>
      <c r="R654" s="51">
        <v>-5.7777777777777768</v>
      </c>
      <c r="S654" s="51">
        <v>-3.3000000000000007</v>
      </c>
      <c r="T654" s="51">
        <v>-3.6111111111111112</v>
      </c>
      <c r="U654" s="51">
        <v>8.5999999999999979</v>
      </c>
      <c r="V654" s="51">
        <v>11.600000000000001</v>
      </c>
      <c r="W654" s="51">
        <v>12.4</v>
      </c>
      <c r="X654" s="51">
        <v>8.1111111111111125</v>
      </c>
      <c r="Y654" s="51">
        <v>2.7999999999999994</v>
      </c>
      <c r="Z654" s="51">
        <v>-1.2777777777777781</v>
      </c>
      <c r="AA654" s="51">
        <v>-2.7222222222222214</v>
      </c>
      <c r="AB654" s="53">
        <f t="shared" si="243"/>
        <v>266.16515336799637</v>
      </c>
      <c r="AC654" s="53">
        <f t="shared" si="244"/>
        <v>211.4893918160694</v>
      </c>
      <c r="AD654" s="53">
        <f t="shared" si="245"/>
        <v>280.86842013021197</v>
      </c>
      <c r="AE654" s="53">
        <f t="shared" si="246"/>
        <v>295.02156469822484</v>
      </c>
      <c r="AF654" s="53">
        <f t="shared" si="247"/>
        <v>181.63112895737655</v>
      </c>
      <c r="AG654" s="53">
        <f t="shared" si="248"/>
        <v>838.63741796224781</v>
      </c>
      <c r="AH654" s="53">
        <f t="shared" si="249"/>
        <v>974.2551618956287</v>
      </c>
      <c r="AI654" s="53">
        <f t="shared" si="250"/>
        <v>1009.8397943710577</v>
      </c>
      <c r="AJ654" s="53">
        <f t="shared" si="251"/>
        <v>765.62589278507085</v>
      </c>
      <c r="AK654" s="53">
        <f t="shared" si="252"/>
        <v>535.11036814221461</v>
      </c>
      <c r="AL654" s="53">
        <f t="shared" si="253"/>
        <v>417.40218683510795</v>
      </c>
      <c r="AM654" s="53">
        <f t="shared" si="254"/>
        <v>387.51042085253647</v>
      </c>
      <c r="AN654" s="55">
        <f t="shared" si="255"/>
        <v>0.75678827296287898</v>
      </c>
      <c r="AO654" s="55">
        <f t="shared" si="256"/>
        <v>0.68683792067724003</v>
      </c>
      <c r="AP654" s="55">
        <f t="shared" si="257"/>
        <v>0.70586145473350492</v>
      </c>
      <c r="AQ654" s="55">
        <f t="shared" si="258"/>
        <v>0.61522377859576949</v>
      </c>
      <c r="AR654" s="55">
        <f t="shared" si="259"/>
        <v>0.38766146324559292</v>
      </c>
      <c r="AS654" s="55">
        <f t="shared" si="260"/>
        <v>0.75126683972215702</v>
      </c>
      <c r="AT654" s="55">
        <f t="shared" si="261"/>
        <v>0.71415931980184288</v>
      </c>
      <c r="AU654" s="55">
        <f t="shared" si="262"/>
        <v>0.70225423366238204</v>
      </c>
      <c r="AV654" s="55">
        <f t="shared" si="263"/>
        <v>0.70896933505015847</v>
      </c>
      <c r="AW654" s="55">
        <f t="shared" si="264"/>
        <v>0.71627469343605721</v>
      </c>
      <c r="AX654" s="55">
        <f t="shared" si="265"/>
        <v>0.74959577702830915</v>
      </c>
      <c r="AY654" s="55">
        <f t="shared" si="266"/>
        <v>0.77411669167950492</v>
      </c>
    </row>
    <row r="655" spans="1:51" ht="14.4" thickBot="1" x14ac:dyDescent="0.3">
      <c r="A655" s="41" t="s">
        <v>1398</v>
      </c>
      <c r="B655" s="41" t="s">
        <v>1419</v>
      </c>
      <c r="C655" s="26" t="s">
        <v>714</v>
      </c>
      <c r="D655" s="50">
        <v>-10.78</v>
      </c>
      <c r="E655" s="50">
        <v>-10.1</v>
      </c>
      <c r="F655" s="50">
        <v>-6.72</v>
      </c>
      <c r="G655" s="50">
        <v>2.8</v>
      </c>
      <c r="H655" s="50">
        <v>9.39</v>
      </c>
      <c r="I655" s="50">
        <v>16.100000000000001</v>
      </c>
      <c r="J655" s="50">
        <v>17.8</v>
      </c>
      <c r="K655" s="50">
        <v>19.100000000000001</v>
      </c>
      <c r="L655" s="50">
        <v>11.78</v>
      </c>
      <c r="M655" s="50">
        <v>6.2</v>
      </c>
      <c r="N655" s="50">
        <v>-1.72</v>
      </c>
      <c r="O655" s="50">
        <v>-8.2200000000000006</v>
      </c>
      <c r="P655" s="51">
        <v>-14.222222222222223</v>
      </c>
      <c r="Q655" s="51">
        <v>-13.5</v>
      </c>
      <c r="R655" s="51">
        <v>-11.722222222222223</v>
      </c>
      <c r="S655" s="51">
        <v>-3.2000000000000006</v>
      </c>
      <c r="T655" s="51">
        <v>1.6111111111111103</v>
      </c>
      <c r="U655" s="51">
        <v>9.5</v>
      </c>
      <c r="V655" s="51">
        <v>13.499999999999998</v>
      </c>
      <c r="W655" s="51">
        <v>13.2</v>
      </c>
      <c r="X655" s="51">
        <v>7.7777777777777777</v>
      </c>
      <c r="Y655" s="51">
        <v>1.5000000000000016</v>
      </c>
      <c r="Z655" s="51">
        <v>-5</v>
      </c>
      <c r="AA655" s="51">
        <v>-12.277777777777779</v>
      </c>
      <c r="AB655" s="53">
        <f t="shared" si="243"/>
        <v>154.85516490122023</v>
      </c>
      <c r="AC655" s="53">
        <f t="shared" si="244"/>
        <v>165.08410939338026</v>
      </c>
      <c r="AD655" s="53">
        <f t="shared" si="245"/>
        <v>169.0654273603808</v>
      </c>
      <c r="AE655" s="53">
        <f t="shared" si="246"/>
        <v>312.42685462662718</v>
      </c>
      <c r="AF655" s="53">
        <f t="shared" si="247"/>
        <v>400.18829522706704</v>
      </c>
      <c r="AG655" s="53">
        <f t="shared" si="248"/>
        <v>770.03470894778559</v>
      </c>
      <c r="AH655" s="53">
        <f t="shared" si="249"/>
        <v>1173.3865212828584</v>
      </c>
      <c r="AI655" s="53">
        <f t="shared" si="250"/>
        <v>1040.1396202940291</v>
      </c>
      <c r="AJ655" s="53">
        <f t="shared" si="251"/>
        <v>807.33141585066562</v>
      </c>
      <c r="AK655" s="53">
        <f t="shared" si="252"/>
        <v>489.41641766032609</v>
      </c>
      <c r="AL655" s="53">
        <f t="shared" si="253"/>
        <v>330.50574480454441</v>
      </c>
      <c r="AM655" s="53">
        <f t="shared" si="254"/>
        <v>173.62699612772997</v>
      </c>
      <c r="AN655" s="55">
        <f t="shared" si="255"/>
        <v>0.75771496358827217</v>
      </c>
      <c r="AO655" s="55">
        <f t="shared" si="256"/>
        <v>0.76156092575314327</v>
      </c>
      <c r="AP655" s="55">
        <f t="shared" si="257"/>
        <v>0.67571978386170539</v>
      </c>
      <c r="AQ655" s="55">
        <f t="shared" si="258"/>
        <v>0.6466842727332095</v>
      </c>
      <c r="AR655" s="55">
        <f t="shared" si="259"/>
        <v>0.58300722081264766</v>
      </c>
      <c r="AS655" s="55">
        <f t="shared" si="260"/>
        <v>0.6492078007571489</v>
      </c>
      <c r="AT655" s="55">
        <f t="shared" si="261"/>
        <v>0.7593732401723442</v>
      </c>
      <c r="AU655" s="55">
        <f t="shared" si="262"/>
        <v>0.68642941672602842</v>
      </c>
      <c r="AV655" s="55">
        <f t="shared" si="263"/>
        <v>0.76472766676306925</v>
      </c>
      <c r="AW655" s="55">
        <f t="shared" si="264"/>
        <v>0.71869250122924466</v>
      </c>
      <c r="AX655" s="55">
        <f t="shared" si="265"/>
        <v>0.78302605504658818</v>
      </c>
      <c r="AY655" s="55">
        <f t="shared" si="266"/>
        <v>0.72558925939732488</v>
      </c>
    </row>
    <row r="656" spans="1:51" ht="14.4" thickBot="1" x14ac:dyDescent="0.3">
      <c r="A656" s="41" t="s">
        <v>1398</v>
      </c>
      <c r="B656" s="41" t="s">
        <v>1419</v>
      </c>
      <c r="C656" s="26" t="s">
        <v>715</v>
      </c>
      <c r="D656" s="50">
        <v>-13.22</v>
      </c>
      <c r="E656" s="50">
        <v>-8.6999999999999993</v>
      </c>
      <c r="F656" s="50">
        <v>-4.5</v>
      </c>
      <c r="G656" s="50">
        <v>4</v>
      </c>
      <c r="H656" s="50">
        <v>13.78</v>
      </c>
      <c r="I656" s="50">
        <v>17</v>
      </c>
      <c r="J656" s="50">
        <v>18.2</v>
      </c>
      <c r="K656" s="50">
        <v>17.3</v>
      </c>
      <c r="L656" s="50">
        <v>14.78</v>
      </c>
      <c r="M656" s="50">
        <v>8.4</v>
      </c>
      <c r="N656" s="50">
        <v>-0.89</v>
      </c>
      <c r="O656" s="50">
        <v>-8</v>
      </c>
      <c r="P656" s="51">
        <v>-17</v>
      </c>
      <c r="Q656" s="51">
        <v>-12.3</v>
      </c>
      <c r="R656" s="51">
        <v>-9.3888888888888875</v>
      </c>
      <c r="S656" s="51">
        <v>-1.3999999999999997</v>
      </c>
      <c r="T656" s="51">
        <v>7.8888888888888902</v>
      </c>
      <c r="U656" s="51">
        <v>9.3000000000000007</v>
      </c>
      <c r="V656" s="51">
        <v>14.7</v>
      </c>
      <c r="W656" s="51">
        <v>12</v>
      </c>
      <c r="X656" s="51">
        <v>10.777777777777777</v>
      </c>
      <c r="Y656" s="51">
        <v>5.1999999999999993</v>
      </c>
      <c r="Z656" s="51">
        <v>-3.8888888888888888</v>
      </c>
      <c r="AA656" s="51">
        <v>-11.277777777777779</v>
      </c>
      <c r="AB656" s="53">
        <f t="shared" si="243"/>
        <v>118.88927250763592</v>
      </c>
      <c r="AC656" s="53">
        <f t="shared" si="244"/>
        <v>179.59403410456963</v>
      </c>
      <c r="AD656" s="53">
        <f t="shared" si="245"/>
        <v>206.73791408121184</v>
      </c>
      <c r="AE656" s="53">
        <f t="shared" si="246"/>
        <v>374.58394109941185</v>
      </c>
      <c r="AF656" s="53">
        <f t="shared" si="247"/>
        <v>719.0625855982554</v>
      </c>
      <c r="AG656" s="53">
        <f t="shared" si="248"/>
        <v>707.92468184949337</v>
      </c>
      <c r="AH656" s="53">
        <f t="shared" si="249"/>
        <v>1336.736695543826</v>
      </c>
      <c r="AI656" s="53">
        <f t="shared" si="250"/>
        <v>995.03587978138455</v>
      </c>
      <c r="AJ656" s="53">
        <f t="shared" si="251"/>
        <v>994.10995534230301</v>
      </c>
      <c r="AK656" s="53">
        <f t="shared" si="252"/>
        <v>709.8219037655864</v>
      </c>
      <c r="AL656" s="53">
        <f t="shared" si="253"/>
        <v>367.59996191883641</v>
      </c>
      <c r="AM656" s="53">
        <f t="shared" si="254"/>
        <v>200.34130619040695</v>
      </c>
      <c r="AN656" s="55">
        <f t="shared" si="255"/>
        <v>0.73220706191255158</v>
      </c>
      <c r="AO656" s="55">
        <f t="shared" si="256"/>
        <v>0.75186853342232585</v>
      </c>
      <c r="AP656" s="55">
        <f t="shared" si="257"/>
        <v>0.68678054447914272</v>
      </c>
      <c r="AQ656" s="55">
        <f t="shared" si="258"/>
        <v>0.67875597683887001</v>
      </c>
      <c r="AR656" s="55">
        <f t="shared" si="259"/>
        <v>0.67598547709706236</v>
      </c>
      <c r="AS656" s="55">
        <f t="shared" si="260"/>
        <v>0.60492151541333383</v>
      </c>
      <c r="AT656" s="55">
        <f t="shared" si="261"/>
        <v>0.80038232934761211</v>
      </c>
      <c r="AU656" s="55">
        <f t="shared" si="262"/>
        <v>0.71039997494931439</v>
      </c>
      <c r="AV656" s="55">
        <f t="shared" si="263"/>
        <v>0.7695258097389075</v>
      </c>
      <c r="AW656" s="55">
        <f t="shared" si="264"/>
        <v>0.80283240239201792</v>
      </c>
      <c r="AX656" s="55">
        <f t="shared" si="265"/>
        <v>0.80105558148693656</v>
      </c>
      <c r="AY656" s="55">
        <f t="shared" si="266"/>
        <v>0.77278689615373564</v>
      </c>
    </row>
    <row r="657" spans="1:51" ht="14.4" thickBot="1" x14ac:dyDescent="0.3">
      <c r="A657" s="41" t="s">
        <v>1398</v>
      </c>
      <c r="B657" s="41" t="s">
        <v>1419</v>
      </c>
      <c r="C657" s="26" t="s">
        <v>716</v>
      </c>
      <c r="D657" s="50">
        <v>-7</v>
      </c>
      <c r="E657" s="50">
        <v>-7.7</v>
      </c>
      <c r="F657" s="50">
        <v>0.22</v>
      </c>
      <c r="G657" s="50">
        <v>5.7</v>
      </c>
      <c r="H657" s="50">
        <v>13.89</v>
      </c>
      <c r="I657" s="50">
        <v>17.5</v>
      </c>
      <c r="J657" s="50">
        <v>19.399999999999999</v>
      </c>
      <c r="K657" s="50">
        <v>19.8</v>
      </c>
      <c r="L657" s="50">
        <v>16.89</v>
      </c>
      <c r="M657" s="50">
        <v>8.4</v>
      </c>
      <c r="N657" s="50">
        <v>-0.22</v>
      </c>
      <c r="O657" s="50">
        <v>-3.72</v>
      </c>
      <c r="P657" s="51">
        <v>-10.499999999999998</v>
      </c>
      <c r="Q657" s="51">
        <v>-13.4</v>
      </c>
      <c r="R657" s="51">
        <v>-5.6111111111111116</v>
      </c>
      <c r="S657" s="51">
        <v>-1.9000000000000008</v>
      </c>
      <c r="T657" s="51">
        <v>5.7777777777777768</v>
      </c>
      <c r="U657" s="51">
        <v>10.799999999999999</v>
      </c>
      <c r="V657" s="51">
        <v>12.999999999999998</v>
      </c>
      <c r="W657" s="51">
        <v>13.099999999999998</v>
      </c>
      <c r="X657" s="51">
        <v>11.888888888888888</v>
      </c>
      <c r="Y657" s="51">
        <v>2.8999999999999995</v>
      </c>
      <c r="Z657" s="51">
        <v>-3.6111111111111112</v>
      </c>
      <c r="AA657" s="51">
        <v>-7.6111111111111107</v>
      </c>
      <c r="AB657" s="53">
        <f t="shared" si="243"/>
        <v>209.86184242235089</v>
      </c>
      <c r="AC657" s="53">
        <f t="shared" si="244"/>
        <v>139.09744650121849</v>
      </c>
      <c r="AD657" s="53">
        <f t="shared" si="245"/>
        <v>261.49837132400194</v>
      </c>
      <c r="AE657" s="53">
        <f t="shared" si="246"/>
        <v>309.14036666551721</v>
      </c>
      <c r="AF657" s="53">
        <f t="shared" si="247"/>
        <v>534.39175498898624</v>
      </c>
      <c r="AG657" s="53">
        <f t="shared" si="248"/>
        <v>838.27694970789128</v>
      </c>
      <c r="AH657" s="53">
        <f t="shared" si="249"/>
        <v>994.57391885815559</v>
      </c>
      <c r="AI657" s="53">
        <f t="shared" si="250"/>
        <v>982.93013132180602</v>
      </c>
      <c r="AJ657" s="53">
        <f t="shared" si="251"/>
        <v>1006.3561085352976</v>
      </c>
      <c r="AK657" s="53">
        <f t="shared" si="252"/>
        <v>514.021931676343</v>
      </c>
      <c r="AL657" s="53">
        <f t="shared" si="253"/>
        <v>364.94468312804719</v>
      </c>
      <c r="AM657" s="53">
        <f t="shared" si="254"/>
        <v>257.1864003310871</v>
      </c>
      <c r="AN657" s="55">
        <f t="shared" si="255"/>
        <v>0.76098320419721754</v>
      </c>
      <c r="AO657" s="55">
        <f t="shared" si="256"/>
        <v>0.6364866020652421</v>
      </c>
      <c r="AP657" s="55">
        <f t="shared" si="257"/>
        <v>0.64890564444035859</v>
      </c>
      <c r="AQ657" s="55">
        <f t="shared" si="258"/>
        <v>0.58114371588420977</v>
      </c>
      <c r="AR657" s="55">
        <f t="shared" si="259"/>
        <v>0.58067517135652413</v>
      </c>
      <c r="AS657" s="55">
        <f t="shared" si="260"/>
        <v>0.64793978043558009</v>
      </c>
      <c r="AT657" s="55">
        <f t="shared" si="261"/>
        <v>0.66498584720180864</v>
      </c>
      <c r="AU657" s="55">
        <f t="shared" si="262"/>
        <v>0.65292204620768501</v>
      </c>
      <c r="AV657" s="55">
        <f t="shared" si="263"/>
        <v>0.7237608858593082</v>
      </c>
      <c r="AW657" s="55">
        <f t="shared" si="264"/>
        <v>0.68318924142259185</v>
      </c>
      <c r="AX657" s="55">
        <f t="shared" si="265"/>
        <v>0.77891378354157581</v>
      </c>
      <c r="AY657" s="55">
        <f t="shared" si="266"/>
        <v>0.74391410871864105</v>
      </c>
    </row>
    <row r="658" spans="1:51" ht="14.4" thickBot="1" x14ac:dyDescent="0.3">
      <c r="A658" s="41" t="s">
        <v>1398</v>
      </c>
      <c r="B658" s="41" t="s">
        <v>1419</v>
      </c>
      <c r="C658" s="27" t="s">
        <v>717</v>
      </c>
      <c r="D658" s="50">
        <v>-11.78</v>
      </c>
      <c r="E658" s="50">
        <v>-10.199999999999999</v>
      </c>
      <c r="F658" s="50">
        <v>-1.5</v>
      </c>
      <c r="G658" s="50">
        <v>3.4</v>
      </c>
      <c r="H658" s="50">
        <v>9.11</v>
      </c>
      <c r="I658" s="50">
        <v>13.6</v>
      </c>
      <c r="J658" s="50">
        <v>18.100000000000001</v>
      </c>
      <c r="K658" s="50">
        <v>16.8</v>
      </c>
      <c r="L658" s="50">
        <v>15.5</v>
      </c>
      <c r="M658" s="50">
        <v>3.9</v>
      </c>
      <c r="N658" s="50">
        <v>-1.39</v>
      </c>
      <c r="O658" s="50">
        <v>-10.39</v>
      </c>
      <c r="P658" s="51">
        <v>-14.722222222222221</v>
      </c>
      <c r="Q658" s="51">
        <v>-15.1</v>
      </c>
      <c r="R658" s="51">
        <v>-7.3888888888888893</v>
      </c>
      <c r="S658" s="51">
        <v>-3.2000000000000006</v>
      </c>
      <c r="T658" s="51">
        <v>2.2777777777777786</v>
      </c>
      <c r="U658" s="51">
        <v>7.3</v>
      </c>
      <c r="V658" s="51">
        <v>14.000000000000002</v>
      </c>
      <c r="W658" s="51">
        <v>12</v>
      </c>
      <c r="X658" s="51">
        <v>10.388888888888891</v>
      </c>
      <c r="Y658" s="51">
        <v>-0.39999999999999936</v>
      </c>
      <c r="Z658" s="51">
        <v>-4.7777777777777786</v>
      </c>
      <c r="AA658" s="51">
        <v>-12.888888888888888</v>
      </c>
      <c r="AB658" s="53">
        <f t="shared" si="243"/>
        <v>154.50823152937539</v>
      </c>
      <c r="AC658" s="53">
        <f t="shared" si="244"/>
        <v>128.04310547320515</v>
      </c>
      <c r="AD658" s="53">
        <f t="shared" si="245"/>
        <v>225.79041089095927</v>
      </c>
      <c r="AE658" s="53">
        <f t="shared" si="246"/>
        <v>299.45017992295158</v>
      </c>
      <c r="AF658" s="53">
        <f t="shared" si="247"/>
        <v>448.51498953208301</v>
      </c>
      <c r="AG658" s="53">
        <f t="shared" si="248"/>
        <v>671.37855875997002</v>
      </c>
      <c r="AH658" s="53">
        <f t="shared" si="249"/>
        <v>1228.7393889302436</v>
      </c>
      <c r="AI658" s="53">
        <f t="shared" si="250"/>
        <v>1027.0441380608752</v>
      </c>
      <c r="AJ658" s="53">
        <f t="shared" si="251"/>
        <v>901.25093218072755</v>
      </c>
      <c r="AK658" s="53">
        <f t="shared" si="252"/>
        <v>436.57333395900866</v>
      </c>
      <c r="AL658" s="53">
        <f t="shared" si="253"/>
        <v>333.60281478016697</v>
      </c>
      <c r="AM658" s="53">
        <f t="shared" si="254"/>
        <v>186.50911308252901</v>
      </c>
      <c r="AN658" s="55">
        <f t="shared" si="255"/>
        <v>0.78765560800415568</v>
      </c>
      <c r="AO658" s="55">
        <f t="shared" si="256"/>
        <v>0.67335656513871989</v>
      </c>
      <c r="AP658" s="55">
        <f t="shared" si="257"/>
        <v>0.64199063231052511</v>
      </c>
      <c r="AQ658" s="55">
        <f t="shared" si="258"/>
        <v>0.61982418910412862</v>
      </c>
      <c r="AR658" s="55">
        <f t="shared" si="259"/>
        <v>0.62304880829275266</v>
      </c>
      <c r="AS658" s="55">
        <f t="shared" si="260"/>
        <v>0.6570191485155964</v>
      </c>
      <c r="AT658" s="55">
        <f t="shared" si="261"/>
        <v>0.76978230695136907</v>
      </c>
      <c r="AU658" s="55">
        <f t="shared" si="262"/>
        <v>0.73325208143306975</v>
      </c>
      <c r="AV658" s="55">
        <f t="shared" si="263"/>
        <v>0.71594810364117956</v>
      </c>
      <c r="AW658" s="55">
        <f t="shared" si="264"/>
        <v>0.73534722122220686</v>
      </c>
      <c r="AX658" s="55">
        <f t="shared" si="265"/>
        <v>0.77720898560229601</v>
      </c>
      <c r="AY658" s="55">
        <f t="shared" si="266"/>
        <v>0.81880324501820634</v>
      </c>
    </row>
    <row r="659" spans="1:51" ht="14.4" thickBot="1" x14ac:dyDescent="0.3">
      <c r="A659" s="41" t="s">
        <v>1398</v>
      </c>
      <c r="B659" s="41" t="s">
        <v>1419</v>
      </c>
      <c r="C659" s="26" t="s">
        <v>718</v>
      </c>
      <c r="D659" s="50">
        <v>-6.72</v>
      </c>
      <c r="E659" s="50">
        <v>-4.4000000000000004</v>
      </c>
      <c r="F659" s="50">
        <v>0.39</v>
      </c>
      <c r="G659" s="50">
        <v>6.7</v>
      </c>
      <c r="H659" s="50">
        <v>12.22</v>
      </c>
      <c r="I659" s="50">
        <v>16.399999999999999</v>
      </c>
      <c r="J659" s="50">
        <v>21.1</v>
      </c>
      <c r="K659" s="50">
        <v>19.8</v>
      </c>
      <c r="L659" s="50">
        <v>14.28</v>
      </c>
      <c r="M659" s="50">
        <v>8.4</v>
      </c>
      <c r="N659" s="50">
        <v>2.78</v>
      </c>
      <c r="O659" s="50">
        <v>-3.61</v>
      </c>
      <c r="P659" s="51">
        <v>-12.5</v>
      </c>
      <c r="Q659" s="51">
        <v>-10.899999999999999</v>
      </c>
      <c r="R659" s="51">
        <v>-6.3888888888888884</v>
      </c>
      <c r="S659" s="51">
        <v>1.5000000000000016</v>
      </c>
      <c r="T659" s="51">
        <v>7.0000000000000009</v>
      </c>
      <c r="U659" s="51">
        <v>11.500000000000002</v>
      </c>
      <c r="V659" s="51">
        <v>15.599999999999998</v>
      </c>
      <c r="W659" s="51">
        <v>14.7</v>
      </c>
      <c r="X659" s="51">
        <v>9.3888888888888875</v>
      </c>
      <c r="Y659" s="51">
        <v>2.8999999999999995</v>
      </c>
      <c r="Z659" s="51">
        <v>-3.2777777777777768</v>
      </c>
      <c r="AA659" s="51">
        <v>-9.7777777777777786</v>
      </c>
      <c r="AB659" s="53">
        <f t="shared" si="243"/>
        <v>149.20713976348466</v>
      </c>
      <c r="AC659" s="53">
        <f t="shared" si="244"/>
        <v>161.61989750530864</v>
      </c>
      <c r="AD659" s="53">
        <f t="shared" si="245"/>
        <v>229.41672532362168</v>
      </c>
      <c r="AE659" s="53">
        <f t="shared" si="246"/>
        <v>472.86256090043321</v>
      </c>
      <c r="AF659" s="53">
        <f t="shared" si="247"/>
        <v>705.21942651073948</v>
      </c>
      <c r="AG659" s="53">
        <f t="shared" si="248"/>
        <v>986.21321400948307</v>
      </c>
      <c r="AH659" s="53">
        <f t="shared" si="249"/>
        <v>1253.415291835124</v>
      </c>
      <c r="AI659" s="53">
        <f t="shared" si="250"/>
        <v>1209.7531860325</v>
      </c>
      <c r="AJ659" s="53">
        <f t="shared" si="251"/>
        <v>852.70901233872996</v>
      </c>
      <c r="AK659" s="53">
        <f t="shared" si="252"/>
        <v>514.021931676343</v>
      </c>
      <c r="AL659" s="53">
        <f t="shared" si="253"/>
        <v>309.26561793285987</v>
      </c>
      <c r="AM659" s="53">
        <f t="shared" si="254"/>
        <v>181.92082688396047</v>
      </c>
      <c r="AN659" s="55">
        <f t="shared" si="255"/>
        <v>0.63479578405266046</v>
      </c>
      <c r="AO659" s="55">
        <f t="shared" si="256"/>
        <v>0.60495255394475256</v>
      </c>
      <c r="AP659" s="55">
        <f t="shared" si="257"/>
        <v>0.60407277583534791</v>
      </c>
      <c r="AQ659" s="55">
        <f t="shared" si="258"/>
        <v>0.69438368711828213</v>
      </c>
      <c r="AR659" s="55">
        <f t="shared" si="259"/>
        <v>0.70445114801684838</v>
      </c>
      <c r="AS659" s="55">
        <f t="shared" si="260"/>
        <v>0.72771845006244695</v>
      </c>
      <c r="AT659" s="55">
        <f t="shared" si="261"/>
        <v>0.70832126459230416</v>
      </c>
      <c r="AU659" s="55">
        <f t="shared" si="262"/>
        <v>0.72434988595750871</v>
      </c>
      <c r="AV659" s="55">
        <f t="shared" si="263"/>
        <v>0.72429715192295552</v>
      </c>
      <c r="AW659" s="55">
        <f t="shared" si="264"/>
        <v>0.68318924142259185</v>
      </c>
      <c r="AX659" s="55">
        <f t="shared" si="265"/>
        <v>0.6438604942462296</v>
      </c>
      <c r="AY659" s="55">
        <f t="shared" si="266"/>
        <v>0.62309512894354246</v>
      </c>
    </row>
    <row r="660" spans="1:51" ht="14.4" thickBot="1" x14ac:dyDescent="0.3">
      <c r="A660" s="41" t="s">
        <v>1398</v>
      </c>
      <c r="B660" s="41" t="s">
        <v>1419</v>
      </c>
      <c r="C660" s="26" t="s">
        <v>719</v>
      </c>
      <c r="D660" s="50">
        <v>-11.61</v>
      </c>
      <c r="E660" s="50">
        <v>-9.6</v>
      </c>
      <c r="F660" s="50">
        <v>-1.5</v>
      </c>
      <c r="G660" s="50">
        <v>3.8</v>
      </c>
      <c r="H660" s="50">
        <v>9.39</v>
      </c>
      <c r="I660" s="50">
        <v>15.3</v>
      </c>
      <c r="J660" s="50">
        <v>17.399999999999999</v>
      </c>
      <c r="K660" s="50">
        <v>19.3</v>
      </c>
      <c r="L660" s="50">
        <v>10.78</v>
      </c>
      <c r="M660" s="50">
        <v>5.8</v>
      </c>
      <c r="N660" s="50">
        <v>2.2200000000000002</v>
      </c>
      <c r="O660" s="50">
        <v>-4.72</v>
      </c>
      <c r="P660" s="51">
        <v>-15.888888888888889</v>
      </c>
      <c r="Q660" s="51">
        <v>-13.299999999999999</v>
      </c>
      <c r="R660" s="51">
        <v>-6.2777777777777777</v>
      </c>
      <c r="S660" s="51">
        <v>-2.5</v>
      </c>
      <c r="T660" s="51">
        <v>1.2777777777777761</v>
      </c>
      <c r="U660" s="51">
        <v>7.3</v>
      </c>
      <c r="V660" s="51">
        <v>10.899999999999999</v>
      </c>
      <c r="W660" s="51">
        <v>10.799999999999999</v>
      </c>
      <c r="X660" s="51">
        <v>4.5000000000000009</v>
      </c>
      <c r="Y660" s="51">
        <v>0.99999999999999845</v>
      </c>
      <c r="Z660" s="51">
        <v>-1.7777777777777772</v>
      </c>
      <c r="AA660" s="51">
        <v>-7.8888888888888884</v>
      </c>
      <c r="AB660" s="53">
        <f t="shared" si="243"/>
        <v>125.70277569483584</v>
      </c>
      <c r="AC660" s="53">
        <f t="shared" si="244"/>
        <v>163.94964463527805</v>
      </c>
      <c r="AD660" s="53">
        <f t="shared" si="245"/>
        <v>267.79461395085707</v>
      </c>
      <c r="AE660" s="53">
        <f t="shared" si="246"/>
        <v>323.02555856974379</v>
      </c>
      <c r="AF660" s="53">
        <f t="shared" si="247"/>
        <v>381.5182858873477</v>
      </c>
      <c r="AG660" s="53">
        <f t="shared" si="248"/>
        <v>601.54322199232888</v>
      </c>
      <c r="AH660" s="53">
        <f t="shared" si="249"/>
        <v>854.87222131440217</v>
      </c>
      <c r="AI660" s="53">
        <f t="shared" si="250"/>
        <v>748.8512668144333</v>
      </c>
      <c r="AJ660" s="53">
        <f t="shared" si="251"/>
        <v>548.76902894427133</v>
      </c>
      <c r="AK660" s="53">
        <f t="shared" si="252"/>
        <v>468.27776331081418</v>
      </c>
      <c r="AL660" s="53">
        <f t="shared" si="253"/>
        <v>401.87633377000452</v>
      </c>
      <c r="AM660" s="53">
        <f t="shared" si="254"/>
        <v>265.58098143802869</v>
      </c>
      <c r="AN660" s="55">
        <f t="shared" si="255"/>
        <v>0.70563229960232754</v>
      </c>
      <c r="AO660" s="55">
        <f t="shared" si="256"/>
        <v>0.74413955063987591</v>
      </c>
      <c r="AP660" s="55">
        <f t="shared" si="257"/>
        <v>0.69916046588586545</v>
      </c>
      <c r="AQ660" s="55">
        <f t="shared" si="258"/>
        <v>0.63475816341697655</v>
      </c>
      <c r="AR660" s="55">
        <f t="shared" si="259"/>
        <v>0.56924525833861372</v>
      </c>
      <c r="AS660" s="55">
        <f t="shared" si="260"/>
        <v>0.58867744635560892</v>
      </c>
      <c r="AT660" s="55">
        <f t="shared" si="261"/>
        <v>0.65639052068984305</v>
      </c>
      <c r="AU660" s="55">
        <f t="shared" si="262"/>
        <v>0.57881888028500361</v>
      </c>
      <c r="AV660" s="55">
        <f t="shared" si="263"/>
        <v>0.65171406727975412</v>
      </c>
      <c r="AW660" s="55">
        <f t="shared" si="264"/>
        <v>0.71277863717459966</v>
      </c>
      <c r="AX660" s="55">
        <f t="shared" si="265"/>
        <v>0.74870719357227855</v>
      </c>
      <c r="AY660" s="55">
        <f t="shared" si="266"/>
        <v>0.78488507378058547</v>
      </c>
    </row>
    <row r="661" spans="1:51" ht="14.4" thickBot="1" x14ac:dyDescent="0.3">
      <c r="A661" s="41" t="s">
        <v>1398</v>
      </c>
      <c r="B661" s="41" t="s">
        <v>1419</v>
      </c>
      <c r="C661" s="26" t="s">
        <v>720</v>
      </c>
      <c r="D661" s="50">
        <v>-2.2799999999999998</v>
      </c>
      <c r="E661" s="50">
        <v>-4.0999999999999996</v>
      </c>
      <c r="F661" s="50">
        <v>0.5</v>
      </c>
      <c r="G661" s="50">
        <v>3.6</v>
      </c>
      <c r="H661" s="50">
        <v>9.89</v>
      </c>
      <c r="I661" s="50">
        <v>16.600000000000001</v>
      </c>
      <c r="J661" s="50">
        <v>16.5</v>
      </c>
      <c r="K661" s="50">
        <v>18.3</v>
      </c>
      <c r="L661" s="50">
        <v>16.28</v>
      </c>
      <c r="M661" s="50">
        <v>10</v>
      </c>
      <c r="N661" s="50">
        <v>4.1100000000000003</v>
      </c>
      <c r="O661" s="50">
        <v>0.11</v>
      </c>
      <c r="P661" s="51">
        <v>-6.7777777777777768</v>
      </c>
      <c r="Q661" s="51">
        <v>-10.1</v>
      </c>
      <c r="R661" s="51">
        <v>-4.1111111111111098</v>
      </c>
      <c r="S661" s="51">
        <v>-4.6000000000000005</v>
      </c>
      <c r="T661" s="51">
        <v>3.8888888888888888</v>
      </c>
      <c r="U661" s="51">
        <v>8.1999999999999993</v>
      </c>
      <c r="V661" s="51">
        <v>10.299999999999999</v>
      </c>
      <c r="W661" s="51">
        <v>11.600000000000001</v>
      </c>
      <c r="X661" s="51">
        <v>12.277777777777779</v>
      </c>
      <c r="Y661" s="51">
        <v>6.0999999999999979</v>
      </c>
      <c r="Z661" s="51">
        <v>-1.4999999999999996</v>
      </c>
      <c r="AA661" s="51">
        <v>-5.4999999999999991</v>
      </c>
      <c r="AB661" s="53">
        <f t="shared" si="243"/>
        <v>262.72241811935822</v>
      </c>
      <c r="AC661" s="53">
        <f t="shared" si="244"/>
        <v>179.37092121068724</v>
      </c>
      <c r="AD661" s="53">
        <f t="shared" si="245"/>
        <v>321.40848974250059</v>
      </c>
      <c r="AE661" s="53">
        <f t="shared" si="246"/>
        <v>239.3965548095571</v>
      </c>
      <c r="AF661" s="53">
        <f t="shared" si="247"/>
        <v>534.54149820736268</v>
      </c>
      <c r="AG661" s="53">
        <f t="shared" si="248"/>
        <v>625.82393417632932</v>
      </c>
      <c r="AH661" s="53">
        <f t="shared" si="249"/>
        <v>835.54590395278763</v>
      </c>
      <c r="AI661" s="53">
        <f t="shared" si="250"/>
        <v>886.29736690863706</v>
      </c>
      <c r="AJ661" s="53">
        <f t="shared" si="251"/>
        <v>1101.0769053769154</v>
      </c>
      <c r="AK661" s="53">
        <f t="shared" si="252"/>
        <v>721.95513870895172</v>
      </c>
      <c r="AL661" s="53">
        <f t="shared" si="253"/>
        <v>366.28806940818833</v>
      </c>
      <c r="AM661" s="53">
        <f t="shared" si="254"/>
        <v>268.07651321280406</v>
      </c>
      <c r="AN661" s="55">
        <f t="shared" si="255"/>
        <v>0.71269007802473683</v>
      </c>
      <c r="AO661" s="55">
        <f t="shared" si="256"/>
        <v>0.6301676050960231</v>
      </c>
      <c r="AP661" s="55">
        <f t="shared" si="257"/>
        <v>0.71216318922716215</v>
      </c>
      <c r="AQ661" s="55">
        <f t="shared" si="258"/>
        <v>0.55030633198290158</v>
      </c>
      <c r="AR661" s="55">
        <f t="shared" si="259"/>
        <v>0.66259494952546349</v>
      </c>
      <c r="AS661" s="55">
        <f t="shared" si="260"/>
        <v>0.57602631266913995</v>
      </c>
      <c r="AT661" s="55">
        <f t="shared" si="261"/>
        <v>0.66770054833354642</v>
      </c>
      <c r="AU661" s="55">
        <f t="shared" si="262"/>
        <v>0.64968352178096533</v>
      </c>
      <c r="AV661" s="55">
        <f t="shared" si="263"/>
        <v>0.77187307584875842</v>
      </c>
      <c r="AW661" s="55">
        <f t="shared" si="264"/>
        <v>0.76720923803696894</v>
      </c>
      <c r="AX661" s="55">
        <f t="shared" si="265"/>
        <v>0.66861276137280956</v>
      </c>
      <c r="AY661" s="55">
        <f t="shared" si="266"/>
        <v>0.65963895132268779</v>
      </c>
    </row>
    <row r="662" spans="1:51" ht="14.4" thickBot="1" x14ac:dyDescent="0.3">
      <c r="A662" s="41" t="s">
        <v>1398</v>
      </c>
      <c r="B662" s="41" t="s">
        <v>1419</v>
      </c>
      <c r="C662" s="26" t="s">
        <v>721</v>
      </c>
      <c r="D662" s="50">
        <v>-2.39</v>
      </c>
      <c r="E662" s="50">
        <v>-5.0999999999999996</v>
      </c>
      <c r="F662" s="50">
        <v>1.22</v>
      </c>
      <c r="G662" s="50">
        <v>4.9000000000000004</v>
      </c>
      <c r="H662" s="50">
        <v>11.5</v>
      </c>
      <c r="I662" s="50">
        <v>17.899999999999999</v>
      </c>
      <c r="J662" s="50">
        <v>20.6</v>
      </c>
      <c r="K662" s="50">
        <v>13.4</v>
      </c>
      <c r="L662" s="50">
        <v>13.11</v>
      </c>
      <c r="M662" s="50">
        <v>7.4</v>
      </c>
      <c r="N662" s="50">
        <v>4.1100000000000003</v>
      </c>
      <c r="O662" s="50">
        <v>-0.39</v>
      </c>
      <c r="P662" s="51">
        <v>-7.7222222222222214</v>
      </c>
      <c r="Q662" s="51">
        <v>-11.600000000000001</v>
      </c>
      <c r="R662" s="51">
        <v>-4.6111111111111116</v>
      </c>
      <c r="S662" s="51">
        <v>-4.2999999999999989</v>
      </c>
      <c r="T662" s="51">
        <v>2.6111111111111125</v>
      </c>
      <c r="U662" s="51">
        <v>7.6999999999999993</v>
      </c>
      <c r="V662" s="51">
        <v>13.900000000000002</v>
      </c>
      <c r="W662" s="51">
        <v>9.6</v>
      </c>
      <c r="X662" s="51">
        <v>7.7222222222222214</v>
      </c>
      <c r="Y662" s="51">
        <v>0.49999999999999922</v>
      </c>
      <c r="Z662" s="51">
        <v>-0.88888888888888962</v>
      </c>
      <c r="AA662" s="51">
        <v>-7.2222222222222223</v>
      </c>
      <c r="AB662" s="53">
        <f t="shared" si="243"/>
        <v>228.99420438444301</v>
      </c>
      <c r="AC662" s="53">
        <f t="shared" si="244"/>
        <v>152.38853978416671</v>
      </c>
      <c r="AD662" s="53">
        <f t="shared" si="245"/>
        <v>283.06409556725089</v>
      </c>
      <c r="AE662" s="53">
        <f t="shared" si="246"/>
        <v>228.65364178503793</v>
      </c>
      <c r="AF662" s="53">
        <f t="shared" si="247"/>
        <v>400.94303705696365</v>
      </c>
      <c r="AG662" s="53">
        <f t="shared" si="248"/>
        <v>538.54859916549913</v>
      </c>
      <c r="AH662" s="53">
        <f t="shared" si="249"/>
        <v>1038.180472000503</v>
      </c>
      <c r="AI662" s="53">
        <f t="shared" si="250"/>
        <v>928.80974514542788</v>
      </c>
      <c r="AJ662" s="53">
        <f t="shared" si="251"/>
        <v>734.27506757577305</v>
      </c>
      <c r="AK662" s="53">
        <f t="shared" si="252"/>
        <v>390.33715222744701</v>
      </c>
      <c r="AL662" s="53">
        <f t="shared" si="253"/>
        <v>400.58747379715845</v>
      </c>
      <c r="AM662" s="53">
        <f t="shared" si="254"/>
        <v>213.61505079641719</v>
      </c>
      <c r="AN662" s="55">
        <f t="shared" si="255"/>
        <v>0.66808291130369091</v>
      </c>
      <c r="AO662" s="55">
        <f t="shared" si="256"/>
        <v>0.60313845786132103</v>
      </c>
      <c r="AP662" s="55">
        <f t="shared" si="257"/>
        <v>0.6512308847296554</v>
      </c>
      <c r="AQ662" s="55">
        <f t="shared" si="258"/>
        <v>0.51387871247376316</v>
      </c>
      <c r="AR662" s="55">
        <f t="shared" si="259"/>
        <v>0.54392324881454435</v>
      </c>
      <c r="AS662" s="55">
        <f t="shared" si="260"/>
        <v>0.51283844656825162</v>
      </c>
      <c r="AT662" s="55">
        <f t="shared" si="261"/>
        <v>0.65463288484429183</v>
      </c>
      <c r="AU662" s="55">
        <f t="shared" si="262"/>
        <v>0.77782945287397698</v>
      </c>
      <c r="AV662" s="55">
        <f t="shared" si="263"/>
        <v>0.69816321297347594</v>
      </c>
      <c r="AW662" s="55">
        <f t="shared" si="264"/>
        <v>0.61594451026941022</v>
      </c>
      <c r="AX662" s="55">
        <f t="shared" si="265"/>
        <v>0.69921696551529888</v>
      </c>
      <c r="AY662" s="55">
        <f t="shared" si="266"/>
        <v>0.59961924544197831</v>
      </c>
    </row>
    <row r="663" spans="1:51" ht="14.4" thickBot="1" x14ac:dyDescent="0.3">
      <c r="A663" s="41" t="s">
        <v>1398</v>
      </c>
      <c r="B663" s="41" t="s">
        <v>1419</v>
      </c>
      <c r="C663" s="26" t="s">
        <v>722</v>
      </c>
      <c r="D663" s="50">
        <v>-4.3899999999999997</v>
      </c>
      <c r="E663" s="50">
        <v>-5.8</v>
      </c>
      <c r="F663" s="50">
        <v>-1.61</v>
      </c>
      <c r="G663" s="50">
        <v>4.5999999999999996</v>
      </c>
      <c r="H663" s="50">
        <v>11.11</v>
      </c>
      <c r="I663" s="50">
        <v>18.8</v>
      </c>
      <c r="J663" s="50">
        <v>20.8</v>
      </c>
      <c r="K663" s="50">
        <v>19.3</v>
      </c>
      <c r="L663" s="50">
        <v>12.72</v>
      </c>
      <c r="M663" s="50">
        <v>6.9</v>
      </c>
      <c r="N663" s="50">
        <v>1.78</v>
      </c>
      <c r="O663" s="50">
        <v>-2.11</v>
      </c>
      <c r="P663" s="51">
        <v>-8.7222222222222214</v>
      </c>
      <c r="Q663" s="51">
        <v>-11.4</v>
      </c>
      <c r="R663" s="51">
        <v>-8.2222222222222232</v>
      </c>
      <c r="S663" s="51">
        <v>-5.7000000000000011</v>
      </c>
      <c r="T663" s="51">
        <v>2.5</v>
      </c>
      <c r="U663" s="51">
        <v>5.5999999999999988</v>
      </c>
      <c r="V663" s="51">
        <v>15.299999999999999</v>
      </c>
      <c r="W663" s="51">
        <v>14.100000000000001</v>
      </c>
      <c r="X663" s="51">
        <v>5.7777777777777768</v>
      </c>
      <c r="Y663" s="51">
        <v>-0.49999999999999922</v>
      </c>
      <c r="Z663" s="51">
        <v>-2.1111111111111116</v>
      </c>
      <c r="AA663" s="51">
        <v>-6.7222222222222232</v>
      </c>
      <c r="AB663" s="53">
        <f t="shared" si="243"/>
        <v>227.5786718765894</v>
      </c>
      <c r="AC663" s="53">
        <f t="shared" si="244"/>
        <v>165.92120358355925</v>
      </c>
      <c r="AD663" s="53">
        <f t="shared" si="245"/>
        <v>200.07011630820708</v>
      </c>
      <c r="AE663" s="53">
        <f t="shared" si="246"/>
        <v>188.94639487715799</v>
      </c>
      <c r="AF663" s="53">
        <f t="shared" si="247"/>
        <v>404.98976203623124</v>
      </c>
      <c r="AG663" s="53">
        <f t="shared" si="248"/>
        <v>381.41029891543099</v>
      </c>
      <c r="AH663" s="53">
        <f t="shared" si="249"/>
        <v>1228.5643462410151</v>
      </c>
      <c r="AI663" s="53">
        <f t="shared" si="250"/>
        <v>1154.7893600937341</v>
      </c>
      <c r="AJ663" s="53">
        <f t="shared" si="251"/>
        <v>576.74354842319542</v>
      </c>
      <c r="AK663" s="53">
        <f t="shared" si="252"/>
        <v>349.39009056234943</v>
      </c>
      <c r="AL663" s="53">
        <f t="shared" si="253"/>
        <v>394.81017598282943</v>
      </c>
      <c r="AM663" s="53">
        <f t="shared" si="254"/>
        <v>261.66594433257376</v>
      </c>
      <c r="AN663" s="55">
        <f t="shared" si="255"/>
        <v>0.71758996023317634</v>
      </c>
      <c r="AO663" s="55">
        <f t="shared" si="256"/>
        <v>0.64628852855046814</v>
      </c>
      <c r="AP663" s="55">
        <f t="shared" si="257"/>
        <v>0.60676656006989338</v>
      </c>
      <c r="AQ663" s="55">
        <f t="shared" si="258"/>
        <v>0.4720474694989148</v>
      </c>
      <c r="AR663" s="55">
        <f t="shared" si="259"/>
        <v>0.5537655575052306</v>
      </c>
      <c r="AS663" s="55">
        <f t="shared" si="260"/>
        <v>0.41957709083237343</v>
      </c>
      <c r="AT663" s="55">
        <f t="shared" si="261"/>
        <v>0.70775975597951701</v>
      </c>
      <c r="AU663" s="55">
        <f t="shared" si="262"/>
        <v>0.71878050785847791</v>
      </c>
      <c r="AV663" s="55">
        <f t="shared" si="263"/>
        <v>0.62669503352706302</v>
      </c>
      <c r="AW663" s="55">
        <f t="shared" si="264"/>
        <v>0.5927983496830681</v>
      </c>
      <c r="AX663" s="55">
        <f t="shared" si="265"/>
        <v>0.75383470304733136</v>
      </c>
      <c r="AY663" s="55">
        <f t="shared" si="266"/>
        <v>0.70680512686177521</v>
      </c>
    </row>
    <row r="664" spans="1:51" ht="14.4" thickBot="1" x14ac:dyDescent="0.3">
      <c r="A664" s="41" t="s">
        <v>1398</v>
      </c>
      <c r="B664" s="41" t="s">
        <v>1419</v>
      </c>
      <c r="C664" s="26" t="s">
        <v>723</v>
      </c>
      <c r="D664" s="50">
        <v>-2.39</v>
      </c>
      <c r="E664" s="50">
        <v>-4.5999999999999996</v>
      </c>
      <c r="F664" s="50">
        <v>2.2799999999999998</v>
      </c>
      <c r="G664" s="50">
        <v>6</v>
      </c>
      <c r="H664" s="50">
        <v>11.89</v>
      </c>
      <c r="I664" s="50">
        <v>15.1</v>
      </c>
      <c r="J664" s="50">
        <v>20.100000000000001</v>
      </c>
      <c r="K664" s="50">
        <v>20.399999999999999</v>
      </c>
      <c r="L664" s="50">
        <v>16.89</v>
      </c>
      <c r="M664" s="50">
        <v>9.9</v>
      </c>
      <c r="N664" s="50">
        <v>5.28</v>
      </c>
      <c r="O664" s="50">
        <v>0.89</v>
      </c>
      <c r="P664" s="51">
        <v>-5.8888888888888893</v>
      </c>
      <c r="Q664" s="51">
        <v>-10</v>
      </c>
      <c r="R664" s="51">
        <v>-3.3888888888888897</v>
      </c>
      <c r="S664" s="51">
        <v>0.59999999999999909</v>
      </c>
      <c r="T664" s="51">
        <v>5.8888888888888893</v>
      </c>
      <c r="U664" s="51">
        <v>11.8</v>
      </c>
      <c r="V664" s="51">
        <v>15.7</v>
      </c>
      <c r="W664" s="51">
        <v>14.7</v>
      </c>
      <c r="X664" s="51">
        <v>13.499999999999998</v>
      </c>
      <c r="Y664" s="51">
        <v>6.7000000000000011</v>
      </c>
      <c r="Z664" s="51">
        <v>0.99999999999999845</v>
      </c>
      <c r="AA664" s="51">
        <v>-2.1111111111111116</v>
      </c>
      <c r="AB664" s="53">
        <f t="shared" si="243"/>
        <v>303.42815250690268</v>
      </c>
      <c r="AC664" s="53">
        <f t="shared" si="244"/>
        <v>189.20498898657542</v>
      </c>
      <c r="AD664" s="53">
        <f t="shared" si="245"/>
        <v>315.18195315059546</v>
      </c>
      <c r="AE664" s="53">
        <f t="shared" si="246"/>
        <v>435.9824813990154</v>
      </c>
      <c r="AF664" s="53">
        <f t="shared" si="247"/>
        <v>618.49921073594578</v>
      </c>
      <c r="AG664" s="53">
        <f t="shared" si="248"/>
        <v>1115.0377990587751</v>
      </c>
      <c r="AH664" s="53">
        <f t="shared" si="249"/>
        <v>1350.2680855511505</v>
      </c>
      <c r="AI664" s="53">
        <f t="shared" si="250"/>
        <v>1165.6726787992441</v>
      </c>
      <c r="AJ664" s="53">
        <f t="shared" si="251"/>
        <v>1242.82546542828</v>
      </c>
      <c r="AK664" s="53">
        <f t="shared" si="252"/>
        <v>789.39769069475392</v>
      </c>
      <c r="AL664" s="53">
        <f t="shared" si="253"/>
        <v>485.46606846403336</v>
      </c>
      <c r="AM664" s="53">
        <f t="shared" si="254"/>
        <v>420.83628728867438</v>
      </c>
      <c r="AN664" s="55">
        <f t="shared" si="255"/>
        <v>0.76903490874121905</v>
      </c>
      <c r="AO664" s="55">
        <f t="shared" si="256"/>
        <v>0.65949210191651775</v>
      </c>
      <c r="AP664" s="55">
        <f t="shared" si="257"/>
        <v>0.66163562048798719</v>
      </c>
      <c r="AQ664" s="55">
        <f t="shared" si="258"/>
        <v>0.68302325033110489</v>
      </c>
      <c r="AR664" s="55">
        <f t="shared" si="259"/>
        <v>0.6669225204328163</v>
      </c>
      <c r="AS664" s="55">
        <f t="shared" si="260"/>
        <v>0.80663746283022064</v>
      </c>
      <c r="AT664" s="55">
        <f t="shared" si="261"/>
        <v>0.75818532893391832</v>
      </c>
      <c r="AU664" s="55">
        <f t="shared" si="262"/>
        <v>0.69795631183345563</v>
      </c>
      <c r="AV664" s="55">
        <f t="shared" si="263"/>
        <v>0.80431160877760632</v>
      </c>
      <c r="AW664" s="55">
        <f t="shared" si="264"/>
        <v>0.80493338588057017</v>
      </c>
      <c r="AX664" s="55">
        <f t="shared" si="265"/>
        <v>0.73894143558687642</v>
      </c>
      <c r="AY664" s="55">
        <f t="shared" si="266"/>
        <v>0.80352791533315582</v>
      </c>
    </row>
    <row r="665" spans="1:51" ht="14.4" thickBot="1" x14ac:dyDescent="0.3">
      <c r="A665" s="41" t="s">
        <v>1398</v>
      </c>
      <c r="B665" s="41" t="s">
        <v>1420</v>
      </c>
      <c r="C665" s="26" t="s">
        <v>724</v>
      </c>
      <c r="D665" s="50">
        <v>-6.89</v>
      </c>
      <c r="E665" s="50">
        <v>-7.7</v>
      </c>
      <c r="F665" s="50">
        <v>-0.72</v>
      </c>
      <c r="G665" s="50">
        <v>6.9</v>
      </c>
      <c r="H665" s="50">
        <v>11.39</v>
      </c>
      <c r="I665" s="50">
        <v>16.2</v>
      </c>
      <c r="J665" s="50">
        <v>19.7</v>
      </c>
      <c r="K665" s="50">
        <v>18.2</v>
      </c>
      <c r="L665" s="50">
        <v>15.22</v>
      </c>
      <c r="M665" s="50">
        <v>7.5</v>
      </c>
      <c r="N665" s="50">
        <v>1.22</v>
      </c>
      <c r="O665" s="50">
        <v>-4</v>
      </c>
      <c r="P665" s="51">
        <v>-10.277777777777777</v>
      </c>
      <c r="Q665" s="51">
        <v>-10.499999999999998</v>
      </c>
      <c r="R665" s="51">
        <v>-4.2222222222222232</v>
      </c>
      <c r="S665" s="51">
        <v>-9.9999999999999839E-2</v>
      </c>
      <c r="T665" s="51">
        <v>4.0000000000000018</v>
      </c>
      <c r="U665" s="51">
        <v>9.3000000000000007</v>
      </c>
      <c r="V665" s="51">
        <v>13.2</v>
      </c>
      <c r="W665" s="51">
        <v>14.100000000000001</v>
      </c>
      <c r="X665" s="51">
        <v>11.777777777777779</v>
      </c>
      <c r="Y665" s="51">
        <v>2.8999999999999995</v>
      </c>
      <c r="Z665" s="51">
        <v>-3.5000000000000004</v>
      </c>
      <c r="AA665" s="51">
        <v>-7.0000000000000009</v>
      </c>
      <c r="AB665" s="53">
        <f t="shared" si="243"/>
        <v>215.54495897369358</v>
      </c>
      <c r="AC665" s="53">
        <f t="shared" si="244"/>
        <v>221.50125678388662</v>
      </c>
      <c r="AD665" s="53">
        <f t="shared" si="245"/>
        <v>345.35892456914661</v>
      </c>
      <c r="AE665" s="53">
        <f t="shared" si="246"/>
        <v>370.31267129450396</v>
      </c>
      <c r="AF665" s="53">
        <f t="shared" si="247"/>
        <v>491.3557131720487</v>
      </c>
      <c r="AG665" s="53">
        <f t="shared" si="248"/>
        <v>744.84173157784085</v>
      </c>
      <c r="AH665" s="53">
        <f t="shared" si="249"/>
        <v>1002.0407282097905</v>
      </c>
      <c r="AI665" s="53">
        <f t="shared" si="250"/>
        <v>1236.978292587236</v>
      </c>
      <c r="AJ665" s="53">
        <f t="shared" si="251"/>
        <v>1103.2343414879449</v>
      </c>
      <c r="AK665" s="53">
        <f t="shared" si="252"/>
        <v>546.46159725981977</v>
      </c>
      <c r="AL665" s="53">
        <f t="shared" si="253"/>
        <v>334.40183312728271</v>
      </c>
      <c r="AM665" s="53">
        <f t="shared" si="254"/>
        <v>288.58229346353636</v>
      </c>
      <c r="AN665" s="55">
        <f t="shared" si="255"/>
        <v>0.76796540465807217</v>
      </c>
      <c r="AO665" s="55">
        <f t="shared" si="256"/>
        <v>0.80318906083882124</v>
      </c>
      <c r="AP665" s="55">
        <f t="shared" si="257"/>
        <v>0.77164119061979253</v>
      </c>
      <c r="AQ665" s="55">
        <f t="shared" si="258"/>
        <v>0.6102896162353223</v>
      </c>
      <c r="AR665" s="55">
        <f t="shared" si="259"/>
        <v>0.60433004895581854</v>
      </c>
      <c r="AS665" s="55">
        <f t="shared" si="260"/>
        <v>0.63646712787583193</v>
      </c>
      <c r="AT665" s="55">
        <f t="shared" si="261"/>
        <v>0.66128644576228512</v>
      </c>
      <c r="AU665" s="55">
        <f t="shared" si="262"/>
        <v>0.76993771858410343</v>
      </c>
      <c r="AV665" s="55">
        <f t="shared" si="263"/>
        <v>0.79926941026682541</v>
      </c>
      <c r="AW665" s="55">
        <f t="shared" si="264"/>
        <v>0.72630497084234891</v>
      </c>
      <c r="AX665" s="55">
        <f t="shared" si="265"/>
        <v>0.70782666724193188</v>
      </c>
      <c r="AY665" s="55">
        <f t="shared" si="266"/>
        <v>0.79631765086518369</v>
      </c>
    </row>
    <row r="666" spans="1:51" ht="14.4" thickBot="1" x14ac:dyDescent="0.3">
      <c r="A666" s="41" t="s">
        <v>1398</v>
      </c>
      <c r="B666" s="41" t="s">
        <v>1420</v>
      </c>
      <c r="C666" s="26" t="s">
        <v>725</v>
      </c>
      <c r="D666" s="50">
        <v>-4.28</v>
      </c>
      <c r="E666" s="50">
        <v>-4.5</v>
      </c>
      <c r="F666" s="50">
        <v>5.61</v>
      </c>
      <c r="G666" s="50">
        <v>9.6</v>
      </c>
      <c r="H666" s="50">
        <v>11.5</v>
      </c>
      <c r="I666" s="50">
        <v>20.3</v>
      </c>
      <c r="J666" s="50">
        <v>20</v>
      </c>
      <c r="K666" s="50">
        <v>21.4</v>
      </c>
      <c r="L666" s="50">
        <v>16.11</v>
      </c>
      <c r="M666" s="50">
        <v>10.199999999999999</v>
      </c>
      <c r="N666" s="50">
        <v>7.61</v>
      </c>
      <c r="O666" s="50">
        <v>0.61</v>
      </c>
      <c r="P666" s="51">
        <v>-9.5</v>
      </c>
      <c r="Q666" s="51">
        <v>-9.1000000000000014</v>
      </c>
      <c r="R666" s="51">
        <v>-0.77777777777777701</v>
      </c>
      <c r="S666" s="51">
        <v>3.2999999999999985</v>
      </c>
      <c r="T666" s="51">
        <v>6.1111111111111107</v>
      </c>
      <c r="U666" s="51">
        <v>14.7</v>
      </c>
      <c r="V666" s="51">
        <v>16.7</v>
      </c>
      <c r="W666" s="51">
        <v>16.8</v>
      </c>
      <c r="X666" s="51">
        <v>11.500000000000002</v>
      </c>
      <c r="Y666" s="51">
        <v>5.9999999999999982</v>
      </c>
      <c r="Z666" s="51">
        <v>3.2777777777777768</v>
      </c>
      <c r="AA666" s="51">
        <v>-2.8888888888888884</v>
      </c>
      <c r="AB666" s="53">
        <f t="shared" si="243"/>
        <v>199.82871639550899</v>
      </c>
      <c r="AC666" s="53">
        <f t="shared" si="244"/>
        <v>216.31392838108749</v>
      </c>
      <c r="AD666" s="53">
        <f t="shared" si="245"/>
        <v>366.72143620743333</v>
      </c>
      <c r="AE666" s="53">
        <f t="shared" si="246"/>
        <v>501.65356072588662</v>
      </c>
      <c r="AF666" s="53">
        <f t="shared" si="247"/>
        <v>654.41213281045066</v>
      </c>
      <c r="AG666" s="53">
        <f t="shared" si="248"/>
        <v>1172.8924999025303</v>
      </c>
      <c r="AH666" s="53">
        <f t="shared" si="249"/>
        <v>1543.3719648046656</v>
      </c>
      <c r="AI666" s="53">
        <f t="shared" si="250"/>
        <v>1433.9714002664709</v>
      </c>
      <c r="AJ666" s="53">
        <f t="shared" si="251"/>
        <v>1004.6042341236675</v>
      </c>
      <c r="AK666" s="53">
        <f t="shared" si="252"/>
        <v>702.59856739763961</v>
      </c>
      <c r="AL666" s="53">
        <f t="shared" si="253"/>
        <v>572.1413996282306</v>
      </c>
      <c r="AM666" s="53">
        <f t="shared" si="254"/>
        <v>382.70324604217052</v>
      </c>
      <c r="AN666" s="55">
        <f t="shared" si="255"/>
        <v>0.66964377493762894</v>
      </c>
      <c r="AO666" s="55">
        <f t="shared" si="256"/>
        <v>0.70250619904379852</v>
      </c>
      <c r="AP666" s="55">
        <f t="shared" si="257"/>
        <v>0.6349322269628096</v>
      </c>
      <c r="AQ666" s="55">
        <f t="shared" si="258"/>
        <v>0.64815781208574141</v>
      </c>
      <c r="AR666" s="55">
        <f t="shared" si="259"/>
        <v>0.69489943024262191</v>
      </c>
      <c r="AS666" s="55">
        <f t="shared" si="260"/>
        <v>0.70227924038878375</v>
      </c>
      <c r="AT666" s="55">
        <f t="shared" si="261"/>
        <v>0.81310107248395691</v>
      </c>
      <c r="AU666" s="55">
        <f t="shared" si="262"/>
        <v>0.75068543633026186</v>
      </c>
      <c r="AV666" s="55">
        <f t="shared" si="263"/>
        <v>0.74128902938793639</v>
      </c>
      <c r="AW666" s="55">
        <f t="shared" si="264"/>
        <v>0.75181190063359726</v>
      </c>
      <c r="AX666" s="55">
        <f t="shared" si="265"/>
        <v>0.74039171397907211</v>
      </c>
      <c r="AY666" s="55">
        <f t="shared" si="266"/>
        <v>0.77402966492339387</v>
      </c>
    </row>
    <row r="667" spans="1:51" ht="14.4" thickBot="1" x14ac:dyDescent="0.3">
      <c r="A667" s="41" t="s">
        <v>1398</v>
      </c>
      <c r="B667" s="41" t="s">
        <v>1420</v>
      </c>
      <c r="C667" s="26" t="s">
        <v>726</v>
      </c>
      <c r="D667" s="50">
        <v>-4.78</v>
      </c>
      <c r="E667" s="50">
        <v>-0.5</v>
      </c>
      <c r="F667" s="50">
        <v>4.1100000000000003</v>
      </c>
      <c r="G667" s="50">
        <v>10.8</v>
      </c>
      <c r="H667" s="50">
        <v>13.39</v>
      </c>
      <c r="I667" s="50">
        <v>21.1</v>
      </c>
      <c r="J667" s="50">
        <v>20.399999999999999</v>
      </c>
      <c r="K667" s="50">
        <v>21.7</v>
      </c>
      <c r="L667" s="50">
        <v>18.89</v>
      </c>
      <c r="M667" s="50">
        <v>11.4</v>
      </c>
      <c r="N667" s="50">
        <v>5.5</v>
      </c>
      <c r="O667" s="50">
        <v>-3.61</v>
      </c>
      <c r="P667" s="51">
        <v>-7.7777777777777777</v>
      </c>
      <c r="Q667" s="51">
        <v>-4.9000000000000004</v>
      </c>
      <c r="R667" s="51">
        <v>-0.49999999999999922</v>
      </c>
      <c r="S667" s="51">
        <v>4.7</v>
      </c>
      <c r="T667" s="51">
        <v>5</v>
      </c>
      <c r="U667" s="51">
        <v>14.3</v>
      </c>
      <c r="V667" s="51">
        <v>14.6</v>
      </c>
      <c r="W667" s="51">
        <v>17</v>
      </c>
      <c r="X667" s="51">
        <v>12.388888888888888</v>
      </c>
      <c r="Y667" s="51">
        <v>5.1999999999999993</v>
      </c>
      <c r="Z667" s="51">
        <v>1.2222222222222239</v>
      </c>
      <c r="AA667" s="51">
        <v>-6.6111111111111098</v>
      </c>
      <c r="AB667" s="53">
        <f t="shared" si="243"/>
        <v>271.41601242942534</v>
      </c>
      <c r="AC667" s="53">
        <f t="shared" si="244"/>
        <v>306.87785709367614</v>
      </c>
      <c r="AD667" s="53">
        <f t="shared" si="245"/>
        <v>423.96865017453433</v>
      </c>
      <c r="AE667" s="53">
        <f t="shared" si="246"/>
        <v>563.56793289512154</v>
      </c>
      <c r="AF667" s="53">
        <f t="shared" si="247"/>
        <v>495.55128676307004</v>
      </c>
      <c r="AG667" s="53">
        <f t="shared" si="248"/>
        <v>1060.2881779079928</v>
      </c>
      <c r="AH667" s="53">
        <f t="shared" si="249"/>
        <v>1150.7302960197123</v>
      </c>
      <c r="AI667" s="53">
        <f t="shared" si="250"/>
        <v>1444.0475781349896</v>
      </c>
      <c r="AJ667" s="53">
        <f t="shared" si="251"/>
        <v>947.70351307532405</v>
      </c>
      <c r="AK667" s="53">
        <f t="shared" si="252"/>
        <v>580.64943726585727</v>
      </c>
      <c r="AL667" s="53">
        <f t="shared" si="253"/>
        <v>493.62590851464626</v>
      </c>
      <c r="AM667" s="53">
        <f t="shared" si="254"/>
        <v>297.52294468245015</v>
      </c>
      <c r="AN667" s="55">
        <f t="shared" si="255"/>
        <v>0.79525827711448427</v>
      </c>
      <c r="AO667" s="55">
        <f t="shared" si="256"/>
        <v>0.72157416874057945</v>
      </c>
      <c r="AP667" s="55">
        <f t="shared" si="257"/>
        <v>0.71933326940184628</v>
      </c>
      <c r="AQ667" s="55">
        <f t="shared" si="258"/>
        <v>0.66000419637213126</v>
      </c>
      <c r="AR667" s="55">
        <f t="shared" si="259"/>
        <v>0.56833808219490933</v>
      </c>
      <c r="AS667" s="55">
        <f t="shared" si="260"/>
        <v>0.65147048564162569</v>
      </c>
      <c r="AT667" s="55">
        <f t="shared" si="261"/>
        <v>0.69346844468799163</v>
      </c>
      <c r="AU667" s="55">
        <f t="shared" si="262"/>
        <v>0.7464358868995653</v>
      </c>
      <c r="AV667" s="55">
        <f t="shared" si="263"/>
        <v>0.65952487337173982</v>
      </c>
      <c r="AW667" s="55">
        <f t="shared" si="264"/>
        <v>0.65673400636798174</v>
      </c>
      <c r="AX667" s="55">
        <f t="shared" si="265"/>
        <v>0.73945857207067889</v>
      </c>
      <c r="AY667" s="55">
        <f t="shared" si="266"/>
        <v>0.79684412931036686</v>
      </c>
    </row>
    <row r="668" spans="1:51" ht="14.4" thickBot="1" x14ac:dyDescent="0.3">
      <c r="A668" s="41" t="s">
        <v>1398</v>
      </c>
      <c r="B668" s="41" t="s">
        <v>1420</v>
      </c>
      <c r="C668" s="26" t="s">
        <v>727</v>
      </c>
      <c r="D668" s="50">
        <v>-2.61</v>
      </c>
      <c r="E668" s="50">
        <v>0.2</v>
      </c>
      <c r="F668" s="50">
        <v>4.72</v>
      </c>
      <c r="G668" s="50">
        <v>9.5</v>
      </c>
      <c r="H668" s="50">
        <v>12.39</v>
      </c>
      <c r="I668" s="50">
        <v>20.7</v>
      </c>
      <c r="J668" s="50">
        <v>23.9</v>
      </c>
      <c r="K668" s="50">
        <v>22.7</v>
      </c>
      <c r="L668" s="50">
        <v>16.28</v>
      </c>
      <c r="M668" s="50">
        <v>11.9</v>
      </c>
      <c r="N668" s="50">
        <v>4.1100000000000003</v>
      </c>
      <c r="O668" s="50">
        <v>-6.39</v>
      </c>
      <c r="P668" s="51">
        <v>-5.2777777777777777</v>
      </c>
      <c r="Q668" s="51">
        <v>-3.8999999999999995</v>
      </c>
      <c r="R668" s="51">
        <v>0.49999999999999922</v>
      </c>
      <c r="S668" s="51">
        <v>4.3000000000000007</v>
      </c>
      <c r="T668" s="51">
        <v>6.2777777777777759</v>
      </c>
      <c r="U668" s="51">
        <v>14.100000000000001</v>
      </c>
      <c r="V668" s="51">
        <v>17.899999999999999</v>
      </c>
      <c r="W668" s="51">
        <v>18.299999999999997</v>
      </c>
      <c r="X668" s="51">
        <v>11.611111111111111</v>
      </c>
      <c r="Y668" s="51">
        <v>7.6999999999999993</v>
      </c>
      <c r="Z668" s="51">
        <v>-0.49999999999999922</v>
      </c>
      <c r="AA668" s="51">
        <v>-9.5</v>
      </c>
      <c r="AB668" s="53">
        <f t="shared" si="243"/>
        <v>338.41870500287786</v>
      </c>
      <c r="AC668" s="53">
        <f t="shared" si="244"/>
        <v>339.02027651277029</v>
      </c>
      <c r="AD668" s="53">
        <f t="shared" si="245"/>
        <v>469.66787412144004</v>
      </c>
      <c r="AE668" s="53">
        <f t="shared" si="246"/>
        <v>581.27901097475603</v>
      </c>
      <c r="AF668" s="53">
        <f t="shared" si="247"/>
        <v>631.49310835913991</v>
      </c>
      <c r="AG668" s="53">
        <f t="shared" si="248"/>
        <v>1058.9129309564375</v>
      </c>
      <c r="AH668" s="53">
        <f t="shared" si="249"/>
        <v>1415.8505200370826</v>
      </c>
      <c r="AI668" s="53">
        <f t="shared" si="250"/>
        <v>1600.7067972588134</v>
      </c>
      <c r="AJ668" s="53">
        <f t="shared" si="251"/>
        <v>1008.4790585998082</v>
      </c>
      <c r="AK668" s="53">
        <f t="shared" si="252"/>
        <v>792.52692131561605</v>
      </c>
      <c r="AL668" s="53">
        <f t="shared" si="253"/>
        <v>423.96865017453433</v>
      </c>
      <c r="AM668" s="53">
        <f t="shared" si="254"/>
        <v>234.49264302923237</v>
      </c>
      <c r="AN668" s="55">
        <f t="shared" si="255"/>
        <v>0.81880802044877687</v>
      </c>
      <c r="AO668" s="55">
        <f t="shared" si="256"/>
        <v>0.73939123281212704</v>
      </c>
      <c r="AP668" s="55">
        <f t="shared" si="257"/>
        <v>0.7411268619043424</v>
      </c>
      <c r="AQ668" s="55">
        <f t="shared" si="258"/>
        <v>0.70004995974688156</v>
      </c>
      <c r="AR668" s="55">
        <f t="shared" si="259"/>
        <v>0.66289968283364609</v>
      </c>
      <c r="AS668" s="55">
        <f t="shared" si="260"/>
        <v>0.65910372973041342</v>
      </c>
      <c r="AT668" s="55">
        <f t="shared" si="261"/>
        <v>0.69143865642585989</v>
      </c>
      <c r="AU668" s="55">
        <f t="shared" si="262"/>
        <v>0.76231775237635113</v>
      </c>
      <c r="AV668" s="55">
        <f t="shared" si="263"/>
        <v>0.73870409699681316</v>
      </c>
      <c r="AW668" s="55">
        <f t="shared" si="264"/>
        <v>0.75469191790826406</v>
      </c>
      <c r="AX668" s="55">
        <f t="shared" si="265"/>
        <v>0.71933326940184628</v>
      </c>
      <c r="AY668" s="55">
        <f t="shared" si="266"/>
        <v>0.78580567150520964</v>
      </c>
    </row>
    <row r="669" spans="1:51" ht="14.4" thickBot="1" x14ac:dyDescent="0.3">
      <c r="A669" s="41" t="s">
        <v>1398</v>
      </c>
      <c r="B669" s="41" t="s">
        <v>1420</v>
      </c>
      <c r="C669" s="26" t="s">
        <v>728</v>
      </c>
      <c r="D669" s="50">
        <v>-6.5</v>
      </c>
      <c r="E669" s="50">
        <v>-0.4</v>
      </c>
      <c r="F669" s="50">
        <v>-3.78</v>
      </c>
      <c r="G669" s="50">
        <v>5.5</v>
      </c>
      <c r="H669" s="50">
        <v>11.89</v>
      </c>
      <c r="I669" s="50">
        <v>19.3</v>
      </c>
      <c r="J669" s="50">
        <v>19.899999999999999</v>
      </c>
      <c r="K669" s="50">
        <v>18.100000000000001</v>
      </c>
      <c r="L669" s="50">
        <v>15.89</v>
      </c>
      <c r="M669" s="50">
        <v>5.2</v>
      </c>
      <c r="N669" s="50">
        <v>4.8899999999999997</v>
      </c>
      <c r="O669" s="50">
        <v>-2.61</v>
      </c>
      <c r="P669" s="51">
        <v>-10.777777777777777</v>
      </c>
      <c r="Q669" s="51">
        <v>-3.0999999999999988</v>
      </c>
      <c r="R669" s="51">
        <v>-9.2222222222222232</v>
      </c>
      <c r="S669" s="51">
        <v>-1.9000000000000008</v>
      </c>
      <c r="T669" s="51">
        <v>4.0000000000000018</v>
      </c>
      <c r="U669" s="51">
        <v>12.5</v>
      </c>
      <c r="V669" s="51">
        <v>13.2</v>
      </c>
      <c r="W669" s="51">
        <v>12.6</v>
      </c>
      <c r="X669" s="51">
        <v>11.777777777777779</v>
      </c>
      <c r="Y669" s="51">
        <v>2.5</v>
      </c>
      <c r="Z669" s="51">
        <v>0.99999999999999845</v>
      </c>
      <c r="AA669" s="51">
        <v>-6.2777777777777777</v>
      </c>
      <c r="AB669" s="53">
        <f t="shared" si="243"/>
        <v>193.25823943495877</v>
      </c>
      <c r="AC669" s="53">
        <f t="shared" si="244"/>
        <v>399.03665185845836</v>
      </c>
      <c r="AD669" s="53">
        <f t="shared" si="245"/>
        <v>201.04903802200718</v>
      </c>
      <c r="AE669" s="53">
        <f t="shared" si="246"/>
        <v>313.45419972373179</v>
      </c>
      <c r="AF669" s="53">
        <f t="shared" si="247"/>
        <v>475.39570948377616</v>
      </c>
      <c r="AG669" s="53">
        <f t="shared" si="248"/>
        <v>937.35914090888912</v>
      </c>
      <c r="AH669" s="53">
        <f t="shared" si="249"/>
        <v>989.69122878969711</v>
      </c>
      <c r="AI669" s="53">
        <f t="shared" si="250"/>
        <v>1023.7355879279286</v>
      </c>
      <c r="AJ669" s="53">
        <f t="shared" si="251"/>
        <v>1056.8871217329443</v>
      </c>
      <c r="AK669" s="53">
        <f t="shared" si="252"/>
        <v>604.93916676554068</v>
      </c>
      <c r="AL669" s="53">
        <f t="shared" si="253"/>
        <v>498.81957169713041</v>
      </c>
      <c r="AM669" s="53">
        <f t="shared" si="254"/>
        <v>290.64293237738866</v>
      </c>
      <c r="AN669" s="55">
        <f t="shared" si="255"/>
        <v>0.71638653920195727</v>
      </c>
      <c r="AO669" s="55">
        <f t="shared" si="256"/>
        <v>0.81983040146909936</v>
      </c>
      <c r="AP669" s="55">
        <f t="shared" si="257"/>
        <v>0.6592110491997365</v>
      </c>
      <c r="AQ669" s="55">
        <f t="shared" si="258"/>
        <v>0.58925316144188888</v>
      </c>
      <c r="AR669" s="55">
        <f t="shared" si="259"/>
        <v>0.58470046177140833</v>
      </c>
      <c r="AS669" s="55">
        <f t="shared" si="260"/>
        <v>0.6475866896884972</v>
      </c>
      <c r="AT669" s="55">
        <f t="shared" si="261"/>
        <v>0.65313652096526909</v>
      </c>
      <c r="AU669" s="55">
        <f t="shared" si="262"/>
        <v>0.70263848778796689</v>
      </c>
      <c r="AV669" s="55">
        <f t="shared" si="263"/>
        <v>0.76569185234642489</v>
      </c>
      <c r="AW669" s="55">
        <f t="shared" si="264"/>
        <v>0.82716776161541583</v>
      </c>
      <c r="AX669" s="55">
        <f t="shared" si="265"/>
        <v>0.75926717509818442</v>
      </c>
      <c r="AY669" s="55">
        <f t="shared" si="266"/>
        <v>0.75881305082819717</v>
      </c>
    </row>
    <row r="670" spans="1:51" ht="14.4" thickBot="1" x14ac:dyDescent="0.3">
      <c r="A670" s="41" t="s">
        <v>1398</v>
      </c>
      <c r="B670" s="41" t="s">
        <v>1420</v>
      </c>
      <c r="C670" s="26" t="s">
        <v>729</v>
      </c>
      <c r="D670" s="50">
        <v>-11.72</v>
      </c>
      <c r="E670" s="50">
        <v>-6.4</v>
      </c>
      <c r="F670" s="50">
        <v>-5.72</v>
      </c>
      <c r="G670" s="50">
        <v>6</v>
      </c>
      <c r="H670" s="50">
        <v>8.61</v>
      </c>
      <c r="I670" s="50">
        <v>15.7</v>
      </c>
      <c r="J670" s="50">
        <v>17.899999999999999</v>
      </c>
      <c r="K670" s="50">
        <v>15.6</v>
      </c>
      <c r="L670" s="50">
        <v>13</v>
      </c>
      <c r="M670" s="50">
        <v>4.5999999999999996</v>
      </c>
      <c r="N670" s="50">
        <v>0.78</v>
      </c>
      <c r="O670" s="50">
        <v>-3.39</v>
      </c>
      <c r="P670" s="51">
        <v>-15.499999999999998</v>
      </c>
      <c r="Q670" s="51">
        <v>-9.6</v>
      </c>
      <c r="R670" s="51">
        <v>-10.222222222222221</v>
      </c>
      <c r="S670" s="51">
        <v>0.59999999999999909</v>
      </c>
      <c r="T670" s="51">
        <v>2.7222222222222214</v>
      </c>
      <c r="U670" s="51">
        <v>10.799999999999999</v>
      </c>
      <c r="V670" s="51">
        <v>12</v>
      </c>
      <c r="W670" s="51">
        <v>10.299999999999999</v>
      </c>
      <c r="X670" s="51">
        <v>8.2222222222222197</v>
      </c>
      <c r="Y670" s="51">
        <v>1.3000000000000018</v>
      </c>
      <c r="Z670" s="51">
        <v>-2.3888888888888893</v>
      </c>
      <c r="AA670" s="51">
        <v>-6.8888888888888875</v>
      </c>
      <c r="AB670" s="53">
        <f t="shared" si="243"/>
        <v>135.25769696492756</v>
      </c>
      <c r="AC670" s="53">
        <f t="shared" si="244"/>
        <v>231.01315024567845</v>
      </c>
      <c r="AD670" s="53">
        <f t="shared" si="245"/>
        <v>198.8448754735698</v>
      </c>
      <c r="AE670" s="53">
        <f t="shared" si="246"/>
        <v>435.9824813990154</v>
      </c>
      <c r="AF670" s="53">
        <f t="shared" si="247"/>
        <v>494.15593754281861</v>
      </c>
      <c r="AG670" s="53">
        <f t="shared" si="248"/>
        <v>939.85560031778823</v>
      </c>
      <c r="AH670" s="53">
        <f t="shared" si="249"/>
        <v>958.09342288508299</v>
      </c>
      <c r="AI670" s="53">
        <f t="shared" si="250"/>
        <v>884.937205244643</v>
      </c>
      <c r="AJ670" s="53">
        <f t="shared" si="251"/>
        <v>791.59818755940614</v>
      </c>
      <c r="AK670" s="53">
        <f t="shared" si="252"/>
        <v>531.43437205003181</v>
      </c>
      <c r="AL670" s="53">
        <f t="shared" si="253"/>
        <v>407.12558119261899</v>
      </c>
      <c r="AM670" s="53">
        <f t="shared" si="254"/>
        <v>280.46377352909781</v>
      </c>
      <c r="AN670" s="55">
        <f t="shared" si="255"/>
        <v>0.7351877769475631</v>
      </c>
      <c r="AO670" s="55">
        <f t="shared" si="256"/>
        <v>0.78025219335372564</v>
      </c>
      <c r="AP670" s="55">
        <f t="shared" si="257"/>
        <v>0.70536030610782807</v>
      </c>
      <c r="AQ670" s="55">
        <f t="shared" si="258"/>
        <v>0.68302325033110489</v>
      </c>
      <c r="AR670" s="55">
        <f t="shared" si="259"/>
        <v>0.66511250572006786</v>
      </c>
      <c r="AS670" s="55">
        <f t="shared" si="260"/>
        <v>0.72645422437448814</v>
      </c>
      <c r="AT670" s="55">
        <f t="shared" si="261"/>
        <v>0.68402512657755044</v>
      </c>
      <c r="AU670" s="55">
        <f t="shared" si="262"/>
        <v>0.70717007214961036</v>
      </c>
      <c r="AV670" s="55">
        <f t="shared" si="263"/>
        <v>0.72751183647004158</v>
      </c>
      <c r="AW670" s="55">
        <f t="shared" si="264"/>
        <v>0.79166453346785171</v>
      </c>
      <c r="AX670" s="55">
        <f t="shared" si="265"/>
        <v>0.79346711946982074</v>
      </c>
      <c r="AY670" s="55">
        <f t="shared" si="266"/>
        <v>0.76733525080555953</v>
      </c>
    </row>
    <row r="671" spans="1:51" ht="14.4" thickBot="1" x14ac:dyDescent="0.3">
      <c r="A671" s="41" t="s">
        <v>1398</v>
      </c>
      <c r="B671" s="41" t="s">
        <v>1420</v>
      </c>
      <c r="C671" s="26" t="s">
        <v>730</v>
      </c>
      <c r="D671" s="50">
        <v>-4.28</v>
      </c>
      <c r="E671" s="50">
        <v>-3.7</v>
      </c>
      <c r="F671" s="50">
        <v>2.5</v>
      </c>
      <c r="G671" s="50">
        <v>8.3000000000000007</v>
      </c>
      <c r="H671" s="50">
        <v>15.28</v>
      </c>
      <c r="I671" s="50">
        <v>21.8</v>
      </c>
      <c r="J671" s="50">
        <v>24.3</v>
      </c>
      <c r="K671" s="50">
        <v>23.4</v>
      </c>
      <c r="L671" s="50">
        <v>17</v>
      </c>
      <c r="M671" s="50">
        <v>11.6</v>
      </c>
      <c r="N671" s="50">
        <v>6.78</v>
      </c>
      <c r="O671" s="50">
        <v>-1.1100000000000001</v>
      </c>
      <c r="P671" s="51">
        <v>-7.9999999999999991</v>
      </c>
      <c r="Q671" s="51">
        <v>-9.2000000000000011</v>
      </c>
      <c r="R671" s="51">
        <v>-3.9999999999999996</v>
      </c>
      <c r="S671" s="51">
        <v>-1.2</v>
      </c>
      <c r="T671" s="51">
        <v>5.2777777777777777</v>
      </c>
      <c r="U671" s="51">
        <v>13.099999999999998</v>
      </c>
      <c r="V671" s="51">
        <v>15.799999999999999</v>
      </c>
      <c r="W671" s="51">
        <v>18.600000000000001</v>
      </c>
      <c r="X671" s="51">
        <v>9.7222222222222214</v>
      </c>
      <c r="Y671" s="51">
        <v>5.1999999999999993</v>
      </c>
      <c r="Z671" s="51">
        <v>2.2222222222222223</v>
      </c>
      <c r="AA671" s="51">
        <v>-5.3888888888888884</v>
      </c>
      <c r="AB671" s="53">
        <f t="shared" si="243"/>
        <v>252.54093144240952</v>
      </c>
      <c r="AC671" s="53">
        <f t="shared" si="244"/>
        <v>200.54658592047403</v>
      </c>
      <c r="AD671" s="53">
        <f t="shared" si="245"/>
        <v>283.18867932610993</v>
      </c>
      <c r="AE671" s="53">
        <f t="shared" si="246"/>
        <v>286.71391007550488</v>
      </c>
      <c r="AF671" s="53">
        <f t="shared" si="247"/>
        <v>455.81549464264862</v>
      </c>
      <c r="AG671" s="53">
        <f t="shared" si="248"/>
        <v>869.10618412142253</v>
      </c>
      <c r="AH671" s="53">
        <f t="shared" si="249"/>
        <v>1059.0277948173778</v>
      </c>
      <c r="AI671" s="53">
        <f t="shared" si="250"/>
        <v>1593.1029517581267</v>
      </c>
      <c r="AJ671" s="53">
        <f t="shared" si="251"/>
        <v>749.2332312128741</v>
      </c>
      <c r="AK671" s="53">
        <f t="shared" si="252"/>
        <v>573.02213891491851</v>
      </c>
      <c r="AL671" s="53">
        <f t="shared" si="253"/>
        <v>521.37830474347265</v>
      </c>
      <c r="AM671" s="53">
        <f t="shared" si="254"/>
        <v>297.9642700150107</v>
      </c>
      <c r="AN671" s="55">
        <f t="shared" si="255"/>
        <v>0.75280201967464722</v>
      </c>
      <c r="AO671" s="55">
        <f t="shared" si="256"/>
        <v>0.65641976032360683</v>
      </c>
      <c r="AP671" s="55">
        <f t="shared" si="257"/>
        <v>0.62227004028669675</v>
      </c>
      <c r="AQ671" s="55">
        <f t="shared" si="258"/>
        <v>0.51197226113536043</v>
      </c>
      <c r="AR671" s="55">
        <f t="shared" si="259"/>
        <v>0.51276371766120243</v>
      </c>
      <c r="AS671" s="55">
        <f t="shared" si="260"/>
        <v>0.57731324946282403</v>
      </c>
      <c r="AT671" s="55">
        <f t="shared" si="261"/>
        <v>0.59086050652589639</v>
      </c>
      <c r="AU671" s="55">
        <f t="shared" si="262"/>
        <v>0.74457075998282995</v>
      </c>
      <c r="AV671" s="55">
        <f t="shared" si="263"/>
        <v>0.62232037493906811</v>
      </c>
      <c r="AW671" s="55">
        <f t="shared" si="264"/>
        <v>0.6481072758791645</v>
      </c>
      <c r="AX671" s="55">
        <f t="shared" si="265"/>
        <v>0.72713627266771375</v>
      </c>
      <c r="AY671" s="55">
        <f t="shared" si="266"/>
        <v>0.72702627353897753</v>
      </c>
    </row>
    <row r="672" spans="1:51" ht="14.4" thickBot="1" x14ac:dyDescent="0.3">
      <c r="A672" s="41" t="s">
        <v>1398</v>
      </c>
      <c r="B672" s="41" t="s">
        <v>1420</v>
      </c>
      <c r="C672" s="26" t="s">
        <v>731</v>
      </c>
      <c r="D672" s="50">
        <v>-4.3899999999999997</v>
      </c>
      <c r="E672" s="50">
        <v>-4.3</v>
      </c>
      <c r="F672" s="50">
        <v>2.5</v>
      </c>
      <c r="G672" s="50">
        <v>7.2</v>
      </c>
      <c r="H672" s="50">
        <v>15.78</v>
      </c>
      <c r="I672" s="50">
        <v>20.3</v>
      </c>
      <c r="J672" s="50">
        <v>22.8</v>
      </c>
      <c r="K672" s="50">
        <v>21.8</v>
      </c>
      <c r="L672" s="50">
        <v>17.28</v>
      </c>
      <c r="M672" s="50">
        <v>10.5</v>
      </c>
      <c r="N672" s="50">
        <v>3.61</v>
      </c>
      <c r="O672" s="50">
        <v>-1.72</v>
      </c>
      <c r="P672" s="51">
        <v>-9</v>
      </c>
      <c r="Q672" s="51">
        <v>-8.6999999999999993</v>
      </c>
      <c r="R672" s="51">
        <v>-3.6111111111111112</v>
      </c>
      <c r="S672" s="51">
        <v>1.1999999999999982</v>
      </c>
      <c r="T672" s="51">
        <v>7.5</v>
      </c>
      <c r="U672" s="51">
        <v>13.2</v>
      </c>
      <c r="V672" s="51">
        <v>17.3</v>
      </c>
      <c r="W672" s="51">
        <v>16.2</v>
      </c>
      <c r="X672" s="51">
        <v>12.888888888888889</v>
      </c>
      <c r="Y672" s="51">
        <v>5.3</v>
      </c>
      <c r="Z672" s="51">
        <v>-0.72222222222222265</v>
      </c>
      <c r="AA672" s="51">
        <v>-5.2222222222222214</v>
      </c>
      <c r="AB672" s="53">
        <f t="shared" si="243"/>
        <v>217.91412289586498</v>
      </c>
      <c r="AC672" s="53">
        <f t="shared" si="244"/>
        <v>226.82905229918049</v>
      </c>
      <c r="AD672" s="53">
        <f t="shared" si="245"/>
        <v>300.16302900903776</v>
      </c>
      <c r="AE672" s="53">
        <f t="shared" si="246"/>
        <v>437.68583053152651</v>
      </c>
      <c r="AF672" s="53">
        <f t="shared" si="247"/>
        <v>599.48209244051657</v>
      </c>
      <c r="AG672" s="53">
        <f t="shared" si="248"/>
        <v>965.50151088935718</v>
      </c>
      <c r="AH672" s="53">
        <f t="shared" si="249"/>
        <v>1402.7898919896736</v>
      </c>
      <c r="AI672" s="53">
        <f t="shared" si="250"/>
        <v>1296.5053064811293</v>
      </c>
      <c r="AJ672" s="53">
        <f t="shared" si="251"/>
        <v>1119.5837662236438</v>
      </c>
      <c r="AK672" s="53">
        <f t="shared" si="252"/>
        <v>625.03338625732442</v>
      </c>
      <c r="AL672" s="53">
        <f t="shared" si="253"/>
        <v>425.1324581606375</v>
      </c>
      <c r="AM672" s="53">
        <f t="shared" si="254"/>
        <v>319.57557602498508</v>
      </c>
      <c r="AN672" s="55">
        <f t="shared" si="255"/>
        <v>0.70218777366696783</v>
      </c>
      <c r="AO672" s="55">
        <f t="shared" si="256"/>
        <v>0.71398747185852651</v>
      </c>
      <c r="AP672" s="55">
        <f t="shared" si="257"/>
        <v>0.64064810754537327</v>
      </c>
      <c r="AQ672" s="55">
        <f t="shared" si="258"/>
        <v>0.65670654519006266</v>
      </c>
      <c r="AR672" s="55">
        <f t="shared" si="259"/>
        <v>0.57870148964963497</v>
      </c>
      <c r="AS672" s="55">
        <f t="shared" si="260"/>
        <v>0.6371727660758979</v>
      </c>
      <c r="AT672" s="55">
        <f t="shared" si="261"/>
        <v>0.71147519211513255</v>
      </c>
      <c r="AU672" s="55">
        <f t="shared" si="262"/>
        <v>0.70511873495790167</v>
      </c>
      <c r="AV672" s="55">
        <f t="shared" si="263"/>
        <v>0.75402607322192516</v>
      </c>
      <c r="AW672" s="55">
        <f t="shared" si="264"/>
        <v>0.70203866949059546</v>
      </c>
      <c r="AX672" s="55">
        <f t="shared" si="265"/>
        <v>0.73308577201573055</v>
      </c>
      <c r="AY672" s="55">
        <f t="shared" si="266"/>
        <v>0.76996945556969332</v>
      </c>
    </row>
    <row r="673" spans="1:51" ht="14.4" thickBot="1" x14ac:dyDescent="0.3">
      <c r="A673" s="41" t="s">
        <v>1398</v>
      </c>
      <c r="B673" s="41" t="s">
        <v>1420</v>
      </c>
      <c r="C673" s="26" t="s">
        <v>732</v>
      </c>
      <c r="D673" s="50">
        <v>-4.8899999999999997</v>
      </c>
      <c r="E673" s="50">
        <v>-0.9</v>
      </c>
      <c r="F673" s="50">
        <v>-1</v>
      </c>
      <c r="G673" s="50">
        <v>9.8000000000000007</v>
      </c>
      <c r="H673" s="50">
        <v>16</v>
      </c>
      <c r="I673" s="50">
        <v>22.4</v>
      </c>
      <c r="J673" s="50">
        <v>24.2</v>
      </c>
      <c r="K673" s="50">
        <v>20</v>
      </c>
      <c r="L673" s="50">
        <v>19.22</v>
      </c>
      <c r="M673" s="50">
        <v>11.8</v>
      </c>
      <c r="N673" s="50">
        <v>3.72</v>
      </c>
      <c r="O673" s="50">
        <v>-3.78</v>
      </c>
      <c r="P673" s="51">
        <v>-8.2222222222222232</v>
      </c>
      <c r="Q673" s="51">
        <v>-4.5000000000000009</v>
      </c>
      <c r="R673" s="51">
        <v>-7.0000000000000009</v>
      </c>
      <c r="S673" s="51">
        <v>2.4</v>
      </c>
      <c r="T673" s="51">
        <v>9.6111111111111089</v>
      </c>
      <c r="U673" s="51">
        <v>16.2</v>
      </c>
      <c r="V673" s="51">
        <v>17.3</v>
      </c>
      <c r="W673" s="51">
        <v>15.2</v>
      </c>
      <c r="X673" s="51">
        <v>13.277777777777777</v>
      </c>
      <c r="Y673" s="51">
        <v>6.1999999999999975</v>
      </c>
      <c r="Z673" s="51">
        <v>0.22222222222222143</v>
      </c>
      <c r="AA673" s="51">
        <v>-7.6111111111111107</v>
      </c>
      <c r="AB673" s="53">
        <f t="shared" si="243"/>
        <v>255.45156751092458</v>
      </c>
      <c r="AC673" s="53">
        <f t="shared" si="244"/>
        <v>335.61042849060863</v>
      </c>
      <c r="AD673" s="53">
        <f t="shared" si="245"/>
        <v>231.1042979178788</v>
      </c>
      <c r="AE673" s="53">
        <f t="shared" si="246"/>
        <v>435.7077827231326</v>
      </c>
      <c r="AF673" s="53">
        <f t="shared" si="247"/>
        <v>786.61265663853419</v>
      </c>
      <c r="AG673" s="53">
        <f t="shared" si="248"/>
        <v>1249.9608749090633</v>
      </c>
      <c r="AH673" s="53">
        <f t="shared" si="249"/>
        <v>1289.2353578068366</v>
      </c>
      <c r="AI673" s="53">
        <f t="shared" si="250"/>
        <v>1274.2817930140222</v>
      </c>
      <c r="AJ673" s="53">
        <f t="shared" si="251"/>
        <v>1042.9188589275043</v>
      </c>
      <c r="AK673" s="53">
        <f t="shared" si="252"/>
        <v>649.49141052133984</v>
      </c>
      <c r="AL673" s="53">
        <f t="shared" si="253"/>
        <v>483.92111673447647</v>
      </c>
      <c r="AM673" s="53">
        <f t="shared" si="254"/>
        <v>258.34339694369532</v>
      </c>
      <c r="AN673" s="55">
        <f t="shared" si="255"/>
        <v>0.77472573987156523</v>
      </c>
      <c r="AO673" s="55">
        <f t="shared" si="256"/>
        <v>0.76568701945978679</v>
      </c>
      <c r="AP673" s="55">
        <f t="shared" si="257"/>
        <v>0.63771213893296641</v>
      </c>
      <c r="AQ673" s="55">
        <f t="shared" si="258"/>
        <v>0.6000177813633718</v>
      </c>
      <c r="AR673" s="55">
        <f t="shared" si="259"/>
        <v>0.65825583004288779</v>
      </c>
      <c r="AS673" s="55">
        <f t="shared" si="260"/>
        <v>0.6798050316160269</v>
      </c>
      <c r="AT673" s="55">
        <f t="shared" si="261"/>
        <v>0.6538819384963126</v>
      </c>
      <c r="AU673" s="55">
        <f t="shared" si="262"/>
        <v>0.73882565814989309</v>
      </c>
      <c r="AV673" s="55">
        <f t="shared" si="263"/>
        <v>0.68478105181664972</v>
      </c>
      <c r="AW673" s="55">
        <f t="shared" si="264"/>
        <v>0.6854584034593022</v>
      </c>
      <c r="AX673" s="55">
        <f t="shared" si="265"/>
        <v>0.77911008914950908</v>
      </c>
      <c r="AY673" s="55">
        <f t="shared" si="266"/>
        <v>0.74726073242328062</v>
      </c>
    </row>
    <row r="674" spans="1:51" ht="14.4" thickBot="1" x14ac:dyDescent="0.3">
      <c r="A674" s="41" t="s">
        <v>1398</v>
      </c>
      <c r="B674" s="41" t="s">
        <v>1420</v>
      </c>
      <c r="C674" s="26" t="s">
        <v>733</v>
      </c>
      <c r="D674" s="50">
        <v>-5.61</v>
      </c>
      <c r="E674" s="50">
        <v>-5.0999999999999996</v>
      </c>
      <c r="F674" s="50">
        <v>-3.78</v>
      </c>
      <c r="G674" s="50">
        <v>3.7</v>
      </c>
      <c r="H674" s="50">
        <v>8.89</v>
      </c>
      <c r="I674" s="50">
        <v>16.3</v>
      </c>
      <c r="J674" s="50">
        <v>18.899999999999999</v>
      </c>
      <c r="K674" s="50">
        <v>16.2</v>
      </c>
      <c r="L674" s="50">
        <v>12.5</v>
      </c>
      <c r="M674" s="50">
        <v>5.7</v>
      </c>
      <c r="N674" s="50">
        <v>1.28</v>
      </c>
      <c r="O674" s="50">
        <v>-3.78</v>
      </c>
      <c r="P674" s="51">
        <v>-9.7777777777777786</v>
      </c>
      <c r="Q674" s="51">
        <v>-8.4</v>
      </c>
      <c r="R674" s="51">
        <v>-8.7777777777777786</v>
      </c>
      <c r="S674" s="51">
        <v>-0.59999999999999909</v>
      </c>
      <c r="T674" s="51">
        <v>0.22222222222222143</v>
      </c>
      <c r="U674" s="51">
        <v>9.8000000000000007</v>
      </c>
      <c r="V674" s="51">
        <v>13.8</v>
      </c>
      <c r="W674" s="51">
        <v>11.500000000000002</v>
      </c>
      <c r="X674" s="51">
        <v>7.5</v>
      </c>
      <c r="Y674" s="51">
        <v>1.7000000000000013</v>
      </c>
      <c r="Z674" s="51">
        <v>-2.5</v>
      </c>
      <c r="AA674" s="51">
        <v>-7.2777777777777786</v>
      </c>
      <c r="AB674" s="53">
        <f t="shared" si="243"/>
        <v>211.51054609159752</v>
      </c>
      <c r="AC674" s="53">
        <f t="shared" si="244"/>
        <v>252.46304262242961</v>
      </c>
      <c r="AD674" s="53">
        <f t="shared" si="245"/>
        <v>215.52204807411783</v>
      </c>
      <c r="AE674" s="53">
        <f t="shared" si="246"/>
        <v>430.04494777774011</v>
      </c>
      <c r="AF674" s="53">
        <f t="shared" si="247"/>
        <v>338.89212236506529</v>
      </c>
      <c r="AG674" s="53">
        <f t="shared" si="248"/>
        <v>791.50751063321911</v>
      </c>
      <c r="AH674" s="53">
        <f t="shared" si="249"/>
        <v>1138.7562516832982</v>
      </c>
      <c r="AI674" s="53">
        <f t="shared" si="250"/>
        <v>998.85585143622757</v>
      </c>
      <c r="AJ674" s="53">
        <f t="shared" si="251"/>
        <v>741.37019682746359</v>
      </c>
      <c r="AK674" s="53">
        <f t="shared" si="252"/>
        <v>521.33369900098876</v>
      </c>
      <c r="AL674" s="53">
        <f t="shared" si="253"/>
        <v>386.34205794218639</v>
      </c>
      <c r="AM674" s="53">
        <f t="shared" si="254"/>
        <v>271.98291573014666</v>
      </c>
      <c r="AN674" s="55">
        <f t="shared" si="255"/>
        <v>0.72444256794153095</v>
      </c>
      <c r="AO674" s="55">
        <f t="shared" si="256"/>
        <v>0.77631820986830224</v>
      </c>
      <c r="AP674" s="55">
        <f t="shared" si="257"/>
        <v>0.68252620606182357</v>
      </c>
      <c r="AQ674" s="55">
        <f t="shared" si="258"/>
        <v>0.73497744659161246</v>
      </c>
      <c r="AR674" s="55">
        <f t="shared" si="259"/>
        <v>0.54561427996700917</v>
      </c>
      <c r="AS674" s="55">
        <f t="shared" si="260"/>
        <v>0.65401538433955519</v>
      </c>
      <c r="AT674" s="55">
        <f t="shared" si="261"/>
        <v>0.72272777907608265</v>
      </c>
      <c r="AU674" s="55">
        <f t="shared" si="262"/>
        <v>0.73704734606809663</v>
      </c>
      <c r="AV674" s="55">
        <f t="shared" si="263"/>
        <v>0.71567114797255915</v>
      </c>
      <c r="AW674" s="55">
        <f t="shared" si="264"/>
        <v>0.75468129576046683</v>
      </c>
      <c r="AX674" s="55">
        <f t="shared" si="265"/>
        <v>0.75917762122581212</v>
      </c>
      <c r="AY674" s="55">
        <f t="shared" si="266"/>
        <v>0.7667332389991145</v>
      </c>
    </row>
    <row r="675" spans="1:51" ht="14.4" thickBot="1" x14ac:dyDescent="0.3">
      <c r="A675" s="41" t="s">
        <v>1398</v>
      </c>
      <c r="B675" s="41" t="s">
        <v>1420</v>
      </c>
      <c r="C675" s="26" t="s">
        <v>734</v>
      </c>
      <c r="D675" s="50">
        <v>-5.28</v>
      </c>
      <c r="E675" s="50">
        <v>-4.9000000000000004</v>
      </c>
      <c r="F675" s="50">
        <v>2</v>
      </c>
      <c r="G675" s="50">
        <v>8</v>
      </c>
      <c r="H675" s="50">
        <v>15.72</v>
      </c>
      <c r="I675" s="50">
        <v>19.5</v>
      </c>
      <c r="J675" s="50">
        <v>22.1</v>
      </c>
      <c r="K675" s="50">
        <v>20.8</v>
      </c>
      <c r="L675" s="50">
        <v>15.89</v>
      </c>
      <c r="M675" s="50">
        <v>10.3</v>
      </c>
      <c r="N675" s="50">
        <v>2.11</v>
      </c>
      <c r="O675" s="50">
        <v>-2.78</v>
      </c>
      <c r="P675" s="51">
        <v>-8.8888888888888893</v>
      </c>
      <c r="Q675" s="51">
        <v>-9.8000000000000007</v>
      </c>
      <c r="R675" s="51">
        <v>-2.8888888888888884</v>
      </c>
      <c r="S675" s="51">
        <v>0.79999999999999871</v>
      </c>
      <c r="T675" s="51">
        <v>8.3888888888888893</v>
      </c>
      <c r="U675" s="51">
        <v>12.1</v>
      </c>
      <c r="V675" s="51">
        <v>15.799999999999999</v>
      </c>
      <c r="W675" s="51">
        <v>15.499999999999998</v>
      </c>
      <c r="X675" s="51">
        <v>12.277777777777779</v>
      </c>
      <c r="Y675" s="51">
        <v>4.1000000000000014</v>
      </c>
      <c r="Z675" s="51">
        <v>-2.7222222222222214</v>
      </c>
      <c r="AA675" s="51">
        <v>-5.2777777777777777</v>
      </c>
      <c r="AB675" s="53">
        <f t="shared" si="243"/>
        <v>237.14224427931418</v>
      </c>
      <c r="AC675" s="53">
        <f t="shared" si="244"/>
        <v>199.73392820605278</v>
      </c>
      <c r="AD675" s="53">
        <f t="shared" si="245"/>
        <v>346.37832581097609</v>
      </c>
      <c r="AE675" s="53">
        <f t="shared" si="246"/>
        <v>391.27489304555633</v>
      </c>
      <c r="AF675" s="53">
        <f t="shared" si="247"/>
        <v>679.11753645284182</v>
      </c>
      <c r="AG675" s="53">
        <f t="shared" si="248"/>
        <v>878.36941403541687</v>
      </c>
      <c r="AH675" s="53">
        <f t="shared" si="249"/>
        <v>1209.6147647542332</v>
      </c>
      <c r="AI675" s="53">
        <f t="shared" si="250"/>
        <v>1260.4891243788384</v>
      </c>
      <c r="AJ675" s="53">
        <f t="shared" si="251"/>
        <v>1128.8155104501072</v>
      </c>
      <c r="AK675" s="53">
        <f t="shared" si="252"/>
        <v>535.73396181982343</v>
      </c>
      <c r="AL675" s="53">
        <f t="shared" si="253"/>
        <v>352.28080838049254</v>
      </c>
      <c r="AM675" s="53">
        <f t="shared" si="254"/>
        <v>342.71189709004739</v>
      </c>
      <c r="AN675" s="55">
        <f t="shared" si="255"/>
        <v>0.75753881863937467</v>
      </c>
      <c r="AO675" s="55">
        <f t="shared" si="256"/>
        <v>0.68530457980024384</v>
      </c>
      <c r="AP675" s="55">
        <f t="shared" si="257"/>
        <v>0.70056134155353611</v>
      </c>
      <c r="AQ675" s="55">
        <f t="shared" si="258"/>
        <v>0.60420684759186849</v>
      </c>
      <c r="AR675" s="55">
        <f t="shared" si="259"/>
        <v>0.61712380105901787</v>
      </c>
      <c r="AS675" s="55">
        <f t="shared" si="260"/>
        <v>0.62299199391593174</v>
      </c>
      <c r="AT675" s="55">
        <f t="shared" si="261"/>
        <v>0.67487708641975419</v>
      </c>
      <c r="AU675" s="55">
        <f t="shared" si="262"/>
        <v>0.71689650338699784</v>
      </c>
      <c r="AV675" s="55">
        <f t="shared" si="263"/>
        <v>0.79131829562681677</v>
      </c>
      <c r="AW675" s="55">
        <f t="shared" si="264"/>
        <v>0.65430508944851684</v>
      </c>
      <c r="AX675" s="55">
        <f t="shared" si="265"/>
        <v>0.70373966544106037</v>
      </c>
      <c r="AY675" s="55">
        <f t="shared" si="266"/>
        <v>0.82919544898725472</v>
      </c>
    </row>
    <row r="676" spans="1:51" ht="14.4" thickBot="1" x14ac:dyDescent="0.3">
      <c r="A676" s="41" t="s">
        <v>1398</v>
      </c>
      <c r="B676" s="41" t="s">
        <v>1420</v>
      </c>
      <c r="C676" s="26" t="s">
        <v>735</v>
      </c>
      <c r="D676" s="50">
        <v>-5.72</v>
      </c>
      <c r="E676" s="50">
        <v>-4.7</v>
      </c>
      <c r="F676" s="50">
        <v>1.28</v>
      </c>
      <c r="G676" s="50">
        <v>9</v>
      </c>
      <c r="H676" s="50">
        <v>15.61</v>
      </c>
      <c r="I676" s="50">
        <v>20</v>
      </c>
      <c r="J676" s="50">
        <v>22.5</v>
      </c>
      <c r="K676" s="50">
        <v>20.5</v>
      </c>
      <c r="L676" s="50">
        <v>16.61</v>
      </c>
      <c r="M676" s="50">
        <v>8.6999999999999993</v>
      </c>
      <c r="N676" s="50">
        <v>4.5</v>
      </c>
      <c r="O676" s="50">
        <v>-3.11</v>
      </c>
      <c r="P676" s="51">
        <v>-9</v>
      </c>
      <c r="Q676" s="51">
        <v>-8.6999999999999993</v>
      </c>
      <c r="R676" s="51">
        <v>-3.7222222222222219</v>
      </c>
      <c r="S676" s="51">
        <v>9.9999999999999839E-2</v>
      </c>
      <c r="T676" s="51">
        <v>8.4999999999999982</v>
      </c>
      <c r="U676" s="51">
        <v>12.5</v>
      </c>
      <c r="V676" s="51">
        <v>15.7</v>
      </c>
      <c r="W676" s="51">
        <v>15.999999999999998</v>
      </c>
      <c r="X676" s="51">
        <v>12.722222222222221</v>
      </c>
      <c r="Y676" s="51">
        <v>3.5999999999999983</v>
      </c>
      <c r="Z676" s="51">
        <v>1.3888888888888888</v>
      </c>
      <c r="AA676" s="51">
        <v>-5.8888888888888893</v>
      </c>
      <c r="AB676" s="53">
        <f t="shared" si="243"/>
        <v>240.97492725290263</v>
      </c>
      <c r="AC676" s="53">
        <f t="shared" si="244"/>
        <v>233.76328881406835</v>
      </c>
      <c r="AD676" s="53">
        <f t="shared" si="245"/>
        <v>322.08853205927807</v>
      </c>
      <c r="AE676" s="53">
        <f t="shared" si="246"/>
        <v>330.48380990921896</v>
      </c>
      <c r="AF676" s="53">
        <f t="shared" si="247"/>
        <v>694.28721544452787</v>
      </c>
      <c r="AG676" s="53">
        <f t="shared" si="248"/>
        <v>897.50044148198617</v>
      </c>
      <c r="AH676" s="53">
        <f t="shared" si="249"/>
        <v>1165.5267511120646</v>
      </c>
      <c r="AI676" s="53">
        <f t="shared" si="250"/>
        <v>1368.810433512147</v>
      </c>
      <c r="AJ676" s="53">
        <f t="shared" si="251"/>
        <v>1142.9399198400765</v>
      </c>
      <c r="AK676" s="53">
        <f t="shared" si="252"/>
        <v>556.03360344354087</v>
      </c>
      <c r="AL676" s="53">
        <f t="shared" si="253"/>
        <v>542.02835292109364</v>
      </c>
      <c r="AM676" s="53">
        <f t="shared" si="254"/>
        <v>320.07666874389042</v>
      </c>
      <c r="AN676" s="55">
        <f t="shared" si="255"/>
        <v>0.77649693112426565</v>
      </c>
      <c r="AO676" s="55">
        <f t="shared" si="256"/>
        <v>0.7358142967222292</v>
      </c>
      <c r="AP676" s="55">
        <f t="shared" si="257"/>
        <v>0.69317842066685109</v>
      </c>
      <c r="AQ676" s="55">
        <f t="shared" si="258"/>
        <v>0.53680763163909928</v>
      </c>
      <c r="AR676" s="55">
        <f t="shared" si="259"/>
        <v>0.62617854835261488</v>
      </c>
      <c r="AS676" s="55">
        <f t="shared" si="260"/>
        <v>0.62004979151291761</v>
      </c>
      <c r="AT676" s="55">
        <f t="shared" si="261"/>
        <v>0.65445172897830917</v>
      </c>
      <c r="AU676" s="55">
        <f t="shared" si="262"/>
        <v>0.75400079788162133</v>
      </c>
      <c r="AV676" s="55">
        <f t="shared" si="263"/>
        <v>0.77819773724107988</v>
      </c>
      <c r="AW676" s="55">
        <f t="shared" si="264"/>
        <v>0.70338347733263606</v>
      </c>
      <c r="AX676" s="55">
        <f t="shared" si="265"/>
        <v>0.8023147075521847</v>
      </c>
      <c r="AY676" s="55">
        <f t="shared" si="266"/>
        <v>0.81123036772947921</v>
      </c>
    </row>
    <row r="677" spans="1:51" ht="14.4" thickBot="1" x14ac:dyDescent="0.3">
      <c r="A677" s="41" t="s">
        <v>1398</v>
      </c>
      <c r="B677" s="41" t="s">
        <v>1420</v>
      </c>
      <c r="C677" s="26" t="s">
        <v>736</v>
      </c>
      <c r="D677" s="50">
        <v>-12</v>
      </c>
      <c r="E677" s="50">
        <v>-9.4</v>
      </c>
      <c r="F677" s="50">
        <v>0.72</v>
      </c>
      <c r="G677" s="50">
        <v>4</v>
      </c>
      <c r="H677" s="50">
        <v>9.89</v>
      </c>
      <c r="I677" s="50">
        <v>15.5</v>
      </c>
      <c r="J677" s="50">
        <v>19</v>
      </c>
      <c r="K677" s="50">
        <v>18.100000000000001</v>
      </c>
      <c r="L677" s="50">
        <v>15</v>
      </c>
      <c r="M677" s="50">
        <v>3.9</v>
      </c>
      <c r="N677" s="50">
        <v>0.5</v>
      </c>
      <c r="O677" s="50">
        <v>-5.61</v>
      </c>
      <c r="P677" s="51">
        <v>-14.5</v>
      </c>
      <c r="Q677" s="51">
        <v>-11.600000000000001</v>
      </c>
      <c r="R677" s="51">
        <v>-3.8888888888888888</v>
      </c>
      <c r="S677" s="51">
        <v>0</v>
      </c>
      <c r="T677" s="51">
        <v>1.3888888888888888</v>
      </c>
      <c r="U677" s="51">
        <v>11.099999999999998</v>
      </c>
      <c r="V677" s="51">
        <v>14.000000000000002</v>
      </c>
      <c r="W677" s="51">
        <v>14.000000000000002</v>
      </c>
      <c r="X677" s="51">
        <v>11.388888888888889</v>
      </c>
      <c r="Y677" s="51">
        <v>0.39999999999999936</v>
      </c>
      <c r="Z677" s="51">
        <v>-2.3888888888888893</v>
      </c>
      <c r="AA677" s="51">
        <v>-7.7777777777777777</v>
      </c>
      <c r="AB677" s="53">
        <f t="shared" si="243"/>
        <v>163.10118045456474</v>
      </c>
      <c r="AC677" s="53">
        <f t="shared" si="244"/>
        <v>212.24969389364531</v>
      </c>
      <c r="AD677" s="53">
        <f t="shared" si="245"/>
        <v>327.06431111340459</v>
      </c>
      <c r="AE677" s="53">
        <f t="shared" si="246"/>
        <v>459.45699742856755</v>
      </c>
      <c r="AF677" s="53">
        <f t="shared" si="247"/>
        <v>374.86018757465223</v>
      </c>
      <c r="AG677" s="53">
        <f t="shared" si="248"/>
        <v>990.66230736035925</v>
      </c>
      <c r="AH677" s="53">
        <f t="shared" si="249"/>
        <v>1161.4274998592714</v>
      </c>
      <c r="AI677" s="53">
        <f t="shared" si="250"/>
        <v>1228.7393889302436</v>
      </c>
      <c r="AJ677" s="53">
        <f t="shared" si="251"/>
        <v>1062.8976479243108</v>
      </c>
      <c r="AK677" s="53">
        <f t="shared" si="252"/>
        <v>490.28505312585628</v>
      </c>
      <c r="AL677" s="53">
        <f t="shared" si="253"/>
        <v>415.43263780309286</v>
      </c>
      <c r="AM677" s="53">
        <f t="shared" si="254"/>
        <v>289.02168693726054</v>
      </c>
      <c r="AN677" s="55">
        <f t="shared" si="255"/>
        <v>0.81643025051968632</v>
      </c>
      <c r="AO677" s="55">
        <f t="shared" si="256"/>
        <v>0.84006286324328727</v>
      </c>
      <c r="AP677" s="55">
        <f t="shared" si="257"/>
        <v>0.71272230430867056</v>
      </c>
      <c r="AQ677" s="55">
        <f t="shared" si="258"/>
        <v>0.75172938060956729</v>
      </c>
      <c r="AR677" s="55">
        <f t="shared" si="259"/>
        <v>0.55487105083356592</v>
      </c>
      <c r="AS677" s="55">
        <f t="shared" si="260"/>
        <v>0.75062236342224975</v>
      </c>
      <c r="AT677" s="55">
        <f t="shared" si="261"/>
        <v>0.72761266404652247</v>
      </c>
      <c r="AU677" s="55">
        <f t="shared" si="262"/>
        <v>0.76978230695136907</v>
      </c>
      <c r="AV677" s="55">
        <f t="shared" si="263"/>
        <v>0.79008850847926426</v>
      </c>
      <c r="AW677" s="55">
        <f t="shared" si="264"/>
        <v>0.77927039910642892</v>
      </c>
      <c r="AX677" s="55">
        <f t="shared" si="265"/>
        <v>0.80965715169692098</v>
      </c>
      <c r="AY677" s="55">
        <f t="shared" si="266"/>
        <v>0.8468435106134844</v>
      </c>
    </row>
    <row r="678" spans="1:51" ht="27" thickBot="1" x14ac:dyDescent="0.3">
      <c r="A678" s="41" t="s">
        <v>1398</v>
      </c>
      <c r="B678" s="41" t="s">
        <v>1420</v>
      </c>
      <c r="C678" s="26" t="s">
        <v>737</v>
      </c>
      <c r="D678" s="50">
        <v>-8.61</v>
      </c>
      <c r="E678" s="50">
        <v>-7.6</v>
      </c>
      <c r="F678" s="50">
        <v>0</v>
      </c>
      <c r="G678" s="50">
        <v>6.2</v>
      </c>
      <c r="H678" s="50">
        <v>14</v>
      </c>
      <c r="I678" s="50">
        <v>17.3</v>
      </c>
      <c r="J678" s="50">
        <v>20.7</v>
      </c>
      <c r="K678" s="50">
        <v>19.399999999999999</v>
      </c>
      <c r="L678" s="50">
        <v>14.5</v>
      </c>
      <c r="M678" s="50">
        <v>7.4</v>
      </c>
      <c r="N678" s="50">
        <v>1.22</v>
      </c>
      <c r="O678" s="50">
        <v>-3.78</v>
      </c>
      <c r="P678" s="51">
        <v>-11.5</v>
      </c>
      <c r="Q678" s="51">
        <v>-12.2</v>
      </c>
      <c r="R678" s="51">
        <v>-5.1111111111111107</v>
      </c>
      <c r="S678" s="51">
        <v>-1.3999999999999997</v>
      </c>
      <c r="T678" s="51">
        <v>6.1111111111111107</v>
      </c>
      <c r="U678" s="51">
        <v>10.799999999999999</v>
      </c>
      <c r="V678" s="51">
        <v>15</v>
      </c>
      <c r="W678" s="51">
        <v>14.200000000000001</v>
      </c>
      <c r="X678" s="51">
        <v>10.499999999999998</v>
      </c>
      <c r="Y678" s="51">
        <v>3.3999999999999986</v>
      </c>
      <c r="Z678" s="51">
        <v>-2.7777777777777777</v>
      </c>
      <c r="AA678" s="51">
        <v>-6.7777777777777768</v>
      </c>
      <c r="AB678" s="53">
        <f t="shared" si="243"/>
        <v>202.74862879326824</v>
      </c>
      <c r="AC678" s="53">
        <f t="shared" si="244"/>
        <v>167.56650408255376</v>
      </c>
      <c r="AD678" s="53">
        <f t="shared" si="245"/>
        <v>286.63086038820819</v>
      </c>
      <c r="AE678" s="53">
        <f t="shared" si="246"/>
        <v>321.42427192430858</v>
      </c>
      <c r="AF678" s="53">
        <f t="shared" si="247"/>
        <v>555.6059889034816</v>
      </c>
      <c r="AG678" s="53">
        <f t="shared" si="248"/>
        <v>848.93197940388404</v>
      </c>
      <c r="AH678" s="53">
        <f t="shared" si="249"/>
        <v>1189.3979836555814</v>
      </c>
      <c r="AI678" s="53">
        <f t="shared" si="250"/>
        <v>1162.5873166197255</v>
      </c>
      <c r="AJ678" s="53">
        <f t="shared" si="251"/>
        <v>975.48177834696219</v>
      </c>
      <c r="AK678" s="53">
        <f t="shared" si="252"/>
        <v>590.49790544566304</v>
      </c>
      <c r="AL678" s="53">
        <f t="shared" si="253"/>
        <v>372.35667793960033</v>
      </c>
      <c r="AM678" s="53">
        <f t="shared" si="254"/>
        <v>293.72424549623003</v>
      </c>
      <c r="AN678" s="55">
        <f t="shared" si="255"/>
        <v>0.79606964266052871</v>
      </c>
      <c r="AO678" s="55">
        <f t="shared" si="256"/>
        <v>0.69589632865825923</v>
      </c>
      <c r="AP678" s="55">
        <f t="shared" si="257"/>
        <v>0.6848095385129348</v>
      </c>
      <c r="AQ678" s="55">
        <f t="shared" si="258"/>
        <v>0.58242925478699659</v>
      </c>
      <c r="AR678" s="55">
        <f t="shared" si="259"/>
        <v>0.58998032855886595</v>
      </c>
      <c r="AS678" s="55">
        <f t="shared" si="260"/>
        <v>0.65617550444560069</v>
      </c>
      <c r="AT678" s="55">
        <f t="shared" si="261"/>
        <v>0.69853350585687712</v>
      </c>
      <c r="AU678" s="55">
        <f t="shared" si="262"/>
        <v>0.71896319645701201</v>
      </c>
      <c r="AV678" s="55">
        <f t="shared" si="263"/>
        <v>0.7691977663087568</v>
      </c>
      <c r="AW678" s="55">
        <f t="shared" si="264"/>
        <v>0.75758405410245833</v>
      </c>
      <c r="AX678" s="55">
        <f t="shared" si="265"/>
        <v>0.74691669926188953</v>
      </c>
      <c r="AY678" s="55">
        <f t="shared" si="266"/>
        <v>0.79678908613486421</v>
      </c>
    </row>
    <row r="679" spans="1:51" ht="14.4" thickBot="1" x14ac:dyDescent="0.3">
      <c r="A679" s="41" t="s">
        <v>1398</v>
      </c>
      <c r="B679" s="41" t="s">
        <v>1420</v>
      </c>
      <c r="C679" s="26" t="s">
        <v>738</v>
      </c>
      <c r="D679" s="50">
        <v>-5.61</v>
      </c>
      <c r="E679" s="50">
        <v>-3.2</v>
      </c>
      <c r="F679" s="50">
        <v>6.11</v>
      </c>
      <c r="G679" s="50">
        <v>10</v>
      </c>
      <c r="H679" s="50">
        <v>12.61</v>
      </c>
      <c r="I679" s="50">
        <v>22.6</v>
      </c>
      <c r="J679" s="50">
        <v>24.2</v>
      </c>
      <c r="K679" s="50">
        <v>22.2</v>
      </c>
      <c r="L679" s="50">
        <v>16.28</v>
      </c>
      <c r="M679" s="50">
        <v>10.6</v>
      </c>
      <c r="N679" s="50">
        <v>5.78</v>
      </c>
      <c r="O679" s="50">
        <v>-0.22</v>
      </c>
      <c r="P679" s="51">
        <v>-9.2222222222222232</v>
      </c>
      <c r="Q679" s="51">
        <v>-7.6999999999999993</v>
      </c>
      <c r="R679" s="51">
        <v>-0.72222222222222265</v>
      </c>
      <c r="S679" s="51">
        <v>2.5</v>
      </c>
      <c r="T679" s="51">
        <v>5.8888888888888893</v>
      </c>
      <c r="U679" s="51">
        <v>15.899999999999999</v>
      </c>
      <c r="V679" s="51">
        <v>16.400000000000002</v>
      </c>
      <c r="W679" s="51">
        <v>16.400000000000002</v>
      </c>
      <c r="X679" s="51">
        <v>12.388888888888888</v>
      </c>
      <c r="Y679" s="51">
        <v>4.7</v>
      </c>
      <c r="Z679" s="51">
        <v>1.6111111111111103</v>
      </c>
      <c r="AA679" s="51">
        <v>-4.3888888888888884</v>
      </c>
      <c r="AB679" s="53">
        <f t="shared" si="243"/>
        <v>230.79741426864305</v>
      </c>
      <c r="AC679" s="53">
        <f t="shared" si="244"/>
        <v>244.01987054723767</v>
      </c>
      <c r="AD679" s="53">
        <f t="shared" si="245"/>
        <v>357.14358854018224</v>
      </c>
      <c r="AE679" s="53">
        <f t="shared" si="246"/>
        <v>436.06742305191221</v>
      </c>
      <c r="AF679" s="53">
        <f t="shared" si="247"/>
        <v>589.91170652547692</v>
      </c>
      <c r="AG679" s="53">
        <f t="shared" si="248"/>
        <v>1188.4794684255264</v>
      </c>
      <c r="AH679" s="53">
        <f t="shared" si="249"/>
        <v>1150.150218429286</v>
      </c>
      <c r="AI679" s="53">
        <f t="shared" si="250"/>
        <v>1297.9114564644435</v>
      </c>
      <c r="AJ679" s="53">
        <f t="shared" si="251"/>
        <v>1117.2664397187864</v>
      </c>
      <c r="AK679" s="53">
        <f t="shared" si="252"/>
        <v>571.11708176889579</v>
      </c>
      <c r="AL679" s="53">
        <f t="shared" si="253"/>
        <v>511.90294733557727</v>
      </c>
      <c r="AM679" s="53">
        <f t="shared" si="254"/>
        <v>324.7745765830316</v>
      </c>
      <c r="AN679" s="55">
        <f t="shared" si="255"/>
        <v>0.75675172141815694</v>
      </c>
      <c r="AO679" s="55">
        <f t="shared" si="256"/>
        <v>0.71069713953543578</v>
      </c>
      <c r="AP679" s="55">
        <f t="shared" si="257"/>
        <v>0.61584778649509675</v>
      </c>
      <c r="AQ679" s="55">
        <f t="shared" si="258"/>
        <v>0.59625981264832117</v>
      </c>
      <c r="AR679" s="55">
        <f t="shared" si="259"/>
        <v>0.63609685399705218</v>
      </c>
      <c r="AS679" s="55">
        <f t="shared" si="260"/>
        <v>0.65886079079180127</v>
      </c>
      <c r="AT679" s="55">
        <f t="shared" si="261"/>
        <v>0.61760459816300206</v>
      </c>
      <c r="AU679" s="55">
        <f t="shared" si="262"/>
        <v>0.69694903385367091</v>
      </c>
      <c r="AV679" s="55">
        <f t="shared" si="263"/>
        <v>0.77752693433295395</v>
      </c>
      <c r="AW679" s="55">
        <f t="shared" si="264"/>
        <v>0.66884513576010052</v>
      </c>
      <c r="AX679" s="55">
        <f t="shared" si="265"/>
        <v>0.74575673054750702</v>
      </c>
      <c r="AY679" s="55">
        <f t="shared" si="266"/>
        <v>0.73479616557262373</v>
      </c>
    </row>
    <row r="680" spans="1:51" ht="14.4" thickBot="1" x14ac:dyDescent="0.3">
      <c r="A680" s="41" t="s">
        <v>1398</v>
      </c>
      <c r="B680" s="41" t="s">
        <v>1420</v>
      </c>
      <c r="C680" s="26" t="s">
        <v>739</v>
      </c>
      <c r="D680" s="50">
        <v>-10.89</v>
      </c>
      <c r="E680" s="50">
        <v>-5.0999999999999996</v>
      </c>
      <c r="F680" s="50">
        <v>1.61</v>
      </c>
      <c r="G680" s="50">
        <v>7.4</v>
      </c>
      <c r="H680" s="50">
        <v>13</v>
      </c>
      <c r="I680" s="50">
        <v>20</v>
      </c>
      <c r="J680" s="50">
        <v>20.7</v>
      </c>
      <c r="K680" s="50">
        <v>19.600000000000001</v>
      </c>
      <c r="L680" s="50">
        <v>15.5</v>
      </c>
      <c r="M680" s="50">
        <v>6.8</v>
      </c>
      <c r="N680" s="50">
        <v>1.78</v>
      </c>
      <c r="O680" s="50">
        <v>-11.39</v>
      </c>
      <c r="P680" s="51">
        <v>-14.722222222222221</v>
      </c>
      <c r="Q680" s="51">
        <v>-8.7999999999999989</v>
      </c>
      <c r="R680" s="51">
        <v>-4.2777777777777777</v>
      </c>
      <c r="S680" s="51">
        <v>1.0999999999999983</v>
      </c>
      <c r="T680" s="51">
        <v>2.9999999999999991</v>
      </c>
      <c r="U680" s="51">
        <v>13.499999999999998</v>
      </c>
      <c r="V680" s="51">
        <v>14.7</v>
      </c>
      <c r="W680" s="51">
        <v>15.1</v>
      </c>
      <c r="X680" s="51">
        <v>12.111111111111109</v>
      </c>
      <c r="Y680" s="51">
        <v>2.1000000000000005</v>
      </c>
      <c r="Z680" s="51">
        <v>-2.5</v>
      </c>
      <c r="AA680" s="51">
        <v>-14.722222222222221</v>
      </c>
      <c r="AB680" s="53">
        <f t="shared" si="243"/>
        <v>143.91689833208102</v>
      </c>
      <c r="AC680" s="53">
        <f t="shared" si="244"/>
        <v>237.20274972530763</v>
      </c>
      <c r="AD680" s="53">
        <f t="shared" si="245"/>
        <v>289.42069211925218</v>
      </c>
      <c r="AE680" s="53">
        <f t="shared" si="246"/>
        <v>425.58454471559634</v>
      </c>
      <c r="AF680" s="53">
        <f t="shared" si="247"/>
        <v>383.88870998344805</v>
      </c>
      <c r="AG680" s="53">
        <f t="shared" si="248"/>
        <v>1022.7984787772607</v>
      </c>
      <c r="AH680" s="53">
        <f t="shared" si="249"/>
        <v>1144.3109233830885</v>
      </c>
      <c r="AI680" s="53">
        <f t="shared" si="250"/>
        <v>1289.6011085480216</v>
      </c>
      <c r="AJ680" s="53">
        <f t="shared" si="251"/>
        <v>1132.2488279096203</v>
      </c>
      <c r="AK680" s="53">
        <f t="shared" si="252"/>
        <v>511.67391022703981</v>
      </c>
      <c r="AL680" s="53">
        <f t="shared" si="253"/>
        <v>372.75295722028039</v>
      </c>
      <c r="AM680" s="53">
        <f t="shared" si="254"/>
        <v>149.76432354981878</v>
      </c>
      <c r="AN680" s="55">
        <f t="shared" si="255"/>
        <v>0.73366286660446245</v>
      </c>
      <c r="AO680" s="55">
        <f t="shared" si="256"/>
        <v>0.75248998988990967</v>
      </c>
      <c r="AP680" s="55">
        <f t="shared" si="257"/>
        <v>0.6493619423849345</v>
      </c>
      <c r="AQ680" s="55">
        <f t="shared" si="258"/>
        <v>0.64315339749507805</v>
      </c>
      <c r="AR680" s="55">
        <f t="shared" si="259"/>
        <v>0.50662934097161627</v>
      </c>
      <c r="AS680" s="55">
        <f t="shared" si="260"/>
        <v>0.66191811545890766</v>
      </c>
      <c r="AT680" s="55">
        <f t="shared" si="261"/>
        <v>0.68516578127053074</v>
      </c>
      <c r="AU680" s="55">
        <f t="shared" si="262"/>
        <v>0.75252786211474065</v>
      </c>
      <c r="AV680" s="55">
        <f t="shared" si="263"/>
        <v>0.80247150416970758</v>
      </c>
      <c r="AW680" s="55">
        <f t="shared" si="264"/>
        <v>0.71984320526992562</v>
      </c>
      <c r="AX680" s="55">
        <f t="shared" si="265"/>
        <v>0.7324744939100738</v>
      </c>
      <c r="AY680" s="55">
        <f t="shared" si="266"/>
        <v>0.76347200505324742</v>
      </c>
    </row>
    <row r="681" spans="1:51" ht="14.4" thickBot="1" x14ac:dyDescent="0.3">
      <c r="A681" s="41" t="s">
        <v>1398</v>
      </c>
      <c r="B681" s="41" t="s">
        <v>1420</v>
      </c>
      <c r="C681" s="26" t="s">
        <v>740</v>
      </c>
      <c r="D681" s="50">
        <v>-12.89</v>
      </c>
      <c r="E681" s="50">
        <v>-5.5</v>
      </c>
      <c r="F681" s="50">
        <v>-4.5</v>
      </c>
      <c r="G681" s="50">
        <v>8.5</v>
      </c>
      <c r="H681" s="50">
        <v>9.7200000000000006</v>
      </c>
      <c r="I681" s="50">
        <v>16.3</v>
      </c>
      <c r="J681" s="50">
        <v>21</v>
      </c>
      <c r="K681" s="50">
        <v>18.899999999999999</v>
      </c>
      <c r="L681" s="50">
        <v>14.72</v>
      </c>
      <c r="M681" s="50">
        <v>3.7</v>
      </c>
      <c r="N681" s="50">
        <v>0.61</v>
      </c>
      <c r="O681" s="50">
        <v>-5.39</v>
      </c>
      <c r="P681" s="51">
        <v>-18.111111111111111</v>
      </c>
      <c r="Q681" s="51">
        <v>-9.9</v>
      </c>
      <c r="R681" s="51">
        <v>-11.388888888888889</v>
      </c>
      <c r="S681" s="51">
        <v>-2.5</v>
      </c>
      <c r="T681" s="51">
        <v>2.7777777777777777</v>
      </c>
      <c r="U681" s="51">
        <v>9.0000000000000018</v>
      </c>
      <c r="V681" s="51">
        <v>14.200000000000001</v>
      </c>
      <c r="W681" s="51">
        <v>12.7</v>
      </c>
      <c r="X681" s="51">
        <v>9.6111111111111089</v>
      </c>
      <c r="Y681" s="51">
        <v>-0.80000000000000071</v>
      </c>
      <c r="Z681" s="51">
        <v>-3.3888888888888897</v>
      </c>
      <c r="AA681" s="51">
        <v>-10.499999999999998</v>
      </c>
      <c r="AB681" s="53">
        <f t="shared" si="243"/>
        <v>95.98983638375303</v>
      </c>
      <c r="AC681" s="53">
        <f t="shared" si="244"/>
        <v>205.75085888249023</v>
      </c>
      <c r="AD681" s="53">
        <f t="shared" si="245"/>
        <v>150.63890394237424</v>
      </c>
      <c r="AE681" s="53">
        <f t="shared" si="246"/>
        <v>233.56953689598407</v>
      </c>
      <c r="AF681" s="53">
        <f t="shared" si="247"/>
        <v>462.19052113868679</v>
      </c>
      <c r="AG681" s="53">
        <f t="shared" si="248"/>
        <v>710.79856102386213</v>
      </c>
      <c r="AH681" s="53">
        <f t="shared" si="249"/>
        <v>1053.1028987181955</v>
      </c>
      <c r="AI681" s="53">
        <f t="shared" si="250"/>
        <v>986.55549559320741</v>
      </c>
      <c r="AJ681" s="53">
        <f t="shared" si="251"/>
        <v>853.9334122596091</v>
      </c>
      <c r="AK681" s="53">
        <f t="shared" si="252"/>
        <v>417.67947753383083</v>
      </c>
      <c r="AL681" s="53">
        <f t="shared" si="253"/>
        <v>355.25319577556212</v>
      </c>
      <c r="AM681" s="53">
        <f t="shared" si="254"/>
        <v>185.58348900357723</v>
      </c>
      <c r="AN681" s="55">
        <f t="shared" si="255"/>
        <v>0.64919009733362554</v>
      </c>
      <c r="AO681" s="55">
        <f t="shared" si="256"/>
        <v>0.71153225406818899</v>
      </c>
      <c r="AP681" s="55">
        <f t="shared" si="257"/>
        <v>0.58624141002318808</v>
      </c>
      <c r="AQ681" s="55">
        <f t="shared" si="258"/>
        <v>0.45897349710251495</v>
      </c>
      <c r="AR681" s="55">
        <f t="shared" si="259"/>
        <v>0.61964273972614736</v>
      </c>
      <c r="AS681" s="55">
        <f t="shared" si="260"/>
        <v>0.61977451496989255</v>
      </c>
      <c r="AT681" s="55">
        <f t="shared" si="261"/>
        <v>0.65125622431698604</v>
      </c>
      <c r="AU681" s="55">
        <f t="shared" si="262"/>
        <v>0.67269797559929068</v>
      </c>
      <c r="AV681" s="55">
        <f t="shared" si="263"/>
        <v>0.71459140956411649</v>
      </c>
      <c r="AW681" s="55">
        <f t="shared" si="264"/>
        <v>0.72433364109289589</v>
      </c>
      <c r="AX681" s="55">
        <f t="shared" si="265"/>
        <v>0.74575389316468033</v>
      </c>
      <c r="AY681" s="55">
        <f t="shared" si="266"/>
        <v>0.67294709928173357</v>
      </c>
    </row>
    <row r="682" spans="1:51" ht="14.4" thickBot="1" x14ac:dyDescent="0.3">
      <c r="A682" s="41" t="s">
        <v>1398</v>
      </c>
      <c r="B682" s="41" t="s">
        <v>1420</v>
      </c>
      <c r="C682" s="26" t="s">
        <v>741</v>
      </c>
      <c r="D682" s="50">
        <v>-3.11</v>
      </c>
      <c r="E682" s="50">
        <v>-5.8</v>
      </c>
      <c r="F682" s="50">
        <v>5.78</v>
      </c>
      <c r="G682" s="50">
        <v>10.3</v>
      </c>
      <c r="H682" s="50">
        <v>16.11</v>
      </c>
      <c r="I682" s="50">
        <v>20.2</v>
      </c>
      <c r="J682" s="50">
        <v>23.3</v>
      </c>
      <c r="K682" s="50">
        <v>21.6</v>
      </c>
      <c r="L682" s="50">
        <v>16.11</v>
      </c>
      <c r="M682" s="50">
        <v>11.8</v>
      </c>
      <c r="N682" s="50">
        <v>4.78</v>
      </c>
      <c r="O682" s="50">
        <v>-4.1100000000000003</v>
      </c>
      <c r="P682" s="51">
        <v>-5.6111111111111116</v>
      </c>
      <c r="Q682" s="51">
        <v>-10.899999999999999</v>
      </c>
      <c r="R682" s="51">
        <v>-0.88888888888888962</v>
      </c>
      <c r="S682" s="51">
        <v>3.1999999999999988</v>
      </c>
      <c r="T682" s="51">
        <v>10.499999999999998</v>
      </c>
      <c r="U682" s="51">
        <v>14.100000000000001</v>
      </c>
      <c r="V682" s="51">
        <v>16.900000000000002</v>
      </c>
      <c r="W682" s="51">
        <v>16.8</v>
      </c>
      <c r="X682" s="51">
        <v>11.722222222222223</v>
      </c>
      <c r="Y682" s="51">
        <v>6.7000000000000011</v>
      </c>
      <c r="Z682" s="51">
        <v>0.77777777777777701</v>
      </c>
      <c r="AA682" s="51">
        <v>-7.7777777777777777</v>
      </c>
      <c r="AB682" s="53">
        <f t="shared" si="243"/>
        <v>333.89449134961319</v>
      </c>
      <c r="AC682" s="53">
        <f t="shared" si="244"/>
        <v>179.67929309736849</v>
      </c>
      <c r="AD682" s="53">
        <f t="shared" si="245"/>
        <v>356.59688776098591</v>
      </c>
      <c r="AE682" s="53">
        <f t="shared" si="246"/>
        <v>471.98035738448198</v>
      </c>
      <c r="AF682" s="53">
        <f t="shared" si="247"/>
        <v>879.71588760769782</v>
      </c>
      <c r="AG682" s="53">
        <f t="shared" si="248"/>
        <v>1092.0890341271665</v>
      </c>
      <c r="AH682" s="53">
        <f t="shared" si="249"/>
        <v>1293.7884032788263</v>
      </c>
      <c r="AI682" s="53">
        <f t="shared" si="250"/>
        <v>1416.5236629087487</v>
      </c>
      <c r="AJ682" s="53">
        <f t="shared" si="251"/>
        <v>1034.5350810516936</v>
      </c>
      <c r="AK682" s="53">
        <f t="shared" si="252"/>
        <v>695.76186268820732</v>
      </c>
      <c r="AL682" s="53">
        <f t="shared" si="253"/>
        <v>486.83107801837048</v>
      </c>
      <c r="AM682" s="53">
        <f t="shared" si="254"/>
        <v>258.07177250995483</v>
      </c>
      <c r="AN682" s="55">
        <f t="shared" si="255"/>
        <v>0.82855590643756916</v>
      </c>
      <c r="AO682" s="55">
        <f t="shared" si="256"/>
        <v>0.67254990832221306</v>
      </c>
      <c r="AP682" s="55">
        <f t="shared" si="257"/>
        <v>0.62243232772348578</v>
      </c>
      <c r="AQ682" s="55">
        <f t="shared" si="258"/>
        <v>0.61414040572874651</v>
      </c>
      <c r="AR682" s="55">
        <f t="shared" si="259"/>
        <v>0.69368337856689788</v>
      </c>
      <c r="AS682" s="55">
        <f t="shared" si="260"/>
        <v>0.67975367430895217</v>
      </c>
      <c r="AT682" s="55">
        <f t="shared" si="261"/>
        <v>0.6730176434164169</v>
      </c>
      <c r="AU682" s="55">
        <f t="shared" si="262"/>
        <v>0.74155152868822405</v>
      </c>
      <c r="AV682" s="55">
        <f t="shared" si="263"/>
        <v>0.75225084081510918</v>
      </c>
      <c r="AW682" s="55">
        <f t="shared" si="264"/>
        <v>0.70945476342513059</v>
      </c>
      <c r="AX682" s="55">
        <f t="shared" si="265"/>
        <v>0.75296937711042078</v>
      </c>
      <c r="AY682" s="55">
        <f t="shared" si="266"/>
        <v>0.75615919392933195</v>
      </c>
    </row>
    <row r="683" spans="1:51" ht="14.4" thickBot="1" x14ac:dyDescent="0.3">
      <c r="A683" s="41" t="s">
        <v>1398</v>
      </c>
      <c r="B683" s="41" t="s">
        <v>1420</v>
      </c>
      <c r="C683" s="26" t="s">
        <v>742</v>
      </c>
      <c r="D683" s="50">
        <v>-4.28</v>
      </c>
      <c r="E683" s="50">
        <v>-4.7</v>
      </c>
      <c r="F683" s="50">
        <v>5.89</v>
      </c>
      <c r="G683" s="50">
        <v>9.6999999999999993</v>
      </c>
      <c r="H683" s="50">
        <v>14.28</v>
      </c>
      <c r="I683" s="50">
        <v>19.7</v>
      </c>
      <c r="J683" s="50">
        <v>21.9</v>
      </c>
      <c r="K683" s="50">
        <v>22.1</v>
      </c>
      <c r="L683" s="50">
        <v>17.61</v>
      </c>
      <c r="M683" s="50">
        <v>10.5</v>
      </c>
      <c r="N683" s="50">
        <v>7.72</v>
      </c>
      <c r="O683" s="50">
        <v>-2.72</v>
      </c>
      <c r="P683" s="51">
        <v>-7.7777777777777777</v>
      </c>
      <c r="Q683" s="51">
        <v>-8.5</v>
      </c>
      <c r="R683" s="51">
        <v>0.49999999999999922</v>
      </c>
      <c r="S683" s="51">
        <v>3.1999999999999988</v>
      </c>
      <c r="T683" s="51">
        <v>6.2222222222222232</v>
      </c>
      <c r="U683" s="51">
        <v>13.299999999999999</v>
      </c>
      <c r="V683" s="51">
        <v>16.2</v>
      </c>
      <c r="W683" s="51">
        <v>16.8</v>
      </c>
      <c r="X683" s="51">
        <v>12.611111111111112</v>
      </c>
      <c r="Y683" s="51">
        <v>5</v>
      </c>
      <c r="Z683" s="51">
        <v>3.3888888888888897</v>
      </c>
      <c r="AA683" s="51">
        <v>-6.2222222222222214</v>
      </c>
      <c r="AB683" s="53">
        <f t="shared" si="243"/>
        <v>261.38719520115274</v>
      </c>
      <c r="AC683" s="53">
        <f t="shared" si="244"/>
        <v>241.16559323747438</v>
      </c>
      <c r="AD683" s="53">
        <f t="shared" si="245"/>
        <v>433.0115455844155</v>
      </c>
      <c r="AE683" s="53">
        <f t="shared" si="246"/>
        <v>491.31115690509853</v>
      </c>
      <c r="AF683" s="53">
        <f t="shared" si="247"/>
        <v>554.04900845056943</v>
      </c>
      <c r="AG683" s="53">
        <f t="shared" si="248"/>
        <v>1015.1958311355158</v>
      </c>
      <c r="AH683" s="53">
        <f t="shared" si="249"/>
        <v>1288.614432814632</v>
      </c>
      <c r="AI683" s="53">
        <f t="shared" si="250"/>
        <v>1373.9384751399868</v>
      </c>
      <c r="AJ683" s="53">
        <f t="shared" si="251"/>
        <v>1057.3352022822123</v>
      </c>
      <c r="AK683" s="53">
        <f t="shared" si="252"/>
        <v>599.49084398006505</v>
      </c>
      <c r="AL683" s="53">
        <f t="shared" si="253"/>
        <v>576.84384845230488</v>
      </c>
      <c r="AM683" s="53">
        <f t="shared" si="254"/>
        <v>295.52074949590212</v>
      </c>
      <c r="AN683" s="55">
        <f t="shared" si="255"/>
        <v>0.76587349675807126</v>
      </c>
      <c r="AO683" s="55">
        <f t="shared" si="256"/>
        <v>0.74737358007274701</v>
      </c>
      <c r="AP683" s="55">
        <f t="shared" si="257"/>
        <v>0.68328388129086504</v>
      </c>
      <c r="AQ683" s="55">
        <f t="shared" si="258"/>
        <v>0.63929362423648528</v>
      </c>
      <c r="AR683" s="55">
        <f t="shared" si="259"/>
        <v>0.58383542374115294</v>
      </c>
      <c r="AS683" s="55">
        <f t="shared" si="260"/>
        <v>0.66561307897988709</v>
      </c>
      <c r="AT683" s="55">
        <f t="shared" si="261"/>
        <v>0.70082719613455935</v>
      </c>
      <c r="AU683" s="55">
        <f t="shared" si="262"/>
        <v>0.71925814106873698</v>
      </c>
      <c r="AV683" s="55">
        <f t="shared" si="263"/>
        <v>0.72517119599319857</v>
      </c>
      <c r="AW683" s="55">
        <f t="shared" si="264"/>
        <v>0.68754432823002165</v>
      </c>
      <c r="AX683" s="55">
        <f t="shared" si="265"/>
        <v>0.7406467045406917</v>
      </c>
      <c r="AY683" s="55">
        <f t="shared" si="266"/>
        <v>0.76828034341539708</v>
      </c>
    </row>
    <row r="684" spans="1:51" ht="14.4" thickBot="1" x14ac:dyDescent="0.3">
      <c r="A684" s="41" t="s">
        <v>1398</v>
      </c>
      <c r="B684" s="41" t="s">
        <v>1420</v>
      </c>
      <c r="C684" s="26" t="s">
        <v>743</v>
      </c>
      <c r="D684" s="50">
        <v>-5.72</v>
      </c>
      <c r="E684" s="50">
        <v>-6</v>
      </c>
      <c r="F684" s="50">
        <v>2</v>
      </c>
      <c r="G684" s="50">
        <v>8.8000000000000007</v>
      </c>
      <c r="H684" s="50">
        <v>15.78</v>
      </c>
      <c r="I684" s="50">
        <v>20.100000000000001</v>
      </c>
      <c r="J684" s="50">
        <v>22.1</v>
      </c>
      <c r="K684" s="50">
        <v>20.7</v>
      </c>
      <c r="L684" s="50">
        <v>16.72</v>
      </c>
      <c r="M684" s="50">
        <v>8.6999999999999993</v>
      </c>
      <c r="N684" s="50">
        <v>3.28</v>
      </c>
      <c r="O684" s="50">
        <v>-2.5</v>
      </c>
      <c r="P684" s="51">
        <v>-9.5</v>
      </c>
      <c r="Q684" s="51">
        <v>-9</v>
      </c>
      <c r="R684" s="51">
        <v>-2.3888888888888893</v>
      </c>
      <c r="S684" s="51">
        <v>0.49999999999999922</v>
      </c>
      <c r="T684" s="51">
        <v>8.6111111111111107</v>
      </c>
      <c r="U684" s="51">
        <v>13.099999999999998</v>
      </c>
      <c r="V684" s="51">
        <v>16.600000000000001</v>
      </c>
      <c r="W684" s="51">
        <v>15.499999999999998</v>
      </c>
      <c r="X684" s="51">
        <v>12.388888888888888</v>
      </c>
      <c r="Y684" s="51">
        <v>5.4999999999999991</v>
      </c>
      <c r="Z684" s="51">
        <v>0.61111111111111194</v>
      </c>
      <c r="AA684" s="51">
        <v>-5.7222222222222223</v>
      </c>
      <c r="AB684" s="53">
        <f t="shared" si="243"/>
        <v>222.81055217666258</v>
      </c>
      <c r="AC684" s="53">
        <f t="shared" si="244"/>
        <v>246.16793332145122</v>
      </c>
      <c r="AD684" s="53">
        <f t="shared" si="245"/>
        <v>373.02723543609738</v>
      </c>
      <c r="AE684" s="53">
        <f t="shared" si="246"/>
        <v>354.93229836377401</v>
      </c>
      <c r="AF684" s="53">
        <f t="shared" si="247"/>
        <v>697.18148927867037</v>
      </c>
      <c r="AG684" s="53">
        <f t="shared" si="248"/>
        <v>964.83573620132779</v>
      </c>
      <c r="AH684" s="53">
        <f t="shared" si="249"/>
        <v>1339.4833963269982</v>
      </c>
      <c r="AI684" s="53">
        <f t="shared" si="250"/>
        <v>1268.272478019861</v>
      </c>
      <c r="AJ684" s="53">
        <f t="shared" si="251"/>
        <v>1086.4383679734949</v>
      </c>
      <c r="AK684" s="53">
        <f t="shared" si="252"/>
        <v>725.14321394474769</v>
      </c>
      <c r="AL684" s="53">
        <f t="shared" si="253"/>
        <v>528.0238582164817</v>
      </c>
      <c r="AM684" s="53">
        <f t="shared" si="254"/>
        <v>313.76850161323995</v>
      </c>
      <c r="AN684" s="55">
        <f t="shared" si="255"/>
        <v>0.74665794760052373</v>
      </c>
      <c r="AO684" s="55">
        <f t="shared" si="256"/>
        <v>0.79323042834535085</v>
      </c>
      <c r="AP684" s="55">
        <f t="shared" si="257"/>
        <v>0.72701117212586708</v>
      </c>
      <c r="AQ684" s="55">
        <f t="shared" si="258"/>
        <v>0.56007633259332512</v>
      </c>
      <c r="AR684" s="55">
        <f t="shared" si="259"/>
        <v>0.62407878144248097</v>
      </c>
      <c r="AS684" s="55">
        <f t="shared" si="260"/>
        <v>0.64090264715735201</v>
      </c>
      <c r="AT684" s="55">
        <f t="shared" si="261"/>
        <v>0.71018224557654419</v>
      </c>
      <c r="AU684" s="55">
        <f t="shared" si="262"/>
        <v>0.72132324448452478</v>
      </c>
      <c r="AV684" s="55">
        <f t="shared" si="263"/>
        <v>0.75607309372395293</v>
      </c>
      <c r="AW684" s="55">
        <f t="shared" si="264"/>
        <v>0.80325518324876</v>
      </c>
      <c r="AX684" s="55">
        <f t="shared" si="265"/>
        <v>0.82655506666039935</v>
      </c>
      <c r="AY684" s="55">
        <f t="shared" si="266"/>
        <v>0.78521823440850302</v>
      </c>
    </row>
    <row r="685" spans="1:51" ht="14.4" thickBot="1" x14ac:dyDescent="0.3">
      <c r="A685" s="41" t="s">
        <v>1398</v>
      </c>
      <c r="B685" s="41" t="s">
        <v>1420</v>
      </c>
      <c r="C685" s="26" t="s">
        <v>744</v>
      </c>
      <c r="D685" s="50">
        <v>-5.5</v>
      </c>
      <c r="E685" s="50">
        <v>-2.2000000000000002</v>
      </c>
      <c r="F685" s="50">
        <v>-0.61</v>
      </c>
      <c r="G685" s="50">
        <v>8.8000000000000007</v>
      </c>
      <c r="H685" s="50">
        <v>11</v>
      </c>
      <c r="I685" s="50">
        <v>20.6</v>
      </c>
      <c r="J685" s="50">
        <v>21.4</v>
      </c>
      <c r="K685" s="50">
        <v>22</v>
      </c>
      <c r="L685" s="50">
        <v>14.61</v>
      </c>
      <c r="M685" s="50">
        <v>9.5</v>
      </c>
      <c r="N685" s="50">
        <v>3.61</v>
      </c>
      <c r="O685" s="50">
        <v>-4.5</v>
      </c>
      <c r="P685" s="51">
        <v>-8.7777777777777786</v>
      </c>
      <c r="Q685" s="51">
        <v>-5.9</v>
      </c>
      <c r="R685" s="51">
        <v>-6.2777777777777777</v>
      </c>
      <c r="S685" s="51">
        <v>2.3000000000000003</v>
      </c>
      <c r="T685" s="51">
        <v>4.8888888888888875</v>
      </c>
      <c r="U685" s="51">
        <v>14.8</v>
      </c>
      <c r="V685" s="51">
        <v>16.900000000000002</v>
      </c>
      <c r="W685" s="51">
        <v>16.5</v>
      </c>
      <c r="X685" s="51">
        <v>10.222222222222221</v>
      </c>
      <c r="Y685" s="51">
        <v>4.1000000000000014</v>
      </c>
      <c r="Z685" s="51">
        <v>-0.27777777777777779</v>
      </c>
      <c r="AA685" s="51">
        <v>-9.5</v>
      </c>
      <c r="AB685" s="53">
        <f t="shared" si="243"/>
        <v>245.35350991888234</v>
      </c>
      <c r="AC685" s="53">
        <f t="shared" si="244"/>
        <v>298.69102050839649</v>
      </c>
      <c r="AD685" s="53">
        <f t="shared" si="245"/>
        <v>250.91500421539527</v>
      </c>
      <c r="AE685" s="53">
        <f t="shared" si="246"/>
        <v>459.44387499321158</v>
      </c>
      <c r="AF685" s="53">
        <f t="shared" si="247"/>
        <v>570.97692808358704</v>
      </c>
      <c r="AG685" s="53">
        <f t="shared" si="248"/>
        <v>1166.321445664352</v>
      </c>
      <c r="AH685" s="53">
        <f t="shared" si="249"/>
        <v>1452.275798757759</v>
      </c>
      <c r="AI685" s="53">
        <f t="shared" si="250"/>
        <v>1330.6483286159494</v>
      </c>
      <c r="AJ685" s="53">
        <f t="shared" si="251"/>
        <v>933.33982787923719</v>
      </c>
      <c r="AK685" s="53">
        <f t="shared" si="252"/>
        <v>565.2117588929309</v>
      </c>
      <c r="AL685" s="53">
        <f t="shared" si="253"/>
        <v>453.56026942073453</v>
      </c>
      <c r="AM685" s="53">
        <f t="shared" si="254"/>
        <v>203.16269388306119</v>
      </c>
      <c r="AN685" s="55">
        <f t="shared" si="255"/>
        <v>0.77699799981158935</v>
      </c>
      <c r="AO685" s="55">
        <f t="shared" si="256"/>
        <v>0.7576696655529328</v>
      </c>
      <c r="AP685" s="55">
        <f t="shared" si="257"/>
        <v>0.65509103658515977</v>
      </c>
      <c r="AQ685" s="55">
        <f t="shared" si="258"/>
        <v>0.63722190012657043</v>
      </c>
      <c r="AR685" s="55">
        <f t="shared" si="259"/>
        <v>0.65993012124668149</v>
      </c>
      <c r="AS685" s="55">
        <f t="shared" si="260"/>
        <v>0.69385787338217386</v>
      </c>
      <c r="AT685" s="55">
        <f t="shared" si="261"/>
        <v>0.75546142877275346</v>
      </c>
      <c r="AU685" s="55">
        <f t="shared" si="262"/>
        <v>0.70999688616816126</v>
      </c>
      <c r="AV685" s="55">
        <f t="shared" si="263"/>
        <v>0.7497325251651652</v>
      </c>
      <c r="AW685" s="55">
        <f t="shared" si="264"/>
        <v>0.69030704942347831</v>
      </c>
      <c r="AX685" s="55">
        <f t="shared" si="265"/>
        <v>0.75719922536892592</v>
      </c>
      <c r="AY685" s="55">
        <f t="shared" si="266"/>
        <v>0.68081622958074806</v>
      </c>
    </row>
    <row r="686" spans="1:51" ht="14.4" thickBot="1" x14ac:dyDescent="0.3">
      <c r="A686" s="41" t="s">
        <v>1398</v>
      </c>
      <c r="B686" s="41" t="s">
        <v>1420</v>
      </c>
      <c r="C686" s="26" t="s">
        <v>745</v>
      </c>
      <c r="D686" s="50">
        <v>-8.89</v>
      </c>
      <c r="E686" s="50">
        <v>-5.9</v>
      </c>
      <c r="F686" s="50">
        <v>-1.89</v>
      </c>
      <c r="G686" s="50">
        <v>7.8</v>
      </c>
      <c r="H686" s="50">
        <v>9.61</v>
      </c>
      <c r="I686" s="50">
        <v>18</v>
      </c>
      <c r="J686" s="50">
        <v>21</v>
      </c>
      <c r="K686" s="50">
        <v>20.399999999999999</v>
      </c>
      <c r="L686" s="50">
        <v>16.78</v>
      </c>
      <c r="M686" s="50">
        <v>9.1</v>
      </c>
      <c r="N686" s="50">
        <v>5.1100000000000003</v>
      </c>
      <c r="O686" s="50">
        <v>-2.78</v>
      </c>
      <c r="P686" s="51">
        <v>-13.277777777777777</v>
      </c>
      <c r="Q686" s="51">
        <v>-10.6</v>
      </c>
      <c r="R686" s="51">
        <v>-7.8888888888888884</v>
      </c>
      <c r="S686" s="51">
        <v>2.2000000000000006</v>
      </c>
      <c r="T686" s="51">
        <v>2.7222222222222214</v>
      </c>
      <c r="U686" s="51">
        <v>10.999999999999998</v>
      </c>
      <c r="V686" s="51">
        <v>13.399999999999999</v>
      </c>
      <c r="W686" s="51">
        <v>11.300000000000002</v>
      </c>
      <c r="X686" s="51">
        <v>10.777777777777777</v>
      </c>
      <c r="Y686" s="51">
        <v>2.8999999999999995</v>
      </c>
      <c r="Z686" s="51">
        <v>-2.3888888888888893</v>
      </c>
      <c r="AA686" s="51">
        <v>-8.3888888888888893</v>
      </c>
      <c r="AB686" s="53">
        <f t="shared" si="243"/>
        <v>155.63677347109598</v>
      </c>
      <c r="AC686" s="53">
        <f t="shared" si="244"/>
        <v>189.88514914199553</v>
      </c>
      <c r="AD686" s="53">
        <f t="shared" si="245"/>
        <v>215.07489318804841</v>
      </c>
      <c r="AE686" s="53">
        <f t="shared" si="246"/>
        <v>484.72734586158083</v>
      </c>
      <c r="AF686" s="53">
        <f t="shared" si="247"/>
        <v>461.9595772774415</v>
      </c>
      <c r="AG686" s="53">
        <f t="shared" si="248"/>
        <v>834.16205131512368</v>
      </c>
      <c r="AH686" s="53">
        <f t="shared" si="249"/>
        <v>949.18082721994256</v>
      </c>
      <c r="AI686" s="53">
        <f t="shared" si="250"/>
        <v>747.48155018213936</v>
      </c>
      <c r="AJ686" s="53">
        <f t="shared" si="251"/>
        <v>874.76436111216299</v>
      </c>
      <c r="AK686" s="53">
        <f t="shared" si="252"/>
        <v>490.27646914144646</v>
      </c>
      <c r="AL686" s="53">
        <f t="shared" si="253"/>
        <v>299.63490111740288</v>
      </c>
      <c r="AM686" s="53">
        <f t="shared" si="254"/>
        <v>212.54532994794593</v>
      </c>
      <c r="AN686" s="55">
        <f t="shared" si="255"/>
        <v>0.70513609056218374</v>
      </c>
      <c r="AO686" s="55">
        <f t="shared" si="256"/>
        <v>0.69402380444398404</v>
      </c>
      <c r="AP686" s="55">
        <f t="shared" si="257"/>
        <v>0.63562184496122609</v>
      </c>
      <c r="AQ686" s="55">
        <f t="shared" si="258"/>
        <v>0.67709201404013519</v>
      </c>
      <c r="AR686" s="55">
        <f t="shared" si="259"/>
        <v>0.62177759820554379</v>
      </c>
      <c r="AS686" s="55">
        <f t="shared" si="260"/>
        <v>0.63624996508330611</v>
      </c>
      <c r="AT686" s="55">
        <f t="shared" si="261"/>
        <v>0.61828820493753567</v>
      </c>
      <c r="AU686" s="55">
        <f t="shared" si="262"/>
        <v>0.55890779808794711</v>
      </c>
      <c r="AV686" s="55">
        <f t="shared" si="263"/>
        <v>0.67714215082353491</v>
      </c>
      <c r="AW686" s="55">
        <f t="shared" si="264"/>
        <v>0.65162902280791368</v>
      </c>
      <c r="AX686" s="55">
        <f t="shared" si="265"/>
        <v>0.58397323299064785</v>
      </c>
      <c r="AY686" s="55">
        <f t="shared" si="266"/>
        <v>0.65300740004906865</v>
      </c>
    </row>
    <row r="687" spans="1:51" ht="14.4" thickBot="1" x14ac:dyDescent="0.3">
      <c r="A687" s="41" t="s">
        <v>1398</v>
      </c>
      <c r="B687" s="41" t="s">
        <v>1420</v>
      </c>
      <c r="C687" s="26" t="s">
        <v>746</v>
      </c>
      <c r="D687" s="50">
        <v>1.22</v>
      </c>
      <c r="E687" s="50">
        <v>1.9</v>
      </c>
      <c r="F687" s="50">
        <v>3.5</v>
      </c>
      <c r="G687" s="50">
        <v>5.8</v>
      </c>
      <c r="H687" s="50">
        <v>11.78</v>
      </c>
      <c r="I687" s="50">
        <v>20.6</v>
      </c>
      <c r="J687" s="50">
        <v>22.8</v>
      </c>
      <c r="K687" s="50">
        <v>20</v>
      </c>
      <c r="L687" s="50">
        <v>16.11</v>
      </c>
      <c r="M687" s="50">
        <v>9.6</v>
      </c>
      <c r="N687" s="50">
        <v>5.61</v>
      </c>
      <c r="O687" s="50">
        <v>2.11</v>
      </c>
      <c r="P687" s="51">
        <v>-1.0000000000000004</v>
      </c>
      <c r="Q687" s="51">
        <v>-0.80000000000000071</v>
      </c>
      <c r="R687" s="51">
        <v>-0.27777777777777779</v>
      </c>
      <c r="S687" s="51">
        <v>-0.19999999999999968</v>
      </c>
      <c r="T687" s="51">
        <v>5.8888888888888893</v>
      </c>
      <c r="U687" s="51">
        <v>12.7</v>
      </c>
      <c r="V687" s="51">
        <v>13.8</v>
      </c>
      <c r="W687" s="51">
        <v>14.9</v>
      </c>
      <c r="X687" s="51">
        <v>9.7777777777777786</v>
      </c>
      <c r="Y687" s="51">
        <v>4.4000000000000012</v>
      </c>
      <c r="Z687" s="51">
        <v>0.72222222222222066</v>
      </c>
      <c r="AA687" s="51">
        <v>-1.2777777777777781</v>
      </c>
      <c r="AB687" s="53">
        <f t="shared" si="243"/>
        <v>483.84081442704991</v>
      </c>
      <c r="AC687" s="53">
        <f t="shared" si="244"/>
        <v>474.51517965923347</v>
      </c>
      <c r="AD687" s="53">
        <f t="shared" si="245"/>
        <v>457.08844154553924</v>
      </c>
      <c r="AE687" s="53">
        <f t="shared" si="246"/>
        <v>393.69899148615423</v>
      </c>
      <c r="AF687" s="53">
        <f t="shared" si="247"/>
        <v>623.00177873354608</v>
      </c>
      <c r="AG687" s="53">
        <f t="shared" si="248"/>
        <v>887.82133860001352</v>
      </c>
      <c r="AH687" s="53">
        <f t="shared" si="249"/>
        <v>895.85752966930329</v>
      </c>
      <c r="AI687" s="53">
        <f t="shared" si="250"/>
        <v>1226.0504044176932</v>
      </c>
      <c r="AJ687" s="53">
        <f t="shared" si="251"/>
        <v>798.76831012748323</v>
      </c>
      <c r="AK687" s="53">
        <f t="shared" si="252"/>
        <v>585.5286912374213</v>
      </c>
      <c r="AL687" s="53">
        <f t="shared" si="253"/>
        <v>455.87156900120948</v>
      </c>
      <c r="AM687" s="53">
        <f t="shared" si="254"/>
        <v>435.90339737713214</v>
      </c>
      <c r="AN687" s="55">
        <f t="shared" si="255"/>
        <v>0.85141999700884341</v>
      </c>
      <c r="AO687" s="55">
        <f t="shared" si="256"/>
        <v>0.82289728445799193</v>
      </c>
      <c r="AP687" s="55">
        <f t="shared" si="257"/>
        <v>0.76308935592044513</v>
      </c>
      <c r="AQ687" s="55">
        <f t="shared" si="258"/>
        <v>0.65355938944811298</v>
      </c>
      <c r="AR687" s="55">
        <f t="shared" si="259"/>
        <v>0.67177760180601109</v>
      </c>
      <c r="AS687" s="55">
        <f t="shared" si="260"/>
        <v>0.60537457835655639</v>
      </c>
      <c r="AT687" s="55">
        <f t="shared" si="261"/>
        <v>0.56856866588386301</v>
      </c>
      <c r="AU687" s="55">
        <f t="shared" si="262"/>
        <v>0.72470856291407015</v>
      </c>
      <c r="AV687" s="55">
        <f t="shared" si="263"/>
        <v>0.66099851538259791</v>
      </c>
      <c r="AW687" s="55">
        <f t="shared" si="264"/>
        <v>0.70024965018738705</v>
      </c>
      <c r="AX687" s="55">
        <f t="shared" si="265"/>
        <v>0.70791395954592651</v>
      </c>
      <c r="AY687" s="55">
        <f t="shared" si="266"/>
        <v>0.78282135592948443</v>
      </c>
    </row>
    <row r="688" spans="1:51" ht="14.4" thickBot="1" x14ac:dyDescent="0.3">
      <c r="A688" s="41" t="s">
        <v>1398</v>
      </c>
      <c r="B688" s="41" t="s">
        <v>1420</v>
      </c>
      <c r="C688" s="26" t="s">
        <v>747</v>
      </c>
      <c r="D688" s="50">
        <v>-4.6100000000000003</v>
      </c>
      <c r="E688" s="50">
        <v>-5.4</v>
      </c>
      <c r="F688" s="50">
        <v>1.22</v>
      </c>
      <c r="G688" s="50">
        <v>6.6</v>
      </c>
      <c r="H688" s="50">
        <v>13.72</v>
      </c>
      <c r="I688" s="50">
        <v>19.399999999999999</v>
      </c>
      <c r="J688" s="50">
        <v>22</v>
      </c>
      <c r="K688" s="50">
        <v>21.4</v>
      </c>
      <c r="L688" s="50">
        <v>16.61</v>
      </c>
      <c r="M688" s="50">
        <v>9</v>
      </c>
      <c r="N688" s="50">
        <v>3.78</v>
      </c>
      <c r="O688" s="50">
        <v>-1</v>
      </c>
      <c r="P688" s="51">
        <v>-7.7777777777777777</v>
      </c>
      <c r="Q688" s="51">
        <v>-9.3000000000000007</v>
      </c>
      <c r="R688" s="51">
        <v>-3.8888888888888888</v>
      </c>
      <c r="S688" s="51">
        <v>-0.39999999999999936</v>
      </c>
      <c r="T688" s="51">
        <v>6.8888888888888875</v>
      </c>
      <c r="U688" s="51">
        <v>12.6</v>
      </c>
      <c r="V688" s="51">
        <v>16.400000000000002</v>
      </c>
      <c r="W688" s="51">
        <v>16.8</v>
      </c>
      <c r="X688" s="51">
        <v>11.777777777777779</v>
      </c>
      <c r="Y688" s="51">
        <v>5.3999999999999995</v>
      </c>
      <c r="Z688" s="51">
        <v>-1.0000000000000004</v>
      </c>
      <c r="AA688" s="51">
        <v>-5.2222222222222214</v>
      </c>
      <c r="AB688" s="53">
        <f t="shared" si="243"/>
        <v>267.95901813713482</v>
      </c>
      <c r="AC688" s="53">
        <f t="shared" si="244"/>
        <v>224.39437385826</v>
      </c>
      <c r="AD688" s="53">
        <f t="shared" si="245"/>
        <v>315.50831229629716</v>
      </c>
      <c r="AE688" s="53">
        <f t="shared" si="246"/>
        <v>361.89078167054078</v>
      </c>
      <c r="AF688" s="53">
        <f t="shared" si="247"/>
        <v>629.69781591652043</v>
      </c>
      <c r="AG688" s="53">
        <f t="shared" si="248"/>
        <v>943.84237135242745</v>
      </c>
      <c r="AH688" s="53">
        <f t="shared" si="249"/>
        <v>1313.8254984428122</v>
      </c>
      <c r="AI688" s="53">
        <f t="shared" si="250"/>
        <v>1433.9714002664709</v>
      </c>
      <c r="AJ688" s="53">
        <f t="shared" si="251"/>
        <v>1009.4985186417763</v>
      </c>
      <c r="AK688" s="53">
        <f t="shared" si="252"/>
        <v>700.81281135285474</v>
      </c>
      <c r="AL688" s="53">
        <f t="shared" si="253"/>
        <v>403.37382082460692</v>
      </c>
      <c r="AM688" s="53">
        <f t="shared" si="254"/>
        <v>303.13878944550254</v>
      </c>
      <c r="AN688" s="55">
        <f t="shared" si="255"/>
        <v>0.78512916461196958</v>
      </c>
      <c r="AO688" s="55">
        <f t="shared" si="256"/>
        <v>0.74025601270435948</v>
      </c>
      <c r="AP688" s="55">
        <f t="shared" si="257"/>
        <v>0.68754004557344195</v>
      </c>
      <c r="AQ688" s="55">
        <f t="shared" si="258"/>
        <v>0.60955482157861474</v>
      </c>
      <c r="AR688" s="55">
        <f t="shared" si="259"/>
        <v>0.6338207824863078</v>
      </c>
      <c r="AS688" s="55">
        <f t="shared" si="260"/>
        <v>0.64780396846374599</v>
      </c>
      <c r="AT688" s="55">
        <f t="shared" si="261"/>
        <v>0.70549451369074989</v>
      </c>
      <c r="AU688" s="55">
        <f t="shared" si="262"/>
        <v>0.75068543633026186</v>
      </c>
      <c r="AV688" s="55">
        <f t="shared" si="263"/>
        <v>0.73135983473087252</v>
      </c>
      <c r="AW688" s="55">
        <f t="shared" si="264"/>
        <v>0.78170808420701166</v>
      </c>
      <c r="AX688" s="55">
        <f t="shared" si="265"/>
        <v>0.70982134429197496</v>
      </c>
      <c r="AY688" s="55">
        <f t="shared" si="266"/>
        <v>0.73036748169128285</v>
      </c>
    </row>
    <row r="689" spans="1:51" ht="14.4" thickBot="1" x14ac:dyDescent="0.3">
      <c r="A689" s="41" t="s">
        <v>1398</v>
      </c>
      <c r="B689" s="41" t="s">
        <v>1420</v>
      </c>
      <c r="C689" s="26" t="s">
        <v>748</v>
      </c>
      <c r="D689" s="50">
        <v>-3.61</v>
      </c>
      <c r="E689" s="50">
        <v>-6.3</v>
      </c>
      <c r="F689" s="50">
        <v>5.28</v>
      </c>
      <c r="G689" s="50">
        <v>10.1</v>
      </c>
      <c r="H689" s="50">
        <v>12.89</v>
      </c>
      <c r="I689" s="50">
        <v>21.2</v>
      </c>
      <c r="J689" s="50">
        <v>23.1</v>
      </c>
      <c r="K689" s="50">
        <v>22.5</v>
      </c>
      <c r="L689" s="50">
        <v>18.78</v>
      </c>
      <c r="M689" s="50">
        <v>10.6</v>
      </c>
      <c r="N689" s="50">
        <v>7.89</v>
      </c>
      <c r="O689" s="50">
        <v>-0.89</v>
      </c>
      <c r="P689" s="51">
        <v>-6.3888888888888884</v>
      </c>
      <c r="Q689" s="51">
        <v>-10.6</v>
      </c>
      <c r="R689" s="51">
        <v>-0.77777777777777701</v>
      </c>
      <c r="S689" s="51">
        <v>4.1000000000000014</v>
      </c>
      <c r="T689" s="51">
        <v>7.7222222222222214</v>
      </c>
      <c r="U689" s="51">
        <v>16.3</v>
      </c>
      <c r="V689" s="51">
        <v>16.5</v>
      </c>
      <c r="W689" s="51">
        <v>15.799999999999999</v>
      </c>
      <c r="X689" s="51">
        <v>12.888888888888889</v>
      </c>
      <c r="Y689" s="51">
        <v>6.6000000000000014</v>
      </c>
      <c r="Z689" s="51">
        <v>2.8888888888888906</v>
      </c>
      <c r="AA689" s="51">
        <v>-3.9999999999999996</v>
      </c>
      <c r="AB689" s="53">
        <f t="shared" si="243"/>
        <v>307.82076751769341</v>
      </c>
      <c r="AC689" s="53">
        <f t="shared" si="244"/>
        <v>195.76986765982599</v>
      </c>
      <c r="AD689" s="53">
        <f t="shared" si="245"/>
        <v>375.21398004711483</v>
      </c>
      <c r="AE689" s="53">
        <f t="shared" si="246"/>
        <v>542.93882275940041</v>
      </c>
      <c r="AF689" s="53">
        <f t="shared" si="247"/>
        <v>744.90665373846321</v>
      </c>
      <c r="AG689" s="53">
        <f t="shared" si="248"/>
        <v>1362.2550249024157</v>
      </c>
      <c r="AH689" s="53">
        <f t="shared" si="249"/>
        <v>1244.6645468588581</v>
      </c>
      <c r="AI689" s="53">
        <f t="shared" si="250"/>
        <v>1180.5320582593636</v>
      </c>
      <c r="AJ689" s="53">
        <f t="shared" si="251"/>
        <v>1018.8595150074374</v>
      </c>
      <c r="AK689" s="53">
        <f t="shared" si="252"/>
        <v>743.07038647978845</v>
      </c>
      <c r="AL689" s="53">
        <f t="shared" si="253"/>
        <v>531.29484812205158</v>
      </c>
      <c r="AM689" s="53">
        <f t="shared" si="254"/>
        <v>361.52957952582307</v>
      </c>
      <c r="AN689" s="55">
        <f t="shared" si="255"/>
        <v>0.81051695438455718</v>
      </c>
      <c r="AO689" s="55">
        <f t="shared" si="256"/>
        <v>0.71553225179903535</v>
      </c>
      <c r="AP689" s="55">
        <f t="shared" si="257"/>
        <v>0.64963600274552169</v>
      </c>
      <c r="AQ689" s="55">
        <f t="shared" si="258"/>
        <v>0.66310456366053161</v>
      </c>
      <c r="AR689" s="55">
        <f t="shared" si="259"/>
        <v>0.70827193473472805</v>
      </c>
      <c r="AS689" s="55">
        <f t="shared" si="260"/>
        <v>0.73617201984425018</v>
      </c>
      <c r="AT689" s="55">
        <f t="shared" si="261"/>
        <v>0.66411833509223894</v>
      </c>
      <c r="AU689" s="55">
        <f t="shared" si="262"/>
        <v>0.6586510508286243</v>
      </c>
      <c r="AV689" s="55">
        <f t="shared" si="263"/>
        <v>0.68618951296261577</v>
      </c>
      <c r="AW689" s="55">
        <f t="shared" si="264"/>
        <v>0.76291819907427905</v>
      </c>
      <c r="AX689" s="55">
        <f t="shared" si="265"/>
        <v>0.70670265853131109</v>
      </c>
      <c r="AY689" s="55">
        <f t="shared" si="266"/>
        <v>0.79441391001827499</v>
      </c>
    </row>
    <row r="690" spans="1:51" ht="14.4" thickBot="1" x14ac:dyDescent="0.3">
      <c r="A690" s="41" t="s">
        <v>1398</v>
      </c>
      <c r="B690" s="41" t="s">
        <v>1420</v>
      </c>
      <c r="C690" s="26" t="s">
        <v>749</v>
      </c>
      <c r="D690" s="50">
        <v>-2.2799999999999998</v>
      </c>
      <c r="E690" s="50">
        <v>-5.5</v>
      </c>
      <c r="F690" s="50">
        <v>2.89</v>
      </c>
      <c r="G690" s="50">
        <v>7.4</v>
      </c>
      <c r="H690" s="50">
        <v>10.89</v>
      </c>
      <c r="I690" s="50">
        <v>19.3</v>
      </c>
      <c r="J690" s="50">
        <v>22.3</v>
      </c>
      <c r="K690" s="50">
        <v>18.100000000000001</v>
      </c>
      <c r="L690" s="50">
        <v>15.11</v>
      </c>
      <c r="M690" s="50">
        <v>9.5</v>
      </c>
      <c r="N690" s="50">
        <v>4.6100000000000003</v>
      </c>
      <c r="O690" s="50">
        <v>-4</v>
      </c>
      <c r="P690" s="51">
        <v>-5.2222222222222214</v>
      </c>
      <c r="Q690" s="51">
        <v>-10</v>
      </c>
      <c r="R690" s="51">
        <v>-3.2777777777777768</v>
      </c>
      <c r="S690" s="51">
        <v>1.9000000000000008</v>
      </c>
      <c r="T690" s="51">
        <v>4.1111111111111098</v>
      </c>
      <c r="U690" s="51">
        <v>12.3</v>
      </c>
      <c r="V690" s="51">
        <v>15.899999999999999</v>
      </c>
      <c r="W690" s="51">
        <v>13.2</v>
      </c>
      <c r="X690" s="51">
        <v>10.777777777777777</v>
      </c>
      <c r="Y690" s="51">
        <v>5.3</v>
      </c>
      <c r="Z690" s="51">
        <v>-1.1111111111111112</v>
      </c>
      <c r="AA690" s="51">
        <v>-7.5</v>
      </c>
      <c r="AB690" s="53">
        <f t="shared" si="243"/>
        <v>333.04618171631995</v>
      </c>
      <c r="AC690" s="53">
        <f t="shared" si="244"/>
        <v>202.53192771452393</v>
      </c>
      <c r="AD690" s="53">
        <f t="shared" si="245"/>
        <v>306.86451323768318</v>
      </c>
      <c r="AE690" s="53">
        <f t="shared" si="246"/>
        <v>477.26654392466543</v>
      </c>
      <c r="AF690" s="53">
        <f t="shared" si="247"/>
        <v>515.89839359031612</v>
      </c>
      <c r="AG690" s="53">
        <f t="shared" si="248"/>
        <v>913.06478369475462</v>
      </c>
      <c r="AH690" s="53">
        <f t="shared" si="249"/>
        <v>1210.3464402764528</v>
      </c>
      <c r="AI690" s="53">
        <f t="shared" si="250"/>
        <v>1107.305800082976</v>
      </c>
      <c r="AJ690" s="53">
        <f t="shared" si="251"/>
        <v>973.21878813475871</v>
      </c>
      <c r="AK690" s="53">
        <f t="shared" si="252"/>
        <v>668.27896474400586</v>
      </c>
      <c r="AL690" s="53">
        <f t="shared" si="253"/>
        <v>374.44386514729882</v>
      </c>
      <c r="AM690" s="53">
        <f t="shared" si="254"/>
        <v>267.18281820901046</v>
      </c>
      <c r="AN690" s="55">
        <f t="shared" si="255"/>
        <v>0.80242486114029987</v>
      </c>
      <c r="AO690" s="55">
        <f t="shared" si="256"/>
        <v>0.70594442265543345</v>
      </c>
      <c r="AP690" s="55">
        <f t="shared" si="257"/>
        <v>0.63886163124261885</v>
      </c>
      <c r="AQ690" s="55">
        <f t="shared" si="258"/>
        <v>0.68108629284910738</v>
      </c>
      <c r="AR690" s="55">
        <f t="shared" si="259"/>
        <v>0.62958864342047438</v>
      </c>
      <c r="AS690" s="55">
        <f t="shared" si="260"/>
        <v>0.63913956198018773</v>
      </c>
      <c r="AT690" s="55">
        <f t="shared" si="261"/>
        <v>0.67098324704677548</v>
      </c>
      <c r="AU690" s="55">
        <f t="shared" si="262"/>
        <v>0.73075504447512751</v>
      </c>
      <c r="AV690" s="55">
        <f t="shared" si="263"/>
        <v>0.75335426626387925</v>
      </c>
      <c r="AW690" s="55">
        <f t="shared" si="264"/>
        <v>0.75061218420144282</v>
      </c>
      <c r="AX690" s="55">
        <f t="shared" si="265"/>
        <v>0.6642905247404568</v>
      </c>
      <c r="AY690" s="55">
        <f t="shared" si="266"/>
        <v>0.76622402493751363</v>
      </c>
    </row>
    <row r="691" spans="1:51" ht="14.4" thickBot="1" x14ac:dyDescent="0.3">
      <c r="A691" s="41" t="s">
        <v>1398</v>
      </c>
      <c r="B691" s="41" t="s">
        <v>1420</v>
      </c>
      <c r="C691" s="26" t="s">
        <v>750</v>
      </c>
      <c r="D691" s="50">
        <v>-4.72</v>
      </c>
      <c r="E691" s="50">
        <v>-3.9</v>
      </c>
      <c r="F691" s="50">
        <v>2.61</v>
      </c>
      <c r="G691" s="50">
        <v>7.5</v>
      </c>
      <c r="H691" s="50">
        <v>14.39</v>
      </c>
      <c r="I691" s="50">
        <v>18</v>
      </c>
      <c r="J691" s="50">
        <v>21.2</v>
      </c>
      <c r="K691" s="50">
        <v>18.3</v>
      </c>
      <c r="L691" s="50">
        <v>16.11</v>
      </c>
      <c r="M691" s="50">
        <v>7.1</v>
      </c>
      <c r="N691" s="50">
        <v>2.2200000000000002</v>
      </c>
      <c r="O691" s="50">
        <v>-4.1100000000000003</v>
      </c>
      <c r="P691" s="51">
        <v>-7.5</v>
      </c>
      <c r="Q691" s="51">
        <v>-7.4</v>
      </c>
      <c r="R691" s="51">
        <v>-2.2777777777777786</v>
      </c>
      <c r="S691" s="51">
        <v>1.0999999999999983</v>
      </c>
      <c r="T691" s="51">
        <v>6.2222222222222232</v>
      </c>
      <c r="U691" s="51">
        <v>11.700000000000001</v>
      </c>
      <c r="V691" s="51">
        <v>15.499999999999998</v>
      </c>
      <c r="W691" s="51">
        <v>14.200000000000001</v>
      </c>
      <c r="X691" s="51">
        <v>11.611111111111111</v>
      </c>
      <c r="Y691" s="51">
        <v>3.9000000000000017</v>
      </c>
      <c r="Z691" s="51">
        <v>-1.2222222222222219</v>
      </c>
      <c r="AA691" s="51">
        <v>-7.1111111111111116</v>
      </c>
      <c r="AB691" s="53">
        <f t="shared" si="243"/>
        <v>282.04648477041337</v>
      </c>
      <c r="AC691" s="53">
        <f t="shared" si="244"/>
        <v>269.31325962132371</v>
      </c>
      <c r="AD691" s="53">
        <f t="shared" si="245"/>
        <v>363.09749582529753</v>
      </c>
      <c r="AE691" s="53">
        <f t="shared" si="246"/>
        <v>422.68899948007078</v>
      </c>
      <c r="AF691" s="53">
        <f t="shared" si="247"/>
        <v>550.12191399491962</v>
      </c>
      <c r="AG691" s="53">
        <f t="shared" si="248"/>
        <v>915.15819782775213</v>
      </c>
      <c r="AH691" s="53">
        <f t="shared" si="249"/>
        <v>1229.887752647797</v>
      </c>
      <c r="AI691" s="53">
        <f t="shared" si="250"/>
        <v>1245.2658739804858</v>
      </c>
      <c r="AJ691" s="53">
        <f t="shared" si="251"/>
        <v>1019.4663487092924</v>
      </c>
      <c r="AK691" s="53">
        <f t="shared" si="252"/>
        <v>646.69098642140443</v>
      </c>
      <c r="AL691" s="53">
        <f t="shared" si="253"/>
        <v>436.03608354486067</v>
      </c>
      <c r="AM691" s="53">
        <f t="shared" si="254"/>
        <v>286.0415288611681</v>
      </c>
      <c r="AN691" s="55">
        <f t="shared" si="255"/>
        <v>0.80884988873500541</v>
      </c>
      <c r="AO691" s="55">
        <f t="shared" si="256"/>
        <v>0.7663959122588736</v>
      </c>
      <c r="AP691" s="55">
        <f t="shared" si="257"/>
        <v>0.70186926851505249</v>
      </c>
      <c r="AQ691" s="55">
        <f t="shared" si="258"/>
        <v>0.63877758127018802</v>
      </c>
      <c r="AR691" s="55">
        <f t="shared" si="259"/>
        <v>0.5796972034382275</v>
      </c>
      <c r="AS691" s="55">
        <f t="shared" si="260"/>
        <v>0.66642402374696441</v>
      </c>
      <c r="AT691" s="55">
        <f t="shared" si="261"/>
        <v>0.69949213553603351</v>
      </c>
      <c r="AU691" s="55">
        <f t="shared" si="262"/>
        <v>0.77009298174606833</v>
      </c>
      <c r="AV691" s="55">
        <f t="shared" si="263"/>
        <v>0.74675221277032011</v>
      </c>
      <c r="AW691" s="55">
        <f t="shared" si="264"/>
        <v>0.80098524076614996</v>
      </c>
      <c r="AX691" s="55">
        <f t="shared" si="265"/>
        <v>0.7798786031013526</v>
      </c>
      <c r="AY691" s="55">
        <f t="shared" si="266"/>
        <v>0.79608149710964515</v>
      </c>
    </row>
    <row r="692" spans="1:51" ht="14.4" thickBot="1" x14ac:dyDescent="0.3">
      <c r="A692" s="41" t="s">
        <v>1398</v>
      </c>
      <c r="B692" s="41" t="s">
        <v>1420</v>
      </c>
      <c r="C692" s="26" t="s">
        <v>751</v>
      </c>
      <c r="D692" s="50">
        <v>-9</v>
      </c>
      <c r="E692" s="50">
        <v>-7.2</v>
      </c>
      <c r="F692" s="50">
        <v>5</v>
      </c>
      <c r="G692" s="50">
        <v>8.1999999999999993</v>
      </c>
      <c r="H692" s="50">
        <v>13.61</v>
      </c>
      <c r="I692" s="50">
        <v>18</v>
      </c>
      <c r="J692" s="50">
        <v>19.8</v>
      </c>
      <c r="K692" s="50">
        <v>22.7</v>
      </c>
      <c r="L692" s="50">
        <v>15</v>
      </c>
      <c r="M692" s="50">
        <v>11.1</v>
      </c>
      <c r="N692" s="50">
        <v>4.6100000000000003</v>
      </c>
      <c r="O692" s="50">
        <v>-2.39</v>
      </c>
      <c r="P692" s="51">
        <v>-12.388888888888889</v>
      </c>
      <c r="Q692" s="51">
        <v>-11.600000000000001</v>
      </c>
      <c r="R692" s="51">
        <v>-0.88888888888888962</v>
      </c>
      <c r="S692" s="51">
        <v>0.49999999999999922</v>
      </c>
      <c r="T692" s="51">
        <v>5.4999999999999991</v>
      </c>
      <c r="U692" s="51">
        <v>12.1</v>
      </c>
      <c r="V692" s="51">
        <v>14.200000000000001</v>
      </c>
      <c r="W692" s="51">
        <v>18.899999999999999</v>
      </c>
      <c r="X692" s="51">
        <v>10.777777777777777</v>
      </c>
      <c r="Y692" s="51">
        <v>5.9999999999999982</v>
      </c>
      <c r="Z692" s="51">
        <v>0.61111111111111194</v>
      </c>
      <c r="AA692" s="51">
        <v>-5.4999999999999991</v>
      </c>
      <c r="AB692" s="53">
        <f t="shared" si="243"/>
        <v>181.23981365597871</v>
      </c>
      <c r="AC692" s="53">
        <f t="shared" si="244"/>
        <v>178.88377544755082</v>
      </c>
      <c r="AD692" s="53">
        <f t="shared" si="245"/>
        <v>376.4341057901521</v>
      </c>
      <c r="AE692" s="53">
        <f t="shared" si="246"/>
        <v>369.64663314715506</v>
      </c>
      <c r="AF692" s="53">
        <f t="shared" si="247"/>
        <v>523.65668001094105</v>
      </c>
      <c r="AG692" s="53">
        <f t="shared" si="248"/>
        <v>964.70514052049953</v>
      </c>
      <c r="AH692" s="53">
        <f t="shared" si="249"/>
        <v>1134.0647717997567</v>
      </c>
      <c r="AI692" s="53">
        <f t="shared" si="250"/>
        <v>1725.5312748273188</v>
      </c>
      <c r="AJ692" s="53">
        <f t="shared" si="251"/>
        <v>980.127352481971</v>
      </c>
      <c r="AK692" s="53">
        <f t="shared" si="252"/>
        <v>661.74701023049568</v>
      </c>
      <c r="AL692" s="53">
        <f t="shared" si="253"/>
        <v>480.9422198448874</v>
      </c>
      <c r="AM692" s="53">
        <f t="shared" si="254"/>
        <v>321.91497700703917</v>
      </c>
      <c r="AN692" s="55">
        <f t="shared" si="255"/>
        <v>0.76420653363242419</v>
      </c>
      <c r="AO692" s="55">
        <f t="shared" si="256"/>
        <v>0.70800392610006935</v>
      </c>
      <c r="AP692" s="55">
        <f t="shared" si="257"/>
        <v>0.65705777235644114</v>
      </c>
      <c r="AQ692" s="55">
        <f t="shared" si="258"/>
        <v>0.58329526955684707</v>
      </c>
      <c r="AR692" s="55">
        <f t="shared" si="259"/>
        <v>0.58006464705560312</v>
      </c>
      <c r="AS692" s="55">
        <f t="shared" si="260"/>
        <v>0.68422644212151718</v>
      </c>
      <c r="AT692" s="55">
        <f t="shared" si="261"/>
        <v>0.70132438369714367</v>
      </c>
      <c r="AU692" s="55">
        <f t="shared" si="262"/>
        <v>0.79148293667588632</v>
      </c>
      <c r="AV692" s="55">
        <f t="shared" si="263"/>
        <v>0.7587020837209445</v>
      </c>
      <c r="AW692" s="55">
        <f t="shared" si="264"/>
        <v>0.7080989068092155</v>
      </c>
      <c r="AX692" s="55">
        <f t="shared" si="265"/>
        <v>0.75285467199611289</v>
      </c>
      <c r="AY692" s="55">
        <f t="shared" si="266"/>
        <v>0.7921158601440963</v>
      </c>
    </row>
    <row r="693" spans="1:51" ht="27" thickBot="1" x14ac:dyDescent="0.3">
      <c r="A693" s="41" t="s">
        <v>1398</v>
      </c>
      <c r="B693" s="41" t="s">
        <v>1420</v>
      </c>
      <c r="C693" s="26" t="s">
        <v>752</v>
      </c>
      <c r="D693" s="50">
        <v>-11.72</v>
      </c>
      <c r="E693" s="50">
        <v>-9.9</v>
      </c>
      <c r="F693" s="50">
        <v>-3</v>
      </c>
      <c r="G693" s="50">
        <v>2.6</v>
      </c>
      <c r="H693" s="50">
        <v>11.22</v>
      </c>
      <c r="I693" s="50">
        <v>15.8</v>
      </c>
      <c r="J693" s="50">
        <v>17.899999999999999</v>
      </c>
      <c r="K693" s="50">
        <v>17.100000000000001</v>
      </c>
      <c r="L693" s="50">
        <v>13</v>
      </c>
      <c r="M693" s="50">
        <v>6.2</v>
      </c>
      <c r="N693" s="50">
        <v>2.11</v>
      </c>
      <c r="O693" s="50">
        <v>-6.89</v>
      </c>
      <c r="P693" s="51">
        <v>-15.222222222222221</v>
      </c>
      <c r="Q693" s="51">
        <v>-12.999999999999998</v>
      </c>
      <c r="R693" s="51">
        <v>-7.3888888888888893</v>
      </c>
      <c r="S693" s="51">
        <v>-3.0999999999999988</v>
      </c>
      <c r="T693" s="51">
        <v>5.3888888888888902</v>
      </c>
      <c r="U693" s="51">
        <v>10.6</v>
      </c>
      <c r="V693" s="51">
        <v>12.899999999999999</v>
      </c>
      <c r="W693" s="51">
        <v>13.399999999999999</v>
      </c>
      <c r="X693" s="51">
        <v>9.5</v>
      </c>
      <c r="Y693" s="51">
        <v>2.5</v>
      </c>
      <c r="Z693" s="51">
        <v>-1.2777777777777781</v>
      </c>
      <c r="AA693" s="51">
        <v>-9.7222222222222214</v>
      </c>
      <c r="AB693" s="53">
        <f t="shared" si="243"/>
        <v>141.6118540547283</v>
      </c>
      <c r="AC693" s="53">
        <f t="shared" si="244"/>
        <v>176.23231037822796</v>
      </c>
      <c r="AD693" s="53">
        <f t="shared" si="245"/>
        <v>252.25211664002202</v>
      </c>
      <c r="AE693" s="53">
        <f t="shared" si="246"/>
        <v>321.64369266285132</v>
      </c>
      <c r="AF693" s="53">
        <f t="shared" si="247"/>
        <v>603.23442157296927</v>
      </c>
      <c r="AG693" s="53">
        <f t="shared" si="248"/>
        <v>909.33856877226378</v>
      </c>
      <c r="AH693" s="53">
        <f t="shared" si="249"/>
        <v>1078.221141850157</v>
      </c>
      <c r="AI693" s="53">
        <f t="shared" si="250"/>
        <v>1210.5338244985774</v>
      </c>
      <c r="AJ693" s="53">
        <f t="shared" si="251"/>
        <v>940.65090856465702</v>
      </c>
      <c r="AK693" s="53">
        <f t="shared" si="252"/>
        <v>564.47394602761119</v>
      </c>
      <c r="AL693" s="53">
        <f t="shared" si="253"/>
        <v>435.90339737713214</v>
      </c>
      <c r="AM693" s="53">
        <f t="shared" si="254"/>
        <v>235.28789575688177</v>
      </c>
      <c r="AN693" s="55">
        <f t="shared" si="255"/>
        <v>0.75225847316001149</v>
      </c>
      <c r="AO693" s="55">
        <f t="shared" si="256"/>
        <v>0.78067313571029873</v>
      </c>
      <c r="AP693" s="55">
        <f t="shared" si="257"/>
        <v>0.71722928898695915</v>
      </c>
      <c r="AQ693" s="55">
        <f t="shared" si="258"/>
        <v>0.66082470484271005</v>
      </c>
      <c r="AR693" s="55">
        <f t="shared" si="259"/>
        <v>0.67338524135248357</v>
      </c>
      <c r="AS693" s="55">
        <f t="shared" si="260"/>
        <v>0.7122814067822939</v>
      </c>
      <c r="AT693" s="55">
        <f t="shared" si="261"/>
        <v>0.7256413913007741</v>
      </c>
      <c r="AU693" s="55">
        <f t="shared" si="262"/>
        <v>0.78853129340755601</v>
      </c>
      <c r="AV693" s="55">
        <f t="shared" si="263"/>
        <v>0.79305244365404803</v>
      </c>
      <c r="AW693" s="55">
        <f t="shared" si="264"/>
        <v>0.7718373616348182</v>
      </c>
      <c r="AX693" s="55">
        <f t="shared" si="265"/>
        <v>0.78282135592948443</v>
      </c>
      <c r="AY693" s="55">
        <f t="shared" si="266"/>
        <v>0.80236599399957664</v>
      </c>
    </row>
    <row r="694" spans="1:51" ht="14.4" thickBot="1" x14ac:dyDescent="0.3">
      <c r="A694" s="41" t="s">
        <v>1398</v>
      </c>
      <c r="B694" s="41" t="s">
        <v>1420</v>
      </c>
      <c r="C694" s="26" t="s">
        <v>753</v>
      </c>
      <c r="D694" s="50">
        <v>-5.39</v>
      </c>
      <c r="E694" s="50">
        <v>-1.7</v>
      </c>
      <c r="F694" s="50">
        <v>3</v>
      </c>
      <c r="G694" s="50">
        <v>9.5</v>
      </c>
      <c r="H694" s="50">
        <v>13.72</v>
      </c>
      <c r="I694" s="50">
        <v>20.7</v>
      </c>
      <c r="J694" s="50">
        <v>23.3</v>
      </c>
      <c r="K694" s="50">
        <v>21.7</v>
      </c>
      <c r="L694" s="50">
        <v>16.28</v>
      </c>
      <c r="M694" s="50">
        <v>9.4</v>
      </c>
      <c r="N694" s="50">
        <v>5.22</v>
      </c>
      <c r="O694" s="50">
        <v>0</v>
      </c>
      <c r="P694" s="51">
        <v>-9.6111111111111107</v>
      </c>
      <c r="Q694" s="51">
        <v>-6</v>
      </c>
      <c r="R694" s="51">
        <v>-0.61111111111111194</v>
      </c>
      <c r="S694" s="51">
        <v>1.6000000000000014</v>
      </c>
      <c r="T694" s="51">
        <v>9.7777777777777786</v>
      </c>
      <c r="U694" s="51">
        <v>15.899999999999999</v>
      </c>
      <c r="V694" s="51">
        <v>15.999999999999998</v>
      </c>
      <c r="W694" s="51">
        <v>16.7</v>
      </c>
      <c r="X694" s="51">
        <v>12.388888888888888</v>
      </c>
      <c r="Y694" s="51">
        <v>4.1000000000000014</v>
      </c>
      <c r="Z694" s="51">
        <v>1.6111111111111103</v>
      </c>
      <c r="AA694" s="51">
        <v>-4.7222222222222223</v>
      </c>
      <c r="AB694" s="53">
        <f t="shared" si="243"/>
        <v>213.53411106777938</v>
      </c>
      <c r="AC694" s="53">
        <f t="shared" si="244"/>
        <v>283.5306816945714</v>
      </c>
      <c r="AD694" s="53">
        <f t="shared" si="245"/>
        <v>451.08801935181458</v>
      </c>
      <c r="AE694" s="53">
        <f t="shared" si="246"/>
        <v>396.6099469431104</v>
      </c>
      <c r="AF694" s="53">
        <f t="shared" si="247"/>
        <v>931.62567443068451</v>
      </c>
      <c r="AG694" s="53">
        <f t="shared" si="248"/>
        <v>1334.8833842888666</v>
      </c>
      <c r="AH694" s="53">
        <f t="shared" si="249"/>
        <v>1153.8056145201194</v>
      </c>
      <c r="AI694" s="53">
        <f t="shared" si="250"/>
        <v>1390.1308009575489</v>
      </c>
      <c r="AJ694" s="53">
        <f t="shared" si="251"/>
        <v>1117.2664397187864</v>
      </c>
      <c r="AK694" s="53">
        <f t="shared" si="252"/>
        <v>569.02232586597268</v>
      </c>
      <c r="AL694" s="53">
        <f t="shared" si="253"/>
        <v>532.17278669223469</v>
      </c>
      <c r="AM694" s="53">
        <f t="shared" si="254"/>
        <v>303.97701089752701</v>
      </c>
      <c r="AN694" s="55">
        <f t="shared" si="255"/>
        <v>0.72184655559898403</v>
      </c>
      <c r="AO694" s="55">
        <f t="shared" si="256"/>
        <v>0.72471510501305392</v>
      </c>
      <c r="AP694" s="55">
        <f t="shared" si="257"/>
        <v>0.77156611312611068</v>
      </c>
      <c r="AQ694" s="55">
        <f t="shared" si="258"/>
        <v>0.57825382635281297</v>
      </c>
      <c r="AR694" s="55">
        <f t="shared" si="259"/>
        <v>0.77094093479085557</v>
      </c>
      <c r="AS694" s="55">
        <f t="shared" si="260"/>
        <v>0.74002315189554391</v>
      </c>
      <c r="AT694" s="55">
        <f t="shared" si="261"/>
        <v>0.63556671738413084</v>
      </c>
      <c r="AU694" s="55">
        <f t="shared" si="262"/>
        <v>0.73236839266717002</v>
      </c>
      <c r="AV694" s="55">
        <f t="shared" si="263"/>
        <v>0.77752693433295395</v>
      </c>
      <c r="AW694" s="55">
        <f t="shared" si="264"/>
        <v>0.69496098876993362</v>
      </c>
      <c r="AX694" s="55">
        <f t="shared" si="265"/>
        <v>0.77528648654134102</v>
      </c>
      <c r="AY694" s="55">
        <f t="shared" si="266"/>
        <v>0.70522662023816907</v>
      </c>
    </row>
    <row r="695" spans="1:51" ht="14.4" thickBot="1" x14ac:dyDescent="0.3">
      <c r="A695" s="41" t="s">
        <v>1398</v>
      </c>
      <c r="B695" s="41" t="s">
        <v>1420</v>
      </c>
      <c r="C695" s="26" t="s">
        <v>754</v>
      </c>
      <c r="D695" s="50">
        <v>-5.89</v>
      </c>
      <c r="E695" s="50">
        <v>-5.5</v>
      </c>
      <c r="F695" s="50">
        <v>-0.72</v>
      </c>
      <c r="G695" s="50">
        <v>5.8</v>
      </c>
      <c r="H695" s="50">
        <v>12.61</v>
      </c>
      <c r="I695" s="50">
        <v>17.3</v>
      </c>
      <c r="J695" s="50">
        <v>21.3</v>
      </c>
      <c r="K695" s="50">
        <v>19.3</v>
      </c>
      <c r="L695" s="50">
        <v>16.22</v>
      </c>
      <c r="M695" s="50">
        <v>8.9</v>
      </c>
      <c r="N695" s="50">
        <v>2.61</v>
      </c>
      <c r="O695" s="50">
        <v>-4.1100000000000003</v>
      </c>
      <c r="P695" s="51">
        <v>-9.7222222222222214</v>
      </c>
      <c r="Q695" s="51">
        <v>-9.1000000000000014</v>
      </c>
      <c r="R695" s="51">
        <v>-6.2222222222222214</v>
      </c>
      <c r="S695" s="51">
        <v>-1.9000000000000008</v>
      </c>
      <c r="T695" s="51">
        <v>5.4999999999999991</v>
      </c>
      <c r="U695" s="51">
        <v>10.899999999999999</v>
      </c>
      <c r="V695" s="51">
        <v>15.399999999999999</v>
      </c>
      <c r="W695" s="51">
        <v>13.2</v>
      </c>
      <c r="X695" s="51">
        <v>10.277777777777777</v>
      </c>
      <c r="Y695" s="51">
        <v>2.9999999999999991</v>
      </c>
      <c r="Z695" s="51">
        <v>-1.1111111111111112</v>
      </c>
      <c r="AA695" s="51">
        <v>-7.8888888888888884</v>
      </c>
      <c r="AB695" s="53">
        <f t="shared" si="243"/>
        <v>217.962147566482</v>
      </c>
      <c r="AC695" s="53">
        <f t="shared" si="244"/>
        <v>233.30077071835842</v>
      </c>
      <c r="AD695" s="53">
        <f t="shared" si="245"/>
        <v>255.09188151020885</v>
      </c>
      <c r="AE695" s="53">
        <f t="shared" si="246"/>
        <v>307.00832904350204</v>
      </c>
      <c r="AF695" s="53">
        <f t="shared" si="247"/>
        <v>558.98477802904222</v>
      </c>
      <c r="AG695" s="53">
        <f t="shared" si="248"/>
        <v>860.29013511699247</v>
      </c>
      <c r="AH695" s="53">
        <f t="shared" si="249"/>
        <v>1206.7954814609814</v>
      </c>
      <c r="AI695" s="53">
        <f t="shared" si="250"/>
        <v>1027.2622153203142</v>
      </c>
      <c r="AJ695" s="53">
        <f t="shared" si="251"/>
        <v>848.0533392452819</v>
      </c>
      <c r="AK695" s="53">
        <f t="shared" si="252"/>
        <v>504.01897619154596</v>
      </c>
      <c r="AL695" s="53">
        <f t="shared" si="253"/>
        <v>431.06873399276856</v>
      </c>
      <c r="AM695" s="53">
        <f t="shared" si="254"/>
        <v>253.66921909212647</v>
      </c>
      <c r="AN695" s="55">
        <f t="shared" si="255"/>
        <v>0.74328266919080399</v>
      </c>
      <c r="AO695" s="55">
        <f t="shared" si="256"/>
        <v>0.75767306755486863</v>
      </c>
      <c r="AP695" s="55">
        <f t="shared" si="257"/>
        <v>0.66317535625991852</v>
      </c>
      <c r="AQ695" s="55">
        <f t="shared" si="258"/>
        <v>0.57713576221763663</v>
      </c>
      <c r="AR695" s="55">
        <f t="shared" si="259"/>
        <v>0.61919826549352208</v>
      </c>
      <c r="AS695" s="55">
        <f t="shared" si="260"/>
        <v>0.66055051931100195</v>
      </c>
      <c r="AT695" s="55">
        <f t="shared" si="261"/>
        <v>0.6907728435203736</v>
      </c>
      <c r="AU695" s="55">
        <f t="shared" si="262"/>
        <v>0.67793110610254392</v>
      </c>
      <c r="AV695" s="55">
        <f t="shared" si="263"/>
        <v>0.67870143880975431</v>
      </c>
      <c r="AW695" s="55">
        <f t="shared" si="264"/>
        <v>0.66516882394411003</v>
      </c>
      <c r="AX695" s="55">
        <f t="shared" si="265"/>
        <v>0.76474714144565903</v>
      </c>
      <c r="AY695" s="55">
        <f t="shared" si="266"/>
        <v>0.7496816325661706</v>
      </c>
    </row>
    <row r="696" spans="1:51" ht="14.4" thickBot="1" x14ac:dyDescent="0.3">
      <c r="A696" s="41" t="s">
        <v>1398</v>
      </c>
      <c r="B696" s="41" t="s">
        <v>1421</v>
      </c>
      <c r="C696" s="26" t="s">
        <v>755</v>
      </c>
      <c r="D696" s="50">
        <v>-11.72</v>
      </c>
      <c r="E696" s="50">
        <v>-10.9</v>
      </c>
      <c r="F696" s="50">
        <v>-3.89</v>
      </c>
      <c r="G696" s="50">
        <v>6.3</v>
      </c>
      <c r="H696" s="50">
        <v>9.39</v>
      </c>
      <c r="I696" s="50">
        <v>16.600000000000001</v>
      </c>
      <c r="J696" s="50">
        <v>18.600000000000001</v>
      </c>
      <c r="K696" s="50">
        <v>17.899999999999999</v>
      </c>
      <c r="L696" s="50">
        <v>13.78</v>
      </c>
      <c r="M696" s="50">
        <v>8.8000000000000007</v>
      </c>
      <c r="N696" s="50">
        <v>-2.2200000000000002</v>
      </c>
      <c r="O696" s="50">
        <v>-5.89</v>
      </c>
      <c r="P696" s="51">
        <v>-14.888888888888889</v>
      </c>
      <c r="Q696" s="51">
        <v>-16.100000000000001</v>
      </c>
      <c r="R696" s="51">
        <v>-8.2777777777777768</v>
      </c>
      <c r="S696" s="51">
        <v>0.49999999999999922</v>
      </c>
      <c r="T696" s="51">
        <v>3.7222222222222237</v>
      </c>
      <c r="U696" s="51">
        <v>10.899999999999999</v>
      </c>
      <c r="V696" s="51">
        <v>16.400000000000002</v>
      </c>
      <c r="W696" s="51">
        <v>14.4</v>
      </c>
      <c r="X696" s="51">
        <v>9.3888888888888875</v>
      </c>
      <c r="Y696" s="51">
        <v>5.5999999999999988</v>
      </c>
      <c r="Z696" s="51">
        <v>-5</v>
      </c>
      <c r="AA696" s="51">
        <v>-8.8888888888888893</v>
      </c>
      <c r="AB696" s="53">
        <f t="shared" si="243"/>
        <v>149.61001585024457</v>
      </c>
      <c r="AC696" s="53">
        <f t="shared" si="244"/>
        <v>114.68908208257952</v>
      </c>
      <c r="AD696" s="53">
        <f t="shared" si="245"/>
        <v>234.90641028584869</v>
      </c>
      <c r="AE696" s="53">
        <f t="shared" si="246"/>
        <v>420.93087171275948</v>
      </c>
      <c r="AF696" s="53">
        <f t="shared" si="247"/>
        <v>539.97431913721402</v>
      </c>
      <c r="AG696" s="53">
        <f t="shared" si="248"/>
        <v>899.31178640676842</v>
      </c>
      <c r="AH696" s="53">
        <f t="shared" si="249"/>
        <v>1620.8776197258119</v>
      </c>
      <c r="AI696" s="53">
        <f t="shared" si="250"/>
        <v>1310.4206813769197</v>
      </c>
      <c r="AJ696" s="53">
        <f t="shared" si="251"/>
        <v>880.79773765794585</v>
      </c>
      <c r="AK696" s="53">
        <f t="shared" si="252"/>
        <v>730.31499384415406</v>
      </c>
      <c r="AL696" s="53">
        <f t="shared" si="253"/>
        <v>342.91362155352766</v>
      </c>
      <c r="AM696" s="53">
        <f t="shared" si="254"/>
        <v>248.39051138790961</v>
      </c>
      <c r="AN696" s="55">
        <f t="shared" si="255"/>
        <v>0.77321027785804575</v>
      </c>
      <c r="AO696" s="55">
        <f t="shared" si="256"/>
        <v>0.65520059356991467</v>
      </c>
      <c r="AP696" s="55">
        <f t="shared" si="257"/>
        <v>0.71549911579521486</v>
      </c>
      <c r="AQ696" s="55">
        <f t="shared" si="258"/>
        <v>0.66422081053487969</v>
      </c>
      <c r="AR696" s="55">
        <f t="shared" si="259"/>
        <v>0.67721769212086635</v>
      </c>
      <c r="AS696" s="55">
        <f t="shared" si="260"/>
        <v>0.69051223916767446</v>
      </c>
      <c r="AT696" s="55">
        <f t="shared" si="261"/>
        <v>0.87037454322207819</v>
      </c>
      <c r="AU696" s="55">
        <f t="shared" si="262"/>
        <v>0.79996962124290039</v>
      </c>
      <c r="AV696" s="55">
        <f t="shared" si="263"/>
        <v>0.74815591670140558</v>
      </c>
      <c r="AW696" s="55">
        <f t="shared" si="264"/>
        <v>0.80339582171674728</v>
      </c>
      <c r="AX696" s="55">
        <f t="shared" si="265"/>
        <v>0.81242249046409154</v>
      </c>
      <c r="AY696" s="55">
        <f t="shared" si="266"/>
        <v>0.79347083489856629</v>
      </c>
    </row>
    <row r="697" spans="1:51" ht="14.4" thickBot="1" x14ac:dyDescent="0.3">
      <c r="A697" s="41" t="s">
        <v>1398</v>
      </c>
      <c r="B697" s="41" t="s">
        <v>1421</v>
      </c>
      <c r="C697" s="26" t="s">
        <v>756</v>
      </c>
      <c r="D697" s="50">
        <v>-6.22</v>
      </c>
      <c r="E697" s="50">
        <v>-7</v>
      </c>
      <c r="F697" s="50">
        <v>1</v>
      </c>
      <c r="G697" s="50">
        <v>8.6</v>
      </c>
      <c r="H697" s="50">
        <v>12.28</v>
      </c>
      <c r="I697" s="50">
        <v>21.9</v>
      </c>
      <c r="J697" s="50">
        <v>23.7</v>
      </c>
      <c r="K697" s="50">
        <v>23.5</v>
      </c>
      <c r="L697" s="50">
        <v>17.5</v>
      </c>
      <c r="M697" s="50">
        <v>8.5</v>
      </c>
      <c r="N697" s="50">
        <v>5.61</v>
      </c>
      <c r="O697" s="50">
        <v>-3.61</v>
      </c>
      <c r="P697" s="51">
        <v>-7.3888888888888893</v>
      </c>
      <c r="Q697" s="51">
        <v>-8.5</v>
      </c>
      <c r="R697" s="51">
        <v>-3.2222222222222223</v>
      </c>
      <c r="S697" s="51">
        <v>2.4</v>
      </c>
      <c r="T697" s="51">
        <v>6.1111111111111107</v>
      </c>
      <c r="U697" s="51">
        <v>15.499999999999998</v>
      </c>
      <c r="V697" s="51">
        <v>17.399999999999999</v>
      </c>
      <c r="W697" s="51">
        <v>18.899999999999999</v>
      </c>
      <c r="X697" s="51">
        <v>12.111111111111109</v>
      </c>
      <c r="Y697" s="51">
        <v>3.1999999999999988</v>
      </c>
      <c r="Z697" s="51">
        <v>-2.2777777777777786</v>
      </c>
      <c r="AA697" s="51">
        <v>-7.9999999999999991</v>
      </c>
      <c r="AB697" s="53">
        <f t="shared" si="243"/>
        <v>321.52269588713199</v>
      </c>
      <c r="AC697" s="53">
        <f t="shared" si="244"/>
        <v>287.32398051177995</v>
      </c>
      <c r="AD697" s="53">
        <f t="shared" si="245"/>
        <v>354.09986540678301</v>
      </c>
      <c r="AE697" s="53">
        <f t="shared" si="246"/>
        <v>472.37007576319451</v>
      </c>
      <c r="AF697" s="53">
        <f t="shared" si="247"/>
        <v>621.61801849567178</v>
      </c>
      <c r="AG697" s="53">
        <f t="shared" si="248"/>
        <v>1178.3225349567617</v>
      </c>
      <c r="AH697" s="53">
        <f t="shared" si="249"/>
        <v>1345.4529453580112</v>
      </c>
      <c r="AI697" s="53">
        <f t="shared" si="250"/>
        <v>1644.0351664535201</v>
      </c>
      <c r="AJ697" s="53">
        <f t="shared" si="251"/>
        <v>997.02554332211093</v>
      </c>
      <c r="AK697" s="53">
        <f t="shared" si="252"/>
        <v>532.68629532807427</v>
      </c>
      <c r="AL697" s="53">
        <f t="shared" si="253"/>
        <v>294.20665896763444</v>
      </c>
      <c r="AM697" s="53">
        <f t="shared" si="254"/>
        <v>240.1752744776453</v>
      </c>
      <c r="AN697" s="55">
        <f t="shared" si="255"/>
        <v>0.9141865592088767</v>
      </c>
      <c r="AO697" s="55">
        <f t="shared" si="256"/>
        <v>0.89041869146064112</v>
      </c>
      <c r="AP697" s="55">
        <f t="shared" si="257"/>
        <v>0.73415616592744015</v>
      </c>
      <c r="AQ697" s="55">
        <f t="shared" si="258"/>
        <v>0.65050581164850041</v>
      </c>
      <c r="AR697" s="55">
        <f t="shared" si="259"/>
        <v>0.66007640326911077</v>
      </c>
      <c r="AS697" s="55">
        <f t="shared" si="260"/>
        <v>0.67016469149536428</v>
      </c>
      <c r="AT697" s="55">
        <f t="shared" si="261"/>
        <v>0.67809713537670335</v>
      </c>
      <c r="AU697" s="55">
        <f t="shared" si="262"/>
        <v>0.75410153413375869</v>
      </c>
      <c r="AV697" s="55">
        <f t="shared" si="263"/>
        <v>0.70663317790528957</v>
      </c>
      <c r="AW697" s="55">
        <f t="shared" si="264"/>
        <v>0.69313091619283229</v>
      </c>
      <c r="AX697" s="55">
        <f t="shared" si="265"/>
        <v>0.56870293762980095</v>
      </c>
      <c r="AY697" s="55">
        <f t="shared" si="266"/>
        <v>0.7159410978252273</v>
      </c>
    </row>
    <row r="698" spans="1:51" ht="14.4" thickBot="1" x14ac:dyDescent="0.3">
      <c r="A698" s="41" t="s">
        <v>1398</v>
      </c>
      <c r="B698" s="41" t="s">
        <v>1421</v>
      </c>
      <c r="C698" s="26" t="s">
        <v>757</v>
      </c>
      <c r="D698" s="50">
        <v>-10.89</v>
      </c>
      <c r="E698" s="50">
        <v>-10.8</v>
      </c>
      <c r="F698" s="50">
        <v>-3.28</v>
      </c>
      <c r="G698" s="50">
        <v>9.3000000000000007</v>
      </c>
      <c r="H698" s="50">
        <v>13.89</v>
      </c>
      <c r="I698" s="50">
        <v>19.399999999999999</v>
      </c>
      <c r="J698" s="50">
        <v>19.899999999999999</v>
      </c>
      <c r="K698" s="50">
        <v>21.3</v>
      </c>
      <c r="L698" s="50">
        <v>17.11</v>
      </c>
      <c r="M698" s="50">
        <v>6.9</v>
      </c>
      <c r="N698" s="50">
        <v>0.89</v>
      </c>
      <c r="O698" s="50">
        <v>-16.28</v>
      </c>
      <c r="P698" s="51">
        <v>-13.277777777777777</v>
      </c>
      <c r="Q698" s="51">
        <v>-14</v>
      </c>
      <c r="R698" s="51">
        <v>-7.7777777777777777</v>
      </c>
      <c r="S698" s="51">
        <v>1.4000000000000017</v>
      </c>
      <c r="T698" s="51">
        <v>6.6111111111111098</v>
      </c>
      <c r="U698" s="51">
        <v>12.5</v>
      </c>
      <c r="V698" s="51">
        <v>15.899999999999999</v>
      </c>
      <c r="W698" s="51">
        <v>15.399999999999999</v>
      </c>
      <c r="X698" s="51">
        <v>12.388888888888888</v>
      </c>
      <c r="Y698" s="51">
        <v>1.0999999999999983</v>
      </c>
      <c r="Z698" s="51">
        <v>-3.2777777777777768</v>
      </c>
      <c r="AA698" s="51">
        <v>-19.111111111111111</v>
      </c>
      <c r="AB698" s="53">
        <f t="shared" si="243"/>
        <v>182.20480962867541</v>
      </c>
      <c r="AC698" s="53">
        <f t="shared" si="244"/>
        <v>160.83918418280308</v>
      </c>
      <c r="AD698" s="53">
        <f t="shared" si="245"/>
        <v>242.54179565869669</v>
      </c>
      <c r="AE698" s="53">
        <f t="shared" si="246"/>
        <v>390.62352623554642</v>
      </c>
      <c r="AF698" s="53">
        <f t="shared" si="247"/>
        <v>599.479110707225</v>
      </c>
      <c r="AG698" s="53">
        <f t="shared" si="248"/>
        <v>931.54523467696231</v>
      </c>
      <c r="AH698" s="53">
        <f t="shared" si="249"/>
        <v>1402.5044774661237</v>
      </c>
      <c r="AI698" s="53">
        <f t="shared" si="250"/>
        <v>1206.7954814609814</v>
      </c>
      <c r="AJ698" s="53">
        <f t="shared" si="251"/>
        <v>1059.9092186349314</v>
      </c>
      <c r="AK698" s="53">
        <f t="shared" si="252"/>
        <v>440.3986187157185</v>
      </c>
      <c r="AL698" s="53">
        <f t="shared" si="253"/>
        <v>353.97165147793265</v>
      </c>
      <c r="AM698" s="53">
        <f t="shared" si="254"/>
        <v>106.95384509907463</v>
      </c>
      <c r="AN698" s="55">
        <f t="shared" si="255"/>
        <v>0.82550662210336534</v>
      </c>
      <c r="AO698" s="55">
        <f t="shared" si="256"/>
        <v>0.77282975832330569</v>
      </c>
      <c r="AP698" s="55">
        <f t="shared" si="257"/>
        <v>0.71065582615153455</v>
      </c>
      <c r="AQ698" s="55">
        <f t="shared" si="258"/>
        <v>0.57774365774937864</v>
      </c>
      <c r="AR698" s="55">
        <f t="shared" si="259"/>
        <v>0.61502165769198114</v>
      </c>
      <c r="AS698" s="55">
        <f t="shared" si="260"/>
        <v>0.64357007735009064</v>
      </c>
      <c r="AT698" s="55">
        <f t="shared" si="261"/>
        <v>0.77751045235686067</v>
      </c>
      <c r="AU698" s="55">
        <f t="shared" si="262"/>
        <v>0.6907728435203736</v>
      </c>
      <c r="AV698" s="55">
        <f t="shared" si="263"/>
        <v>0.73761095486219119</v>
      </c>
      <c r="AW698" s="55">
        <f t="shared" si="264"/>
        <v>0.66554077537857026</v>
      </c>
      <c r="AX698" s="55">
        <f t="shared" si="265"/>
        <v>0.73693404392341377</v>
      </c>
      <c r="AY698" s="55">
        <f t="shared" si="266"/>
        <v>0.78754947136808506</v>
      </c>
    </row>
    <row r="699" spans="1:51" ht="14.4" thickBot="1" x14ac:dyDescent="0.3">
      <c r="A699" s="41" t="s">
        <v>1398</v>
      </c>
      <c r="B699" s="41" t="s">
        <v>1421</v>
      </c>
      <c r="C699" s="26" t="s">
        <v>758</v>
      </c>
      <c r="D699" s="50">
        <v>-5.72</v>
      </c>
      <c r="E699" s="50">
        <v>-8.4</v>
      </c>
      <c r="F699" s="50">
        <v>1.22</v>
      </c>
      <c r="G699" s="50">
        <v>11.3</v>
      </c>
      <c r="H699" s="50">
        <v>12.22</v>
      </c>
      <c r="I699" s="50">
        <v>18.8</v>
      </c>
      <c r="J699" s="50">
        <v>21.1</v>
      </c>
      <c r="K699" s="50">
        <v>21.4</v>
      </c>
      <c r="L699" s="50">
        <v>18.39</v>
      </c>
      <c r="M699" s="50">
        <v>7.1</v>
      </c>
      <c r="N699" s="50">
        <v>0.72</v>
      </c>
      <c r="O699" s="50">
        <v>-11.78</v>
      </c>
      <c r="P699" s="51">
        <v>-6.7777777777777768</v>
      </c>
      <c r="Q699" s="51">
        <v>-13.299999999999999</v>
      </c>
      <c r="R699" s="51">
        <v>-1.2777777777777781</v>
      </c>
      <c r="S699" s="51">
        <v>5.3</v>
      </c>
      <c r="T699" s="51">
        <v>5</v>
      </c>
      <c r="U699" s="51">
        <v>12.7</v>
      </c>
      <c r="V699" s="51">
        <v>16.8</v>
      </c>
      <c r="W699" s="51">
        <v>19.8</v>
      </c>
      <c r="X699" s="51">
        <v>11.722222222222223</v>
      </c>
      <c r="Y699" s="51">
        <v>1.9000000000000008</v>
      </c>
      <c r="Z699" s="51">
        <v>-4.7777777777777786</v>
      </c>
      <c r="AA699" s="51">
        <v>-13.777777777777779</v>
      </c>
      <c r="AB699" s="53">
        <f t="shared" si="243"/>
        <v>340.01687349354955</v>
      </c>
      <c r="AC699" s="53">
        <f t="shared" si="244"/>
        <v>149.26368026593798</v>
      </c>
      <c r="AD699" s="53">
        <f t="shared" si="245"/>
        <v>464.5584557389754</v>
      </c>
      <c r="AE699" s="53">
        <f t="shared" si="246"/>
        <v>592.68516143002</v>
      </c>
      <c r="AF699" s="53">
        <f t="shared" si="247"/>
        <v>534.98449655049239</v>
      </c>
      <c r="AG699" s="53">
        <f t="shared" si="248"/>
        <v>992.73633545362384</v>
      </c>
      <c r="AH699" s="53">
        <f t="shared" si="249"/>
        <v>1460.5975561061384</v>
      </c>
      <c r="AI699" s="53">
        <f t="shared" si="250"/>
        <v>2089.1780581285957</v>
      </c>
      <c r="AJ699" s="53">
        <f t="shared" si="251"/>
        <v>895.65081449902686</v>
      </c>
      <c r="AK699" s="53">
        <f t="shared" si="252"/>
        <v>487.15809432741537</v>
      </c>
      <c r="AL699" s="53">
        <f t="shared" si="253"/>
        <v>286.14840522183408</v>
      </c>
      <c r="AM699" s="53">
        <f t="shared" si="254"/>
        <v>180.33622380234752</v>
      </c>
      <c r="AN699" s="55">
        <f t="shared" si="255"/>
        <v>0.92236762220174429</v>
      </c>
      <c r="AO699" s="55">
        <f t="shared" si="256"/>
        <v>0.67748245631786475</v>
      </c>
      <c r="AP699" s="55">
        <f t="shared" si="257"/>
        <v>0.83428182119777694</v>
      </c>
      <c r="AQ699" s="55">
        <f t="shared" si="258"/>
        <v>0.66570508280952501</v>
      </c>
      <c r="AR699" s="55">
        <f t="shared" si="259"/>
        <v>0.61356325953581359</v>
      </c>
      <c r="AS699" s="55">
        <f t="shared" si="260"/>
        <v>0.67691247592915349</v>
      </c>
      <c r="AT699" s="55">
        <f t="shared" si="261"/>
        <v>0.76462425506164244</v>
      </c>
      <c r="AU699" s="55">
        <f t="shared" si="262"/>
        <v>0.90609862958628706</v>
      </c>
      <c r="AV699" s="55">
        <f t="shared" si="263"/>
        <v>0.65126266921630305</v>
      </c>
      <c r="AW699" s="55">
        <f t="shared" si="264"/>
        <v>0.69520209350619777</v>
      </c>
      <c r="AX699" s="55">
        <f t="shared" si="265"/>
        <v>0.66665238391567117</v>
      </c>
      <c r="AY699" s="55">
        <f t="shared" si="266"/>
        <v>0.85094608458071619</v>
      </c>
    </row>
    <row r="700" spans="1:51" ht="14.4" thickBot="1" x14ac:dyDescent="0.3">
      <c r="A700" s="41" t="s">
        <v>1398</v>
      </c>
      <c r="B700" s="41" t="s">
        <v>1421</v>
      </c>
      <c r="C700" s="26" t="s">
        <v>759</v>
      </c>
      <c r="D700" s="50">
        <v>-9.89</v>
      </c>
      <c r="E700" s="50">
        <v>-8.1</v>
      </c>
      <c r="F700" s="50">
        <v>-3.78</v>
      </c>
      <c r="G700" s="50">
        <v>7.6</v>
      </c>
      <c r="H700" s="50">
        <v>12.61</v>
      </c>
      <c r="I700" s="50">
        <v>18.100000000000001</v>
      </c>
      <c r="J700" s="50">
        <v>17</v>
      </c>
      <c r="K700" s="50">
        <v>19</v>
      </c>
      <c r="L700" s="50">
        <v>14.11</v>
      </c>
      <c r="M700" s="50">
        <v>5.4</v>
      </c>
      <c r="N700" s="50">
        <v>-1.89</v>
      </c>
      <c r="O700" s="50">
        <v>-7.39</v>
      </c>
      <c r="P700" s="51">
        <v>-12.388888888888889</v>
      </c>
      <c r="Q700" s="51">
        <v>-12</v>
      </c>
      <c r="R700" s="51">
        <v>-7.5</v>
      </c>
      <c r="S700" s="51">
        <v>-1.0000000000000004</v>
      </c>
      <c r="T700" s="51">
        <v>6.1111111111111107</v>
      </c>
      <c r="U700" s="51">
        <v>12.2</v>
      </c>
      <c r="V700" s="51">
        <v>12.999999999999998</v>
      </c>
      <c r="W700" s="51">
        <v>13.8</v>
      </c>
      <c r="X700" s="51">
        <v>8.7777777777777768</v>
      </c>
      <c r="Y700" s="51">
        <v>0.69999999999999885</v>
      </c>
      <c r="Z700" s="51">
        <v>-4.7777777777777786</v>
      </c>
      <c r="AA700" s="51">
        <v>-10</v>
      </c>
      <c r="AB700" s="53">
        <f t="shared" si="243"/>
        <v>194.3553095496242</v>
      </c>
      <c r="AC700" s="53">
        <f t="shared" si="244"/>
        <v>179.86877968568228</v>
      </c>
      <c r="AD700" s="53">
        <f t="shared" si="245"/>
        <v>262.81641034672487</v>
      </c>
      <c r="AE700" s="53">
        <f t="shared" si="246"/>
        <v>309.62295982901873</v>
      </c>
      <c r="AF700" s="53">
        <f t="shared" si="247"/>
        <v>608.30061369828275</v>
      </c>
      <c r="AG700" s="53">
        <f t="shared" si="248"/>
        <v>971.35714240826258</v>
      </c>
      <c r="AH700" s="53">
        <f t="shared" si="249"/>
        <v>1156.2728721131316</v>
      </c>
      <c r="AI700" s="53">
        <f t="shared" si="250"/>
        <v>1131.6716769898544</v>
      </c>
      <c r="AJ700" s="53">
        <f t="shared" si="251"/>
        <v>793.98184972990759</v>
      </c>
      <c r="AK700" s="53">
        <f t="shared" si="252"/>
        <v>461.07866838158185</v>
      </c>
      <c r="AL700" s="53">
        <f t="shared" si="253"/>
        <v>346.09211104994853</v>
      </c>
      <c r="AM700" s="53">
        <f t="shared" si="254"/>
        <v>234.04878454827787</v>
      </c>
      <c r="AN700" s="55">
        <f t="shared" si="255"/>
        <v>0.81950866317874027</v>
      </c>
      <c r="AO700" s="55">
        <f t="shared" si="256"/>
        <v>0.7350838135113027</v>
      </c>
      <c r="AP700" s="55">
        <f t="shared" si="257"/>
        <v>0.7537020872276492</v>
      </c>
      <c r="AQ700" s="55">
        <f t="shared" si="258"/>
        <v>0.54484692417621372</v>
      </c>
      <c r="AR700" s="55">
        <f t="shared" si="259"/>
        <v>0.64593507467504507</v>
      </c>
      <c r="AS700" s="55">
        <f t="shared" si="260"/>
        <v>0.68442758290046601</v>
      </c>
      <c r="AT700" s="55">
        <f t="shared" si="261"/>
        <v>0.77309999878277447</v>
      </c>
      <c r="AU700" s="55">
        <f t="shared" si="262"/>
        <v>0.71823145343455708</v>
      </c>
      <c r="AV700" s="55">
        <f t="shared" si="263"/>
        <v>0.7027670240982743</v>
      </c>
      <c r="AW700" s="55">
        <f t="shared" si="264"/>
        <v>0.71714801482185198</v>
      </c>
      <c r="AX700" s="55">
        <f t="shared" si="265"/>
        <v>0.80630584226736912</v>
      </c>
      <c r="AY700" s="55">
        <f t="shared" si="266"/>
        <v>0.81579944429320383</v>
      </c>
    </row>
    <row r="701" spans="1:51" ht="14.4" thickBot="1" x14ac:dyDescent="0.3">
      <c r="A701" s="41" t="s">
        <v>1398</v>
      </c>
      <c r="B701" s="41" t="s">
        <v>1421</v>
      </c>
      <c r="C701" s="26" t="s">
        <v>760</v>
      </c>
      <c r="D701" s="50">
        <v>-12.5</v>
      </c>
      <c r="E701" s="50">
        <v>-7.8</v>
      </c>
      <c r="F701" s="50">
        <v>-9.2200000000000006</v>
      </c>
      <c r="G701" s="50">
        <v>7</v>
      </c>
      <c r="H701" s="50">
        <v>14.89</v>
      </c>
      <c r="I701" s="50">
        <v>18.2</v>
      </c>
      <c r="J701" s="50">
        <v>20</v>
      </c>
      <c r="K701" s="50">
        <v>19</v>
      </c>
      <c r="L701" s="50">
        <v>15.5</v>
      </c>
      <c r="M701" s="50">
        <v>5.5</v>
      </c>
      <c r="N701" s="50">
        <v>0.61</v>
      </c>
      <c r="O701" s="50">
        <v>-9.5</v>
      </c>
      <c r="P701" s="51">
        <v>-16.888888888888889</v>
      </c>
      <c r="Q701" s="51">
        <v>-12</v>
      </c>
      <c r="R701" s="51">
        <v>-15.611111111111111</v>
      </c>
      <c r="S701" s="51">
        <v>-1.0000000000000004</v>
      </c>
      <c r="T701" s="51">
        <v>5.7222222222222205</v>
      </c>
      <c r="U701" s="51">
        <v>9.1000000000000014</v>
      </c>
      <c r="V701" s="51">
        <v>13.599999999999998</v>
      </c>
      <c r="W701" s="51">
        <v>13.299999999999999</v>
      </c>
      <c r="X701" s="51">
        <v>8.2222222222222197</v>
      </c>
      <c r="Y701" s="51">
        <v>0.29999999999999954</v>
      </c>
      <c r="Z701" s="51">
        <v>-5.2222222222222214</v>
      </c>
      <c r="AA701" s="51">
        <v>-14.777777777777779</v>
      </c>
      <c r="AB701" s="53">
        <f t="shared" si="243"/>
        <v>114.2744331294418</v>
      </c>
      <c r="AC701" s="53">
        <f t="shared" si="244"/>
        <v>175.73472259966388</v>
      </c>
      <c r="AD701" s="53">
        <f t="shared" si="245"/>
        <v>108.93955515352854</v>
      </c>
      <c r="AE701" s="53">
        <f t="shared" si="246"/>
        <v>322.58481710772605</v>
      </c>
      <c r="AF701" s="53">
        <f t="shared" si="247"/>
        <v>497.10503608124543</v>
      </c>
      <c r="AG701" s="53">
        <f t="shared" si="248"/>
        <v>638.89506960656649</v>
      </c>
      <c r="AH701" s="53">
        <f t="shared" si="249"/>
        <v>1036.1945110531992</v>
      </c>
      <c r="AI701" s="53">
        <f t="shared" si="250"/>
        <v>1060.3868931349759</v>
      </c>
      <c r="AJ701" s="53">
        <f t="shared" si="251"/>
        <v>673.35922514348886</v>
      </c>
      <c r="AK701" s="53">
        <f t="shared" si="252"/>
        <v>432.1851953013396</v>
      </c>
      <c r="AL701" s="53">
        <f t="shared" si="253"/>
        <v>269.68278934103387</v>
      </c>
      <c r="AM701" s="53">
        <f t="shared" si="254"/>
        <v>127.77627963522102</v>
      </c>
      <c r="AN701" s="55">
        <f t="shared" si="255"/>
        <v>0.69726321181825102</v>
      </c>
      <c r="AO701" s="55">
        <f t="shared" si="256"/>
        <v>0.71818883900058317</v>
      </c>
      <c r="AP701" s="55">
        <f t="shared" si="257"/>
        <v>0.59760776189076548</v>
      </c>
      <c r="AQ701" s="55">
        <f t="shared" si="258"/>
        <v>0.56765604683886994</v>
      </c>
      <c r="AR701" s="55">
        <f t="shared" si="259"/>
        <v>0.54223984354965149</v>
      </c>
      <c r="AS701" s="55">
        <f t="shared" si="260"/>
        <v>0.55333650799476208</v>
      </c>
      <c r="AT701" s="55">
        <f t="shared" si="261"/>
        <v>0.66623872760055436</v>
      </c>
      <c r="AU701" s="55">
        <f t="shared" si="262"/>
        <v>0.69524259576600977</v>
      </c>
      <c r="AV701" s="55">
        <f t="shared" si="263"/>
        <v>0.61884528563479124</v>
      </c>
      <c r="AW701" s="55">
        <f t="shared" si="264"/>
        <v>0.69191033504988186</v>
      </c>
      <c r="AX701" s="55">
        <f t="shared" si="265"/>
        <v>0.64976026349772686</v>
      </c>
      <c r="AY701" s="55">
        <f t="shared" si="266"/>
        <v>0.65436202560540224</v>
      </c>
    </row>
    <row r="702" spans="1:51" ht="14.4" thickBot="1" x14ac:dyDescent="0.3">
      <c r="A702" s="41" t="s">
        <v>1398</v>
      </c>
      <c r="B702" s="41" t="s">
        <v>1421</v>
      </c>
      <c r="C702" s="26" t="s">
        <v>761</v>
      </c>
      <c r="D702" s="50">
        <v>-8.7799999999999994</v>
      </c>
      <c r="E702" s="50">
        <v>-6.2</v>
      </c>
      <c r="F702" s="50">
        <v>-0.39</v>
      </c>
      <c r="G702" s="50">
        <v>3.9</v>
      </c>
      <c r="H702" s="50">
        <v>12</v>
      </c>
      <c r="I702" s="50">
        <v>17.600000000000001</v>
      </c>
      <c r="J702" s="50">
        <v>23.4</v>
      </c>
      <c r="K702" s="50">
        <v>23.2</v>
      </c>
      <c r="L702" s="50">
        <v>15.39</v>
      </c>
      <c r="M702" s="50">
        <v>7.1</v>
      </c>
      <c r="N702" s="50">
        <v>-1.1100000000000001</v>
      </c>
      <c r="O702" s="50">
        <v>-10.39</v>
      </c>
      <c r="P702" s="51">
        <v>-11.611111111111111</v>
      </c>
      <c r="Q702" s="51">
        <v>-8.7999999999999989</v>
      </c>
      <c r="R702" s="51">
        <v>-2.1111111111111116</v>
      </c>
      <c r="S702" s="51">
        <v>0.39999999999999936</v>
      </c>
      <c r="T702" s="51">
        <v>7.2777777777777786</v>
      </c>
      <c r="U702" s="51">
        <v>11.099999999999998</v>
      </c>
      <c r="V702" s="51">
        <v>17.800000000000004</v>
      </c>
      <c r="W702" s="51">
        <v>13.8</v>
      </c>
      <c r="X702" s="51">
        <v>11.500000000000002</v>
      </c>
      <c r="Y702" s="51">
        <v>4.8</v>
      </c>
      <c r="Z702" s="51">
        <v>-6.1111111111111107</v>
      </c>
      <c r="AA702" s="51">
        <v>-13.111111111111111</v>
      </c>
      <c r="AB702" s="53">
        <f t="shared" si="243"/>
        <v>201.83742564157566</v>
      </c>
      <c r="AC702" s="53">
        <f t="shared" si="244"/>
        <v>257.888903481228</v>
      </c>
      <c r="AD702" s="53">
        <f t="shared" si="245"/>
        <v>461.68280618536011</v>
      </c>
      <c r="AE702" s="53">
        <f t="shared" si="246"/>
        <v>490.28505312585628</v>
      </c>
      <c r="AF702" s="53">
        <f t="shared" si="247"/>
        <v>743.23070947958297</v>
      </c>
      <c r="AG702" s="53">
        <f t="shared" si="248"/>
        <v>866.86309990183281</v>
      </c>
      <c r="AH702" s="53">
        <f t="shared" si="249"/>
        <v>1440.8844247120514</v>
      </c>
      <c r="AI702" s="53">
        <f t="shared" si="250"/>
        <v>874.43030515289615</v>
      </c>
      <c r="AJ702" s="53">
        <f t="shared" si="251"/>
        <v>1051.9497232372853</v>
      </c>
      <c r="AK702" s="53">
        <f t="shared" si="252"/>
        <v>733.51856259350302</v>
      </c>
      <c r="AL702" s="53">
        <f t="shared" si="253"/>
        <v>266.95648938786718</v>
      </c>
      <c r="AM702" s="53">
        <f t="shared" si="254"/>
        <v>179.91845094641914</v>
      </c>
      <c r="AN702" s="55">
        <f t="shared" si="255"/>
        <v>0.7995623354522835</v>
      </c>
      <c r="AO702" s="55">
        <f t="shared" si="256"/>
        <v>0.81811369639702214</v>
      </c>
      <c r="AP702" s="55">
        <f t="shared" si="257"/>
        <v>0.88151861900827944</v>
      </c>
      <c r="AQ702" s="55">
        <f t="shared" si="258"/>
        <v>0.77927039910642892</v>
      </c>
      <c r="AR702" s="55">
        <f t="shared" si="259"/>
        <v>0.72844022713155721</v>
      </c>
      <c r="AS702" s="55">
        <f t="shared" si="260"/>
        <v>0.65682001220539055</v>
      </c>
      <c r="AT702" s="55">
        <f t="shared" si="261"/>
        <v>0.70810657884907824</v>
      </c>
      <c r="AU702" s="55">
        <f t="shared" si="262"/>
        <v>0.5549695744508929</v>
      </c>
      <c r="AV702" s="55">
        <f t="shared" si="263"/>
        <v>0.77622486827731385</v>
      </c>
      <c r="AW702" s="55">
        <f t="shared" si="264"/>
        <v>0.85306409699134056</v>
      </c>
      <c r="AX702" s="55">
        <f t="shared" si="265"/>
        <v>0.68815814163165068</v>
      </c>
      <c r="AY702" s="55">
        <f t="shared" si="266"/>
        <v>0.80420612852638729</v>
      </c>
    </row>
    <row r="703" spans="1:51" ht="14.4" thickBot="1" x14ac:dyDescent="0.3">
      <c r="A703" s="41" t="s">
        <v>1398</v>
      </c>
      <c r="B703" s="41" t="s">
        <v>1421</v>
      </c>
      <c r="C703" s="26" t="s">
        <v>762</v>
      </c>
      <c r="D703" s="50">
        <v>-10.72</v>
      </c>
      <c r="E703" s="50">
        <v>-10.5</v>
      </c>
      <c r="F703" s="50">
        <v>1.72</v>
      </c>
      <c r="G703" s="50">
        <v>8</v>
      </c>
      <c r="H703" s="50">
        <v>12.5</v>
      </c>
      <c r="I703" s="50">
        <v>18.100000000000001</v>
      </c>
      <c r="J703" s="50">
        <v>19.899999999999999</v>
      </c>
      <c r="K703" s="50">
        <v>17.600000000000001</v>
      </c>
      <c r="L703" s="50">
        <v>16.72</v>
      </c>
      <c r="M703" s="50">
        <v>7.1</v>
      </c>
      <c r="N703" s="50">
        <v>-2.2200000000000002</v>
      </c>
      <c r="O703" s="50">
        <v>-10.39</v>
      </c>
      <c r="P703" s="51">
        <v>-13.611111111111111</v>
      </c>
      <c r="Q703" s="51">
        <v>-14.7</v>
      </c>
      <c r="R703" s="51">
        <v>-4.2777777777777777</v>
      </c>
      <c r="S703" s="51">
        <v>1.5000000000000016</v>
      </c>
      <c r="T703" s="51">
        <v>5.7222222222222205</v>
      </c>
      <c r="U703" s="51">
        <v>11.9</v>
      </c>
      <c r="V703" s="51">
        <v>15.2</v>
      </c>
      <c r="W703" s="51">
        <v>14.000000000000002</v>
      </c>
      <c r="X703" s="51">
        <v>10.72222222222222</v>
      </c>
      <c r="Y703" s="51">
        <v>3.0999999999999988</v>
      </c>
      <c r="Z703" s="51">
        <v>-6.2777777777777777</v>
      </c>
      <c r="AA703" s="51">
        <v>-13.777777777777779</v>
      </c>
      <c r="AB703" s="53">
        <f t="shared" si="243"/>
        <v>170.28194395259874</v>
      </c>
      <c r="AC703" s="53">
        <f t="shared" si="244"/>
        <v>140.04191321842413</v>
      </c>
      <c r="AD703" s="53">
        <f t="shared" si="245"/>
        <v>287.15220722579801</v>
      </c>
      <c r="AE703" s="53">
        <f t="shared" si="246"/>
        <v>432.67334893214075</v>
      </c>
      <c r="AF703" s="53">
        <f t="shared" si="247"/>
        <v>580.63788428896703</v>
      </c>
      <c r="AG703" s="53">
        <f t="shared" si="248"/>
        <v>933.73861645212253</v>
      </c>
      <c r="AH703" s="53">
        <f t="shared" si="249"/>
        <v>1282.1984071469144</v>
      </c>
      <c r="AI703" s="53">
        <f t="shared" si="250"/>
        <v>1268.0195447576345</v>
      </c>
      <c r="AJ703" s="53">
        <f t="shared" si="251"/>
        <v>871.63711645778028</v>
      </c>
      <c r="AK703" s="53">
        <f t="shared" si="252"/>
        <v>577.73139661248661</v>
      </c>
      <c r="AL703" s="53">
        <f t="shared" si="253"/>
        <v>282.37684917521392</v>
      </c>
      <c r="AM703" s="53">
        <f t="shared" si="254"/>
        <v>161.44362764458455</v>
      </c>
      <c r="AN703" s="55">
        <f t="shared" si="255"/>
        <v>0.79267106337972981</v>
      </c>
      <c r="AO703" s="55">
        <f t="shared" si="256"/>
        <v>0.71260655470610401</v>
      </c>
      <c r="AP703" s="55">
        <f t="shared" si="257"/>
        <v>0.64427223112103726</v>
      </c>
      <c r="AQ703" s="55">
        <f t="shared" si="258"/>
        <v>0.63536710281568776</v>
      </c>
      <c r="AR703" s="55">
        <f t="shared" si="259"/>
        <v>0.63335708287693293</v>
      </c>
      <c r="AS703" s="55">
        <f t="shared" si="260"/>
        <v>0.67104353210499401</v>
      </c>
      <c r="AT703" s="55">
        <f t="shared" si="261"/>
        <v>0.74341569284953224</v>
      </c>
      <c r="AU703" s="55">
        <f t="shared" si="262"/>
        <v>0.79439059186729666</v>
      </c>
      <c r="AV703" s="55">
        <f t="shared" si="263"/>
        <v>0.67721893673329969</v>
      </c>
      <c r="AW703" s="55">
        <f t="shared" si="264"/>
        <v>0.75707533027046892</v>
      </c>
      <c r="AX703" s="55">
        <f t="shared" si="265"/>
        <v>0.73723189018639135</v>
      </c>
      <c r="AY703" s="55">
        <f t="shared" si="266"/>
        <v>0.76179826730339895</v>
      </c>
    </row>
    <row r="704" spans="1:51" ht="14.4" thickBot="1" x14ac:dyDescent="0.3">
      <c r="A704" s="41" t="s">
        <v>1398</v>
      </c>
      <c r="B704" s="41" t="s">
        <v>1421</v>
      </c>
      <c r="C704" s="26" t="s">
        <v>763</v>
      </c>
      <c r="D704" s="50">
        <v>-15.72</v>
      </c>
      <c r="E704" s="50">
        <v>-9.6</v>
      </c>
      <c r="F704" s="50">
        <v>-0.61</v>
      </c>
      <c r="G704" s="50">
        <v>11.1</v>
      </c>
      <c r="H704" s="50">
        <v>14.11</v>
      </c>
      <c r="I704" s="50">
        <v>15.9</v>
      </c>
      <c r="J704" s="50">
        <v>22.8</v>
      </c>
      <c r="K704" s="50">
        <v>19.899999999999999</v>
      </c>
      <c r="L704" s="50">
        <v>15</v>
      </c>
      <c r="M704" s="50">
        <v>6.6</v>
      </c>
      <c r="N704" s="50">
        <v>-4.72</v>
      </c>
      <c r="O704" s="50">
        <v>-6</v>
      </c>
      <c r="P704" s="51">
        <v>-19.388888888888889</v>
      </c>
      <c r="Q704" s="51">
        <v>-14.5</v>
      </c>
      <c r="R704" s="51">
        <v>-5.8888888888888893</v>
      </c>
      <c r="S704" s="51">
        <v>2.1000000000000005</v>
      </c>
      <c r="T704" s="51">
        <v>3.2777777777777768</v>
      </c>
      <c r="U704" s="51">
        <v>12.2</v>
      </c>
      <c r="V704" s="51">
        <v>16.600000000000001</v>
      </c>
      <c r="W704" s="51">
        <v>16.2</v>
      </c>
      <c r="X704" s="51">
        <v>11.222222222222223</v>
      </c>
      <c r="Y704" s="51">
        <v>2.9999999999999991</v>
      </c>
      <c r="Z704" s="51">
        <v>-7.3888888888888893</v>
      </c>
      <c r="AA704" s="51">
        <v>-8.5</v>
      </c>
      <c r="AB704" s="53">
        <f t="shared" si="243"/>
        <v>97.353018805676882</v>
      </c>
      <c r="AC704" s="53">
        <f t="shared" si="244"/>
        <v>134.79516928510691</v>
      </c>
      <c r="AD704" s="53">
        <f t="shared" si="245"/>
        <v>266.25410947245194</v>
      </c>
      <c r="AE704" s="53">
        <f t="shared" si="246"/>
        <v>382.83054994620642</v>
      </c>
      <c r="AF704" s="53">
        <f t="shared" si="247"/>
        <v>371.44611794472092</v>
      </c>
      <c r="AG704" s="53">
        <f t="shared" si="248"/>
        <v>1116.6185756513969</v>
      </c>
      <c r="AH704" s="53">
        <f t="shared" si="249"/>
        <v>1283.6952760134629</v>
      </c>
      <c r="AI704" s="53">
        <f t="shared" si="250"/>
        <v>1457.2440981271557</v>
      </c>
      <c r="AJ704" s="53">
        <f t="shared" si="251"/>
        <v>1039.6946125020802</v>
      </c>
      <c r="AK704" s="53">
        <f t="shared" si="252"/>
        <v>589.49214844991934</v>
      </c>
      <c r="AL704" s="53">
        <f t="shared" si="253"/>
        <v>286.92525383095892</v>
      </c>
      <c r="AM704" s="53">
        <f t="shared" si="254"/>
        <v>266.14754466934278</v>
      </c>
      <c r="AN704" s="55">
        <f t="shared" si="255"/>
        <v>0.73408973216973827</v>
      </c>
      <c r="AO704" s="55">
        <f t="shared" si="256"/>
        <v>0.67473977516024375</v>
      </c>
      <c r="AP704" s="55">
        <f t="shared" si="257"/>
        <v>0.67481775533489297</v>
      </c>
      <c r="AQ704" s="55">
        <f t="shared" si="258"/>
        <v>0.53858124215527459</v>
      </c>
      <c r="AR704" s="55">
        <f t="shared" si="259"/>
        <v>0.48067772773420303</v>
      </c>
      <c r="AS704" s="55">
        <f t="shared" si="260"/>
        <v>0.78678018556601481</v>
      </c>
      <c r="AT704" s="55">
        <f t="shared" si="261"/>
        <v>0.68060387777489595</v>
      </c>
      <c r="AU704" s="55">
        <f t="shared" si="262"/>
        <v>0.79253830266620984</v>
      </c>
      <c r="AV704" s="55">
        <f t="shared" si="263"/>
        <v>0.7814171147094523</v>
      </c>
      <c r="AW704" s="55">
        <f t="shared" si="264"/>
        <v>0.77797030991091598</v>
      </c>
      <c r="AX704" s="55">
        <f t="shared" si="265"/>
        <v>0.81581553621314928</v>
      </c>
      <c r="AY704" s="55">
        <f t="shared" si="266"/>
        <v>0.82479279327060107</v>
      </c>
    </row>
    <row r="705" spans="1:51" ht="14.4" thickBot="1" x14ac:dyDescent="0.3">
      <c r="A705" s="41" t="s">
        <v>1398</v>
      </c>
      <c r="B705" s="41" t="s">
        <v>1421</v>
      </c>
      <c r="C705" s="26" t="s">
        <v>764</v>
      </c>
      <c r="D705" s="50">
        <v>-9.61</v>
      </c>
      <c r="E705" s="50">
        <v>-7.9</v>
      </c>
      <c r="F705" s="50">
        <v>1.5</v>
      </c>
      <c r="G705" s="50">
        <v>5.5</v>
      </c>
      <c r="H705" s="50">
        <v>7.61</v>
      </c>
      <c r="I705" s="50">
        <v>15.9</v>
      </c>
      <c r="J705" s="50">
        <v>19</v>
      </c>
      <c r="K705" s="50">
        <v>19.2</v>
      </c>
      <c r="L705" s="50">
        <v>13.11</v>
      </c>
      <c r="M705" s="50">
        <v>6.2</v>
      </c>
      <c r="N705" s="50">
        <v>-6.39</v>
      </c>
      <c r="O705" s="50">
        <v>-9.89</v>
      </c>
      <c r="P705" s="51">
        <v>-12.5</v>
      </c>
      <c r="Q705" s="51">
        <v>-10.399999999999999</v>
      </c>
      <c r="R705" s="51">
        <v>-3.7777777777777781</v>
      </c>
      <c r="S705" s="51">
        <v>9.9999999999999839E-2</v>
      </c>
      <c r="T705" s="51">
        <v>2.6111111111111125</v>
      </c>
      <c r="U705" s="51">
        <v>13.2</v>
      </c>
      <c r="V705" s="51">
        <v>16.3</v>
      </c>
      <c r="W705" s="51">
        <v>16.099999999999998</v>
      </c>
      <c r="X705" s="51">
        <v>10</v>
      </c>
      <c r="Y705" s="51">
        <v>1.9000000000000008</v>
      </c>
      <c r="Z705" s="51">
        <v>-9.7777777777777786</v>
      </c>
      <c r="AA705" s="51">
        <v>-11.277777777777779</v>
      </c>
      <c r="AB705" s="53">
        <f t="shared" si="243"/>
        <v>186.74579662096846</v>
      </c>
      <c r="AC705" s="53">
        <f t="shared" si="244"/>
        <v>228.54797848878161</v>
      </c>
      <c r="AD705" s="53">
        <f t="shared" si="245"/>
        <v>314.42357302415013</v>
      </c>
      <c r="AE705" s="53">
        <f t="shared" si="246"/>
        <v>419.84865282014391</v>
      </c>
      <c r="AF705" s="53">
        <f t="shared" si="247"/>
        <v>520.60679534899919</v>
      </c>
      <c r="AG705" s="53">
        <f t="shared" si="248"/>
        <v>1272.8976514587739</v>
      </c>
      <c r="AH705" s="53">
        <f t="shared" si="249"/>
        <v>1560.869581210585</v>
      </c>
      <c r="AI705" s="53">
        <f t="shared" si="250"/>
        <v>1502.7253888177354</v>
      </c>
      <c r="AJ705" s="53">
        <f t="shared" si="251"/>
        <v>998.66601494659301</v>
      </c>
      <c r="AK705" s="53">
        <f t="shared" si="252"/>
        <v>518.23339613658572</v>
      </c>
      <c r="AL705" s="53">
        <f t="shared" si="253"/>
        <v>224.46944181581355</v>
      </c>
      <c r="AM705" s="53">
        <f t="shared" si="254"/>
        <v>232.2374165496046</v>
      </c>
      <c r="AN705" s="55">
        <f t="shared" si="255"/>
        <v>0.79450249212241697</v>
      </c>
      <c r="AO705" s="55">
        <f t="shared" si="256"/>
        <v>0.82220508220609279</v>
      </c>
      <c r="AP705" s="55">
        <f t="shared" si="257"/>
        <v>0.6795005915136938</v>
      </c>
      <c r="AQ705" s="55">
        <f t="shared" si="258"/>
        <v>0.68196369749294905</v>
      </c>
      <c r="AR705" s="55">
        <f t="shared" si="259"/>
        <v>0.70626027467568941</v>
      </c>
      <c r="AS705" s="55">
        <f t="shared" si="260"/>
        <v>0.84003567924446787</v>
      </c>
      <c r="AT705" s="55">
        <f t="shared" si="261"/>
        <v>0.8435046972174377</v>
      </c>
      <c r="AU705" s="55">
        <f t="shared" si="262"/>
        <v>0.82250165766033545</v>
      </c>
      <c r="AV705" s="55">
        <f t="shared" si="263"/>
        <v>0.81421238862327738</v>
      </c>
      <c r="AW705" s="55">
        <f t="shared" si="264"/>
        <v>0.73954830293108431</v>
      </c>
      <c r="AX705" s="55">
        <f t="shared" si="265"/>
        <v>0.76882794668322263</v>
      </c>
      <c r="AY705" s="55">
        <f t="shared" si="266"/>
        <v>0.89582141455921482</v>
      </c>
    </row>
    <row r="706" spans="1:51" ht="14.4" thickBot="1" x14ac:dyDescent="0.3">
      <c r="A706" s="41" t="s">
        <v>1398</v>
      </c>
      <c r="B706" s="41" t="s">
        <v>1421</v>
      </c>
      <c r="C706" s="26" t="s">
        <v>765</v>
      </c>
      <c r="D706" s="50">
        <v>-17.78</v>
      </c>
      <c r="E706" s="50">
        <v>-6.6</v>
      </c>
      <c r="F706" s="50">
        <v>-7.78</v>
      </c>
      <c r="G706" s="50">
        <v>5.0999999999999996</v>
      </c>
      <c r="H706" s="50">
        <v>8.61</v>
      </c>
      <c r="I706" s="50">
        <v>15</v>
      </c>
      <c r="J706" s="50">
        <v>19.600000000000001</v>
      </c>
      <c r="K706" s="50">
        <v>15.2</v>
      </c>
      <c r="L706" s="50">
        <v>13.5</v>
      </c>
      <c r="M706" s="50">
        <v>6.5</v>
      </c>
      <c r="N706" s="50">
        <v>0.89</v>
      </c>
      <c r="O706" s="50">
        <v>-12.22</v>
      </c>
      <c r="P706" s="51">
        <v>-20.999999999999996</v>
      </c>
      <c r="Q706" s="51">
        <v>-11.600000000000001</v>
      </c>
      <c r="R706" s="51">
        <v>-13.611111111111111</v>
      </c>
      <c r="S706" s="51">
        <v>-1.9000000000000008</v>
      </c>
      <c r="T706" s="51">
        <v>0.27777777777777779</v>
      </c>
      <c r="U706" s="51">
        <v>8.5999999999999979</v>
      </c>
      <c r="V706" s="51">
        <v>13.599999999999998</v>
      </c>
      <c r="W706" s="51">
        <v>10.7</v>
      </c>
      <c r="X706" s="51">
        <v>9.5</v>
      </c>
      <c r="Y706" s="51">
        <v>3.4999999999999982</v>
      </c>
      <c r="Z706" s="51">
        <v>-3.7222222222222219</v>
      </c>
      <c r="AA706" s="51">
        <v>-17</v>
      </c>
      <c r="AB706" s="53">
        <f t="shared" si="243"/>
        <v>87.595057813776819</v>
      </c>
      <c r="AC706" s="53">
        <f t="shared" si="244"/>
        <v>170.82590104388518</v>
      </c>
      <c r="AD706" s="53">
        <f t="shared" si="245"/>
        <v>135.23796125531885</v>
      </c>
      <c r="AE706" s="53">
        <f t="shared" si="246"/>
        <v>322.2848927845734</v>
      </c>
      <c r="AF706" s="53">
        <f t="shared" si="247"/>
        <v>348.1528131635182</v>
      </c>
      <c r="AG706" s="53">
        <f t="shared" si="248"/>
        <v>731.84662770572913</v>
      </c>
      <c r="AH706" s="53">
        <f t="shared" si="249"/>
        <v>1062.2154091185246</v>
      </c>
      <c r="AI706" s="53">
        <f t="shared" si="250"/>
        <v>957.64744173441557</v>
      </c>
      <c r="AJ706" s="53">
        <f t="shared" si="251"/>
        <v>910.47355679404404</v>
      </c>
      <c r="AK706" s="53">
        <f t="shared" si="252"/>
        <v>636.99091793991659</v>
      </c>
      <c r="AL706" s="53">
        <f t="shared" si="253"/>
        <v>331.2449099989243</v>
      </c>
      <c r="AM706" s="53">
        <f t="shared" si="254"/>
        <v>109.66628715521095</v>
      </c>
      <c r="AN706" s="55">
        <f t="shared" si="255"/>
        <v>0.75898726752307344</v>
      </c>
      <c r="AO706" s="55">
        <f t="shared" si="256"/>
        <v>0.6761116725989168</v>
      </c>
      <c r="AP706" s="55">
        <f t="shared" si="257"/>
        <v>0.62953955110708193</v>
      </c>
      <c r="AQ706" s="55">
        <f t="shared" si="258"/>
        <v>0.60585371682895994</v>
      </c>
      <c r="AR706" s="55">
        <f t="shared" si="259"/>
        <v>0.55827484423453422</v>
      </c>
      <c r="AS706" s="55">
        <f t="shared" si="260"/>
        <v>0.65560168361406401</v>
      </c>
      <c r="AT706" s="55">
        <f t="shared" si="261"/>
        <v>0.68296930263558853</v>
      </c>
      <c r="AU706" s="55">
        <f t="shared" si="262"/>
        <v>0.74514548122704261</v>
      </c>
      <c r="AV706" s="55">
        <f t="shared" si="263"/>
        <v>0.7676102500126144</v>
      </c>
      <c r="AW706" s="55">
        <f t="shared" si="264"/>
        <v>0.81149115867894084</v>
      </c>
      <c r="AX706" s="55">
        <f t="shared" si="265"/>
        <v>0.71288419397909264</v>
      </c>
      <c r="AY706" s="55">
        <f t="shared" si="266"/>
        <v>0.67540517504317188</v>
      </c>
    </row>
    <row r="707" spans="1:51" ht="14.4" thickBot="1" x14ac:dyDescent="0.3">
      <c r="A707" s="41" t="s">
        <v>1398</v>
      </c>
      <c r="B707" s="41" t="s">
        <v>1421</v>
      </c>
      <c r="C707" s="26" t="s">
        <v>766</v>
      </c>
      <c r="D707" s="50">
        <v>-10.39</v>
      </c>
      <c r="E707" s="50">
        <v>-8.6</v>
      </c>
      <c r="F707" s="50">
        <v>-3.61</v>
      </c>
      <c r="G707" s="50">
        <v>8.6</v>
      </c>
      <c r="H707" s="50">
        <v>12.61</v>
      </c>
      <c r="I707" s="50">
        <v>16.2</v>
      </c>
      <c r="J707" s="50">
        <v>20.5</v>
      </c>
      <c r="K707" s="50">
        <v>20.100000000000001</v>
      </c>
      <c r="L707" s="50">
        <v>15.11</v>
      </c>
      <c r="M707" s="50">
        <v>1.7</v>
      </c>
      <c r="N707" s="50">
        <v>-2.39</v>
      </c>
      <c r="O707" s="50">
        <v>-7.11</v>
      </c>
      <c r="P707" s="51">
        <v>-13.277777777777777</v>
      </c>
      <c r="Q707" s="51">
        <v>-12.1</v>
      </c>
      <c r="R707" s="51">
        <v>-5.8888888888888893</v>
      </c>
      <c r="S707" s="51">
        <v>1.6000000000000014</v>
      </c>
      <c r="T707" s="51">
        <v>5</v>
      </c>
      <c r="U707" s="51">
        <v>10.299999999999999</v>
      </c>
      <c r="V707" s="51">
        <v>14.3</v>
      </c>
      <c r="W707" s="51">
        <v>13.8</v>
      </c>
      <c r="X707" s="51">
        <v>9.7777777777777786</v>
      </c>
      <c r="Y707" s="51">
        <v>-2.5999999999999996</v>
      </c>
      <c r="Z707" s="51">
        <v>-5.6111111111111116</v>
      </c>
      <c r="AA707" s="51">
        <v>-9.2222222222222232</v>
      </c>
      <c r="AB707" s="53">
        <f t="shared" si="243"/>
        <v>175.12074820230993</v>
      </c>
      <c r="AC707" s="53">
        <f t="shared" si="244"/>
        <v>184.02224420119484</v>
      </c>
      <c r="AD707" s="53">
        <f t="shared" si="245"/>
        <v>332.23541775759543</v>
      </c>
      <c r="AE707" s="53">
        <f t="shared" si="246"/>
        <v>421.41516296551703</v>
      </c>
      <c r="AF707" s="53">
        <f t="shared" si="247"/>
        <v>521.46261971376316</v>
      </c>
      <c r="AG707" s="53">
        <f t="shared" si="248"/>
        <v>851.65778109160567</v>
      </c>
      <c r="AH707" s="53">
        <f t="shared" si="249"/>
        <v>1100.1670962660035</v>
      </c>
      <c r="AI707" s="53">
        <f t="shared" si="250"/>
        <v>1056.9216714790327</v>
      </c>
      <c r="AJ707" s="53">
        <f t="shared" si="251"/>
        <v>851.58637575221326</v>
      </c>
      <c r="AK707" s="53">
        <f t="shared" si="252"/>
        <v>369.37863208834381</v>
      </c>
      <c r="AL707" s="53">
        <f t="shared" si="253"/>
        <v>316.52725279864364</v>
      </c>
      <c r="AM707" s="53">
        <f t="shared" si="254"/>
        <v>258.84891384795878</v>
      </c>
      <c r="AN707" s="55">
        <f t="shared" si="255"/>
        <v>0.79341120359729234</v>
      </c>
      <c r="AO707" s="55">
        <f t="shared" si="256"/>
        <v>0.75812010864247203</v>
      </c>
      <c r="AP707" s="55">
        <f t="shared" si="257"/>
        <v>0.84204656708642356</v>
      </c>
      <c r="AQ707" s="55">
        <f t="shared" si="258"/>
        <v>0.6144196138955097</v>
      </c>
      <c r="AR707" s="55">
        <f t="shared" si="259"/>
        <v>0.59805528335990521</v>
      </c>
      <c r="AS707" s="55">
        <f t="shared" si="260"/>
        <v>0.68057585434531453</v>
      </c>
      <c r="AT707" s="55">
        <f t="shared" si="261"/>
        <v>0.67597319995163119</v>
      </c>
      <c r="AU707" s="55">
        <f t="shared" si="262"/>
        <v>0.67079030403238826</v>
      </c>
      <c r="AV707" s="55">
        <f t="shared" si="263"/>
        <v>0.70470663765118802</v>
      </c>
      <c r="AW707" s="55">
        <f t="shared" si="264"/>
        <v>0.73123972766598944</v>
      </c>
      <c r="AX707" s="55">
        <f t="shared" si="265"/>
        <v>0.78545927425968476</v>
      </c>
      <c r="AY707" s="55">
        <f t="shared" si="266"/>
        <v>0.84872857766793686</v>
      </c>
    </row>
    <row r="708" spans="1:51" ht="14.4" thickBot="1" x14ac:dyDescent="0.3">
      <c r="A708" s="41" t="s">
        <v>1398</v>
      </c>
      <c r="B708" s="41" t="s">
        <v>1421</v>
      </c>
      <c r="C708" s="26" t="s">
        <v>767</v>
      </c>
      <c r="D708" s="50">
        <v>-11.5</v>
      </c>
      <c r="E708" s="50">
        <v>-8.1999999999999993</v>
      </c>
      <c r="F708" s="50">
        <v>-3.78</v>
      </c>
      <c r="G708" s="50">
        <v>6.6</v>
      </c>
      <c r="H708" s="50">
        <v>13.72</v>
      </c>
      <c r="I708" s="50">
        <v>16.7</v>
      </c>
      <c r="J708" s="50">
        <v>21.8</v>
      </c>
      <c r="K708" s="50">
        <v>20.399999999999999</v>
      </c>
      <c r="L708" s="50">
        <v>17.22</v>
      </c>
      <c r="M708" s="50">
        <v>3.3</v>
      </c>
      <c r="N708" s="50">
        <v>0.72</v>
      </c>
      <c r="O708" s="50">
        <v>-6.11</v>
      </c>
      <c r="P708" s="51">
        <v>-14.111111111111111</v>
      </c>
      <c r="Q708" s="51">
        <v>-11.2</v>
      </c>
      <c r="R708" s="51">
        <v>-8.3888888888888893</v>
      </c>
      <c r="S708" s="51">
        <v>-9.9999999999999839E-2</v>
      </c>
      <c r="T708" s="51">
        <v>8.1111111111111125</v>
      </c>
      <c r="U708" s="51">
        <v>11.8</v>
      </c>
      <c r="V708" s="51">
        <v>14.9</v>
      </c>
      <c r="W708" s="51">
        <v>15.599999999999998</v>
      </c>
      <c r="X708" s="51">
        <v>10.777777777777777</v>
      </c>
      <c r="Y708" s="51">
        <v>-1.1000000000000003</v>
      </c>
      <c r="Z708" s="51">
        <v>-3.7777777777777781</v>
      </c>
      <c r="AA708" s="51">
        <v>-8.8888888888888893</v>
      </c>
      <c r="AB708" s="53">
        <f t="shared" si="243"/>
        <v>167.00321112774492</v>
      </c>
      <c r="AC708" s="53">
        <f t="shared" si="244"/>
        <v>206.01411705081489</v>
      </c>
      <c r="AD708" s="53">
        <f t="shared" si="245"/>
        <v>228.98861227039447</v>
      </c>
      <c r="AE708" s="53">
        <f t="shared" si="246"/>
        <v>378.01863151218504</v>
      </c>
      <c r="AF708" s="53">
        <f t="shared" si="247"/>
        <v>744.01053702504578</v>
      </c>
      <c r="AG708" s="53">
        <f t="shared" si="248"/>
        <v>1006.691334735268</v>
      </c>
      <c r="AH708" s="53">
        <f t="shared" si="249"/>
        <v>1097.5898281022291</v>
      </c>
      <c r="AI708" s="53">
        <f t="shared" si="250"/>
        <v>1308.6071181134555</v>
      </c>
      <c r="AJ708" s="53">
        <f t="shared" si="251"/>
        <v>850.71894998716039</v>
      </c>
      <c r="AK708" s="53">
        <f t="shared" si="252"/>
        <v>411.18804031045278</v>
      </c>
      <c r="AL708" s="53">
        <f t="shared" si="253"/>
        <v>332.55084986436094</v>
      </c>
      <c r="AM708" s="53">
        <f t="shared" si="254"/>
        <v>252.59166419074651</v>
      </c>
      <c r="AN708" s="55">
        <f t="shared" si="255"/>
        <v>0.80976495876612875</v>
      </c>
      <c r="AO708" s="55">
        <f t="shared" si="256"/>
        <v>0.78975677025913071</v>
      </c>
      <c r="AP708" s="55">
        <f t="shared" si="257"/>
        <v>0.70352643540159632</v>
      </c>
      <c r="AQ708" s="55">
        <f t="shared" si="258"/>
        <v>0.62298933695385295</v>
      </c>
      <c r="AR708" s="55">
        <f t="shared" si="259"/>
        <v>0.68895352243923413</v>
      </c>
      <c r="AS708" s="55">
        <f t="shared" si="260"/>
        <v>0.72825777277638415</v>
      </c>
      <c r="AT708" s="55">
        <f t="shared" si="261"/>
        <v>0.64877654632058523</v>
      </c>
      <c r="AU708" s="55">
        <f t="shared" si="262"/>
        <v>0.73951088262176801</v>
      </c>
      <c r="AV708" s="55">
        <f t="shared" si="263"/>
        <v>0.65852895379534382</v>
      </c>
      <c r="AW708" s="55">
        <f t="shared" si="264"/>
        <v>0.72888442050199587</v>
      </c>
      <c r="AX708" s="55">
        <f t="shared" si="265"/>
        <v>0.71867543841523207</v>
      </c>
      <c r="AY708" s="55">
        <f t="shared" si="266"/>
        <v>0.80689120350837018</v>
      </c>
    </row>
    <row r="709" spans="1:51" ht="14.4" thickBot="1" x14ac:dyDescent="0.3">
      <c r="A709" s="41" t="s">
        <v>1398</v>
      </c>
      <c r="B709" s="41" t="s">
        <v>1421</v>
      </c>
      <c r="C709" s="26" t="s">
        <v>768</v>
      </c>
      <c r="D709" s="50">
        <v>-13</v>
      </c>
      <c r="E709" s="50">
        <v>-8.1999999999999993</v>
      </c>
      <c r="F709" s="50">
        <v>-2.61</v>
      </c>
      <c r="G709" s="50">
        <v>4</v>
      </c>
      <c r="H709" s="50">
        <v>12.39</v>
      </c>
      <c r="I709" s="50">
        <v>16.2</v>
      </c>
      <c r="J709" s="50">
        <v>17.8</v>
      </c>
      <c r="K709" s="50">
        <v>17.5</v>
      </c>
      <c r="L709" s="50">
        <v>12.89</v>
      </c>
      <c r="M709" s="50">
        <v>6</v>
      </c>
      <c r="N709" s="50">
        <v>-4.5</v>
      </c>
      <c r="O709" s="50">
        <v>-11.11</v>
      </c>
      <c r="P709" s="51">
        <v>-16.5</v>
      </c>
      <c r="Q709" s="51">
        <v>-13.4</v>
      </c>
      <c r="R709" s="51">
        <v>-8.1111111111111125</v>
      </c>
      <c r="S709" s="51">
        <v>-3.4000000000000004</v>
      </c>
      <c r="T709" s="51">
        <v>4.7222222222222223</v>
      </c>
      <c r="U709" s="51">
        <v>11.199999999999998</v>
      </c>
      <c r="V709" s="51">
        <v>12.899999999999999</v>
      </c>
      <c r="W709" s="51">
        <v>13.299999999999999</v>
      </c>
      <c r="X709" s="51">
        <v>8.7777777777777768</v>
      </c>
      <c r="Y709" s="51">
        <v>1.1999999999999982</v>
      </c>
      <c r="Z709" s="51">
        <v>-8.3888888888888893</v>
      </c>
      <c r="AA709" s="51">
        <v>-16</v>
      </c>
      <c r="AB709" s="53">
        <f t="shared" si="243"/>
        <v>126.97869072860144</v>
      </c>
      <c r="AC709" s="53">
        <f t="shared" si="244"/>
        <v>144.59374838906749</v>
      </c>
      <c r="AD709" s="53">
        <f t="shared" si="245"/>
        <v>219.14166063382001</v>
      </c>
      <c r="AE709" s="53">
        <f t="shared" si="246"/>
        <v>278.63987126905459</v>
      </c>
      <c r="AF709" s="53">
        <f t="shared" si="247"/>
        <v>508.94774144094168</v>
      </c>
      <c r="AG709" s="53">
        <f t="shared" si="248"/>
        <v>959.96338389554762</v>
      </c>
      <c r="AH709" s="53">
        <f t="shared" si="249"/>
        <v>1085.0283214339563</v>
      </c>
      <c r="AI709" s="53">
        <f t="shared" si="250"/>
        <v>1165.0316440011275</v>
      </c>
      <c r="AJ709" s="53">
        <f t="shared" si="251"/>
        <v>859.60040684424928</v>
      </c>
      <c r="AK709" s="53">
        <f t="shared" si="252"/>
        <v>475.31795594596326</v>
      </c>
      <c r="AL709" s="53">
        <f t="shared" si="253"/>
        <v>241.7034034721855</v>
      </c>
      <c r="AM709" s="53">
        <f t="shared" si="254"/>
        <v>118.5766988207136</v>
      </c>
      <c r="AN709" s="55">
        <f t="shared" si="255"/>
        <v>0.74999310782214978</v>
      </c>
      <c r="AO709" s="55">
        <f t="shared" si="256"/>
        <v>0.66163675830834134</v>
      </c>
      <c r="AP709" s="55">
        <f t="shared" si="257"/>
        <v>0.65889677609244179</v>
      </c>
      <c r="AQ709" s="55">
        <f t="shared" si="258"/>
        <v>0.58541078599083818</v>
      </c>
      <c r="AR709" s="55">
        <f t="shared" si="259"/>
        <v>0.59511390702167477</v>
      </c>
      <c r="AS709" s="55">
        <f t="shared" si="260"/>
        <v>0.72255566718621722</v>
      </c>
      <c r="AT709" s="55">
        <f t="shared" si="261"/>
        <v>0.73022261408735978</v>
      </c>
      <c r="AU709" s="55">
        <f t="shared" si="262"/>
        <v>0.76385291969257108</v>
      </c>
      <c r="AV709" s="55">
        <f t="shared" si="263"/>
        <v>0.7608471403182554</v>
      </c>
      <c r="AW709" s="55">
        <f t="shared" si="264"/>
        <v>0.71317002046195366</v>
      </c>
      <c r="AX709" s="55">
        <f t="shared" si="265"/>
        <v>0.74259035059974143</v>
      </c>
      <c r="AY709" s="55">
        <f t="shared" si="266"/>
        <v>0.67180150764953328</v>
      </c>
    </row>
    <row r="710" spans="1:51" ht="14.4" thickBot="1" x14ac:dyDescent="0.3">
      <c r="A710" s="41" t="s">
        <v>1398</v>
      </c>
      <c r="B710" s="41" t="s">
        <v>1421</v>
      </c>
      <c r="C710" s="26" t="s">
        <v>769</v>
      </c>
      <c r="D710" s="50">
        <v>-19.89</v>
      </c>
      <c r="E710" s="50">
        <v>-7.5</v>
      </c>
      <c r="F710" s="50">
        <v>-2.2799999999999998</v>
      </c>
      <c r="G710" s="50">
        <v>7.2</v>
      </c>
      <c r="H710" s="50">
        <v>14.22</v>
      </c>
      <c r="I710" s="50">
        <v>15.6</v>
      </c>
      <c r="J710" s="50">
        <v>18</v>
      </c>
      <c r="K710" s="50">
        <v>17.7</v>
      </c>
      <c r="L710" s="50">
        <v>15.5</v>
      </c>
      <c r="M710" s="50">
        <v>5.2</v>
      </c>
      <c r="N710" s="50">
        <v>-2.78</v>
      </c>
      <c r="O710" s="50">
        <v>-6.5</v>
      </c>
      <c r="P710" s="51">
        <v>-23.777777777777775</v>
      </c>
      <c r="Q710" s="51">
        <v>-13.5</v>
      </c>
      <c r="R710" s="51">
        <v>-7.2222222222222223</v>
      </c>
      <c r="S710" s="51">
        <v>-0.80000000000000071</v>
      </c>
      <c r="T710" s="51">
        <v>5.7777777777777768</v>
      </c>
      <c r="U710" s="51">
        <v>9.6</v>
      </c>
      <c r="V710" s="51">
        <v>12.4</v>
      </c>
      <c r="W710" s="51">
        <v>14.5</v>
      </c>
      <c r="X710" s="51">
        <v>11.277777777777777</v>
      </c>
      <c r="Y710" s="51">
        <v>2.0000000000000009</v>
      </c>
      <c r="Z710" s="51">
        <v>-7.2222222222222223</v>
      </c>
      <c r="AA710" s="51">
        <v>-9.8888888888888893</v>
      </c>
      <c r="AB710" s="53">
        <f t="shared" si="243"/>
        <v>64.310514432875934</v>
      </c>
      <c r="AC710" s="53">
        <f t="shared" si="244"/>
        <v>134.75611278991013</v>
      </c>
      <c r="AD710" s="53">
        <f t="shared" si="245"/>
        <v>245.36740111464019</v>
      </c>
      <c r="AE710" s="53">
        <f t="shared" si="246"/>
        <v>327.63415089481913</v>
      </c>
      <c r="AF710" s="53">
        <f t="shared" si="247"/>
        <v>523.08448376608601</v>
      </c>
      <c r="AG710" s="53">
        <f t="shared" si="248"/>
        <v>805.78661720477021</v>
      </c>
      <c r="AH710" s="53">
        <f t="shared" si="249"/>
        <v>1003.5091664146013</v>
      </c>
      <c r="AI710" s="53">
        <f t="shared" si="250"/>
        <v>1344.2841407735609</v>
      </c>
      <c r="AJ710" s="53">
        <f t="shared" si="251"/>
        <v>1014.2843437648917</v>
      </c>
      <c r="AK710" s="53">
        <f t="shared" si="252"/>
        <v>563.36808406521527</v>
      </c>
      <c r="AL710" s="53">
        <f t="shared" si="253"/>
        <v>254.62275274217737</v>
      </c>
      <c r="AM710" s="53">
        <f t="shared" si="254"/>
        <v>222.4392844994241</v>
      </c>
      <c r="AN710" s="55">
        <f t="shared" si="255"/>
        <v>0.71150905847851731</v>
      </c>
      <c r="AO710" s="55">
        <f t="shared" si="256"/>
        <v>0.62165274649562441</v>
      </c>
      <c r="AP710" s="55">
        <f t="shared" si="257"/>
        <v>0.68874836002373774</v>
      </c>
      <c r="AQ710" s="55">
        <f t="shared" si="258"/>
        <v>0.56817835260963157</v>
      </c>
      <c r="AR710" s="55">
        <f t="shared" si="259"/>
        <v>0.56838858273752946</v>
      </c>
      <c r="AS710" s="55">
        <f t="shared" si="260"/>
        <v>0.67480403480846751</v>
      </c>
      <c r="AT710" s="55">
        <f t="shared" si="261"/>
        <v>0.69785184200685035</v>
      </c>
      <c r="AU710" s="55">
        <f t="shared" si="262"/>
        <v>0.81535726000103348</v>
      </c>
      <c r="AV710" s="55">
        <f t="shared" si="263"/>
        <v>0.75951882160655415</v>
      </c>
      <c r="AW710" s="55">
        <f t="shared" si="264"/>
        <v>0.79824070038464434</v>
      </c>
      <c r="AX710" s="55">
        <f t="shared" si="265"/>
        <v>0.71472820993840069</v>
      </c>
      <c r="AY710" s="55">
        <f t="shared" si="266"/>
        <v>0.7685712809399794</v>
      </c>
    </row>
    <row r="711" spans="1:51" ht="14.4" thickBot="1" x14ac:dyDescent="0.3">
      <c r="A711" s="41" t="s">
        <v>1398</v>
      </c>
      <c r="B711" s="41" t="s">
        <v>1421</v>
      </c>
      <c r="C711" s="26" t="s">
        <v>770</v>
      </c>
      <c r="D711" s="50">
        <v>-13.5</v>
      </c>
      <c r="E711" s="50">
        <v>-6.9</v>
      </c>
      <c r="F711" s="50">
        <v>-4.28</v>
      </c>
      <c r="G711" s="50">
        <v>7.3</v>
      </c>
      <c r="H711" s="50">
        <v>9.11</v>
      </c>
      <c r="I711" s="50">
        <v>16.899999999999999</v>
      </c>
      <c r="J711" s="50">
        <v>18.8</v>
      </c>
      <c r="K711" s="50">
        <v>19.5</v>
      </c>
      <c r="L711" s="50">
        <v>12.11</v>
      </c>
      <c r="M711" s="50">
        <v>5.4</v>
      </c>
      <c r="N711" s="50">
        <v>-2.78</v>
      </c>
      <c r="O711" s="50">
        <v>-15.61</v>
      </c>
      <c r="P711" s="51">
        <v>-16.5</v>
      </c>
      <c r="Q711" s="51">
        <v>-10.899999999999999</v>
      </c>
      <c r="R711" s="51">
        <v>-10.222222222222221</v>
      </c>
      <c r="S711" s="51">
        <v>-1.7999999999999992</v>
      </c>
      <c r="T711" s="51">
        <v>0.49999999999999922</v>
      </c>
      <c r="U711" s="51">
        <v>12</v>
      </c>
      <c r="V711" s="51">
        <v>14.8</v>
      </c>
      <c r="W711" s="51">
        <v>13.2</v>
      </c>
      <c r="X711" s="51">
        <v>8.6111111111111107</v>
      </c>
      <c r="Y711" s="51">
        <v>2.5</v>
      </c>
      <c r="Z711" s="51">
        <v>-6.3888888888888884</v>
      </c>
      <c r="AA711" s="51">
        <v>-18.722222222222225</v>
      </c>
      <c r="AB711" s="53">
        <f t="shared" si="243"/>
        <v>132.2350326415644</v>
      </c>
      <c r="AC711" s="53">
        <f t="shared" si="244"/>
        <v>195.44567896184188</v>
      </c>
      <c r="AD711" s="53">
        <f t="shared" si="245"/>
        <v>178.33498386648742</v>
      </c>
      <c r="AE711" s="53">
        <f t="shared" si="246"/>
        <v>281.02879227034992</v>
      </c>
      <c r="AF711" s="53">
        <f t="shared" si="247"/>
        <v>347.5872027125709</v>
      </c>
      <c r="AG711" s="53">
        <f t="shared" si="248"/>
        <v>1020.551212208324</v>
      </c>
      <c r="AH711" s="53">
        <f t="shared" si="249"/>
        <v>1304.1471606839166</v>
      </c>
      <c r="AI711" s="53">
        <f t="shared" si="250"/>
        <v>1014.5634950783578</v>
      </c>
      <c r="AJ711" s="53">
        <f t="shared" si="251"/>
        <v>884.57029732900321</v>
      </c>
      <c r="AK711" s="53">
        <f t="shared" si="252"/>
        <v>596.59385956845961</v>
      </c>
      <c r="AL711" s="53">
        <f t="shared" si="253"/>
        <v>289.37183902010139</v>
      </c>
      <c r="AM711" s="53">
        <f t="shared" si="254"/>
        <v>108.10184817919438</v>
      </c>
      <c r="AN711" s="55">
        <f t="shared" si="255"/>
        <v>0.78103942106146995</v>
      </c>
      <c r="AO711" s="55">
        <f t="shared" si="256"/>
        <v>0.7315643956620429</v>
      </c>
      <c r="AP711" s="55">
        <f t="shared" si="257"/>
        <v>0.63260578634584952</v>
      </c>
      <c r="AQ711" s="55">
        <f t="shared" si="258"/>
        <v>0.52442174139540476</v>
      </c>
      <c r="AR711" s="55">
        <f t="shared" si="259"/>
        <v>0.54848591308561179</v>
      </c>
      <c r="AS711" s="55">
        <f t="shared" si="260"/>
        <v>0.72861649546403562</v>
      </c>
      <c r="AT711" s="55">
        <f t="shared" si="261"/>
        <v>0.77585195646823057</v>
      </c>
      <c r="AU711" s="55">
        <f t="shared" si="262"/>
        <v>0.66955071662522636</v>
      </c>
      <c r="AV711" s="55">
        <f t="shared" si="263"/>
        <v>0.79181900516099457</v>
      </c>
      <c r="AW711" s="55">
        <f t="shared" si="264"/>
        <v>0.81575674799050701</v>
      </c>
      <c r="AX711" s="55">
        <f t="shared" si="265"/>
        <v>0.7619394348815326</v>
      </c>
      <c r="AY711" s="55">
        <f t="shared" si="266"/>
        <v>0.77003753330960945</v>
      </c>
    </row>
    <row r="712" spans="1:51" ht="14.4" thickBot="1" x14ac:dyDescent="0.3">
      <c r="A712" s="41" t="s">
        <v>1398</v>
      </c>
      <c r="B712" s="41" t="s">
        <v>1421</v>
      </c>
      <c r="C712" s="26" t="s">
        <v>771</v>
      </c>
      <c r="D712" s="50">
        <v>-8.39</v>
      </c>
      <c r="E712" s="50">
        <v>-1.7</v>
      </c>
      <c r="F712" s="50">
        <v>-3.72</v>
      </c>
      <c r="G712" s="50">
        <v>8.1999999999999993</v>
      </c>
      <c r="H712" s="50">
        <v>13.28</v>
      </c>
      <c r="I712" s="50">
        <v>19.2</v>
      </c>
      <c r="J712" s="50">
        <v>24</v>
      </c>
      <c r="K712" s="50">
        <v>20.100000000000001</v>
      </c>
      <c r="L712" s="50">
        <v>16.89</v>
      </c>
      <c r="M712" s="50">
        <v>8.3000000000000007</v>
      </c>
      <c r="N712" s="50">
        <v>0.22</v>
      </c>
      <c r="O712" s="50">
        <v>-3.39</v>
      </c>
      <c r="P712" s="51">
        <v>-12.611111111111111</v>
      </c>
      <c r="Q712" s="51">
        <v>-5.3999999999999995</v>
      </c>
      <c r="R712" s="51">
        <v>-9.1111111111111107</v>
      </c>
      <c r="S712" s="51">
        <v>2.4</v>
      </c>
      <c r="T712" s="51">
        <v>3.2222222222222205</v>
      </c>
      <c r="U712" s="51">
        <v>12.3</v>
      </c>
      <c r="V712" s="51">
        <v>18.200000000000003</v>
      </c>
      <c r="W712" s="51">
        <v>16.099999999999998</v>
      </c>
      <c r="X712" s="51">
        <v>10.499999999999998</v>
      </c>
      <c r="Y712" s="51">
        <v>2.4</v>
      </c>
      <c r="Z712" s="51">
        <v>-4.3888888888888884</v>
      </c>
      <c r="AA712" s="51">
        <v>-7.7222222222222214</v>
      </c>
      <c r="AB712" s="53">
        <f t="shared" ref="AB712:AB775" si="267">6.112*EXP(17.625*P712/(243.04+P712))*100*AN712</f>
        <v>166.73744553186614</v>
      </c>
      <c r="AC712" s="53">
        <f t="shared" ref="AC712:AC775" si="268">6.112*EXP(17.625*Q712/(243.04+Q712))*100*AO712</f>
        <v>310.62093147775118</v>
      </c>
      <c r="AD712" s="53">
        <f t="shared" ref="AD712:AD775" si="269">6.112*EXP(17.625*R712/(243.04+R712))*100*AP712</f>
        <v>203.66238002511997</v>
      </c>
      <c r="AE712" s="53">
        <f t="shared" ref="AE712:AE775" si="270">6.112*EXP(17.625*S712/(243.04+S712))*100*AQ712</f>
        <v>485.34722102559908</v>
      </c>
      <c r="AF712" s="53">
        <f t="shared" ref="AF712:AF775" si="271">6.112*EXP(17.625*T712/(243.04+T712))*100*AR712</f>
        <v>388.96837022234058</v>
      </c>
      <c r="AG712" s="53">
        <f t="shared" ref="AG712:AG775" si="272">6.112*EXP(17.625*U712/(243.04+U712))*100*AS712</f>
        <v>918.7677104195767</v>
      </c>
      <c r="AH712" s="53">
        <f t="shared" ref="AH712:AH775" si="273">6.112*EXP(17.625*V712/(243.04+V712))*100*AT712</f>
        <v>1461.4431194510189</v>
      </c>
      <c r="AI712" s="53">
        <f t="shared" ref="AI712:AI775" si="274">6.112*EXP(17.625*W712/(243.04+W712))*100*AU712</f>
        <v>1421.0731507151611</v>
      </c>
      <c r="AJ712" s="53">
        <f t="shared" ref="AJ712:AJ775" si="275">6.112*EXP(17.625*X712/(243.04+X712))*100*AV712</f>
        <v>837.14526376417678</v>
      </c>
      <c r="AK712" s="53">
        <f t="shared" ref="AK712:AK775" si="276">6.112*EXP(17.625*Y712/(243.04+Y712))*100*AW712</f>
        <v>482.06598977313922</v>
      </c>
      <c r="AL712" s="53">
        <f t="shared" ref="AL712:AL775" si="277">6.112*EXP(17.625*Z712/(243.04+Z712))*100*AX712</f>
        <v>314.57514334754745</v>
      </c>
      <c r="AM712" s="53">
        <f t="shared" ref="AM712:AM775" si="278">6.112*EXP(17.625*AA712/(243.04+AA712))*100*AY712</f>
        <v>246.65037612589549</v>
      </c>
      <c r="AN712" s="55">
        <f t="shared" ref="AN712:AN775" si="279">(EXP((17.625*P712)/(243.04+P712))/EXP((17.625*D712)/(243.04+D712)))</f>
        <v>0.71576195444429414</v>
      </c>
      <c r="AO712" s="55">
        <f t="shared" ref="AO712:AO775" si="280">(EXP((17.625*Q712)/(243.04+Q712))/EXP((17.625*E712)/(243.04+E712)))</f>
        <v>0.75854725503305354</v>
      </c>
      <c r="AP712" s="55">
        <f t="shared" ref="AP712:AP775" si="281">(EXP((17.625*R712)/(243.04+R712))/EXP((17.625*F712)/(243.04+F712)))</f>
        <v>0.66199422796442875</v>
      </c>
      <c r="AQ712" s="55">
        <f t="shared" ref="AQ712:AQ775" si="282">(EXP((17.625*S712)/(243.04+S712))/EXP((17.625*G712)/(243.04+G712)))</f>
        <v>0.66837677521062266</v>
      </c>
      <c r="AR712" s="55">
        <f t="shared" ref="AR712:AR775" si="283">(EXP((17.625*T712)/(243.04+T712))/EXP((17.625*H712)/(243.04+H712)))</f>
        <v>0.50533140401530519</v>
      </c>
      <c r="AS712" s="55">
        <f t="shared" ref="AS712:AS775" si="284">(EXP((17.625*U712)/(243.04+U712))/EXP((17.625*I712)/(243.04+I712)))</f>
        <v>0.64313157454490233</v>
      </c>
      <c r="AT712" s="55">
        <f t="shared" ref="AT712:AT775" si="285">(EXP((17.625*V712)/(243.04+V712))/EXP((17.625*J712)/(243.04+J712)))</f>
        <v>0.70037563668915015</v>
      </c>
      <c r="AU712" s="55">
        <f t="shared" ref="AU712:AU775" si="286">(EXP((17.625*W712)/(243.04+W712))/EXP((17.625*K712)/(243.04+K712)))</f>
        <v>0.77781012473569311</v>
      </c>
      <c r="AV712" s="55">
        <f t="shared" ref="AV712:AV775" si="287">(EXP((17.625*X712)/(243.04+X712))/EXP((17.625*L712)/(243.04+L712)))</f>
        <v>0.66011511568627668</v>
      </c>
      <c r="AW712" s="55">
        <f t="shared" ref="AW712:AW775" si="288">(EXP((17.625*Y712)/(243.04+Y712))/EXP((17.625*M712)/(243.04+M712)))</f>
        <v>0.66385815705802431</v>
      </c>
      <c r="AX712" s="55">
        <f t="shared" ref="AX712:AX775" si="289">(EXP((17.625*Z712)/(243.04+Z712))/EXP((17.625*N712)/(243.04+N712)))</f>
        <v>0.71172014616464618</v>
      </c>
      <c r="AY712" s="55">
        <f t="shared" ref="AY712:AY775" si="290">(EXP((17.625*AA712)/(243.04+AA712))/EXP((17.625*O712)/(243.04+O712)))</f>
        <v>0.71959420020820997</v>
      </c>
    </row>
    <row r="713" spans="1:51" ht="14.4" thickBot="1" x14ac:dyDescent="0.3">
      <c r="A713" s="41" t="s">
        <v>1398</v>
      </c>
      <c r="B713" s="41" t="s">
        <v>1421</v>
      </c>
      <c r="C713" s="26" t="s">
        <v>772</v>
      </c>
      <c r="D713" s="50">
        <v>-8.7799999999999994</v>
      </c>
      <c r="E713" s="50">
        <v>-11.4</v>
      </c>
      <c r="F713" s="50">
        <v>5.61</v>
      </c>
      <c r="G713" s="50">
        <v>9.5</v>
      </c>
      <c r="H713" s="50">
        <v>13.72</v>
      </c>
      <c r="I713" s="50">
        <v>20.2</v>
      </c>
      <c r="J713" s="50">
        <v>21.9</v>
      </c>
      <c r="K713" s="50">
        <v>19.8</v>
      </c>
      <c r="L713" s="50">
        <v>15.78</v>
      </c>
      <c r="M713" s="50">
        <v>5.8</v>
      </c>
      <c r="N713" s="50">
        <v>5.1100000000000003</v>
      </c>
      <c r="O713" s="50">
        <v>-4.1100000000000003</v>
      </c>
      <c r="P713" s="51">
        <v>-12.722222222222221</v>
      </c>
      <c r="Q713" s="51">
        <v>-17.399999999999999</v>
      </c>
      <c r="R713" s="51">
        <v>-0.27777777777777779</v>
      </c>
      <c r="S713" s="51">
        <v>2.9999999999999991</v>
      </c>
      <c r="T713" s="51">
        <v>8.3888888888888893</v>
      </c>
      <c r="U713" s="51">
        <v>13.599999999999998</v>
      </c>
      <c r="V713" s="51">
        <v>18.899999999999999</v>
      </c>
      <c r="W713" s="51">
        <v>16.3</v>
      </c>
      <c r="X713" s="51">
        <v>9.2777777777777786</v>
      </c>
      <c r="Y713" s="51">
        <v>2.2000000000000006</v>
      </c>
      <c r="Z713" s="51">
        <v>-1.2222222222222219</v>
      </c>
      <c r="AA713" s="51">
        <v>-6.7777777777777768</v>
      </c>
      <c r="AB713" s="53">
        <f t="shared" si="267"/>
        <v>168.82720860277567</v>
      </c>
      <c r="AC713" s="53">
        <f t="shared" si="268"/>
        <v>96.020163260621032</v>
      </c>
      <c r="AD713" s="53">
        <f t="shared" si="269"/>
        <v>394.42835855583621</v>
      </c>
      <c r="AE713" s="53">
        <f t="shared" si="270"/>
        <v>484.06472113578303</v>
      </c>
      <c r="AF713" s="53">
        <f t="shared" si="271"/>
        <v>772.58462455958386</v>
      </c>
      <c r="AG713" s="53">
        <f t="shared" si="272"/>
        <v>1023.4530107864769</v>
      </c>
      <c r="AH713" s="53">
        <f t="shared" si="273"/>
        <v>1811.596443333596</v>
      </c>
      <c r="AI713" s="53">
        <f t="shared" si="274"/>
        <v>1485.1086952241149</v>
      </c>
      <c r="AJ713" s="53">
        <f t="shared" si="275"/>
        <v>762.79955986769255</v>
      </c>
      <c r="AK713" s="53">
        <f t="shared" si="276"/>
        <v>556.03928167361653</v>
      </c>
      <c r="AL713" s="53">
        <f t="shared" si="277"/>
        <v>355.78229686371498</v>
      </c>
      <c r="AM713" s="53">
        <f t="shared" si="278"/>
        <v>301.07785236316289</v>
      </c>
      <c r="AN713" s="55">
        <f t="shared" si="279"/>
        <v>0.73126148263290369</v>
      </c>
      <c r="AO713" s="55">
        <f t="shared" si="280"/>
        <v>0.61156623403407129</v>
      </c>
      <c r="AP713" s="55">
        <f t="shared" si="281"/>
        <v>0.6584810612786951</v>
      </c>
      <c r="AQ713" s="55">
        <f t="shared" si="282"/>
        <v>0.63883460044241702</v>
      </c>
      <c r="AR713" s="55">
        <f t="shared" si="283"/>
        <v>0.70205867844066849</v>
      </c>
      <c r="AS713" s="55">
        <f t="shared" si="284"/>
        <v>0.65804636522566096</v>
      </c>
      <c r="AT713" s="55">
        <f t="shared" si="285"/>
        <v>0.83096011875227038</v>
      </c>
      <c r="AU713" s="55">
        <f t="shared" si="286"/>
        <v>0.80256299141176823</v>
      </c>
      <c r="AV713" s="55">
        <f t="shared" si="287"/>
        <v>0.6527873200214046</v>
      </c>
      <c r="AW713" s="55">
        <f t="shared" si="288"/>
        <v>0.77670418293530696</v>
      </c>
      <c r="AX713" s="55">
        <f t="shared" si="289"/>
        <v>0.63633953967875723</v>
      </c>
      <c r="AY713" s="55">
        <f t="shared" si="290"/>
        <v>0.81673729873610734</v>
      </c>
    </row>
    <row r="714" spans="1:51" ht="14.4" thickBot="1" x14ac:dyDescent="0.3">
      <c r="A714" s="41" t="s">
        <v>1398</v>
      </c>
      <c r="B714" s="41" t="s">
        <v>1421</v>
      </c>
      <c r="C714" s="26" t="s">
        <v>773</v>
      </c>
      <c r="D714" s="50">
        <v>-8.39</v>
      </c>
      <c r="E714" s="50">
        <v>-8.5</v>
      </c>
      <c r="F714" s="50">
        <v>-1.61</v>
      </c>
      <c r="G714" s="50">
        <v>8.4</v>
      </c>
      <c r="H714" s="50">
        <v>12.72</v>
      </c>
      <c r="I714" s="50">
        <v>17.3</v>
      </c>
      <c r="J714" s="50">
        <v>23.4</v>
      </c>
      <c r="K714" s="50">
        <v>23.1</v>
      </c>
      <c r="L714" s="50">
        <v>15.78</v>
      </c>
      <c r="M714" s="50">
        <v>7.2</v>
      </c>
      <c r="N714" s="50">
        <v>1.39</v>
      </c>
      <c r="O714" s="50">
        <v>-4.1100000000000003</v>
      </c>
      <c r="P714" s="51">
        <v>-11.777777777777777</v>
      </c>
      <c r="Q714" s="51">
        <v>-9.9</v>
      </c>
      <c r="R714" s="51">
        <v>-4.7777777777777786</v>
      </c>
      <c r="S714" s="51">
        <v>1.6000000000000014</v>
      </c>
      <c r="T714" s="51">
        <v>5.9999999999999982</v>
      </c>
      <c r="U714" s="51">
        <v>12.2</v>
      </c>
      <c r="V714" s="51">
        <v>16.400000000000002</v>
      </c>
      <c r="W714" s="51">
        <v>15.299999999999999</v>
      </c>
      <c r="X714" s="51">
        <v>11.222222222222223</v>
      </c>
      <c r="Y714" s="51">
        <v>5.3</v>
      </c>
      <c r="Z714" s="51">
        <v>-3.2777777777777768</v>
      </c>
      <c r="AA714" s="51">
        <v>-7.7777777777777777</v>
      </c>
      <c r="AB714" s="53">
        <f t="shared" si="267"/>
        <v>190.64105824599025</v>
      </c>
      <c r="AC714" s="53">
        <f t="shared" si="268"/>
        <v>259.12930126080079</v>
      </c>
      <c r="AD714" s="53">
        <f t="shared" si="269"/>
        <v>339.03523707480372</v>
      </c>
      <c r="AE714" s="53">
        <f t="shared" si="270"/>
        <v>427.1599840899151</v>
      </c>
      <c r="AF714" s="53">
        <f t="shared" si="271"/>
        <v>594.73827480745933</v>
      </c>
      <c r="AG714" s="53">
        <f t="shared" si="272"/>
        <v>1021.5744026560209</v>
      </c>
      <c r="AH714" s="53">
        <f t="shared" si="273"/>
        <v>1206.8580811584081</v>
      </c>
      <c r="AI714" s="53">
        <f t="shared" si="274"/>
        <v>1067.7331044068576</v>
      </c>
      <c r="AJ714" s="53">
        <f t="shared" si="275"/>
        <v>988.96002044996851</v>
      </c>
      <c r="AK714" s="53">
        <f t="shared" si="276"/>
        <v>781.02433403775819</v>
      </c>
      <c r="AL714" s="53">
        <f t="shared" si="277"/>
        <v>341.48204681552551</v>
      </c>
      <c r="AM714" s="53">
        <f t="shared" si="278"/>
        <v>258.07177250995483</v>
      </c>
      <c r="AN714" s="55">
        <f t="shared" si="279"/>
        <v>0.76535030291161066</v>
      </c>
      <c r="AO714" s="55">
        <f t="shared" si="280"/>
        <v>0.89612678567974313</v>
      </c>
      <c r="AP714" s="55">
        <f t="shared" si="281"/>
        <v>0.78986513607201003</v>
      </c>
      <c r="AQ714" s="55">
        <f t="shared" si="282"/>
        <v>0.62279551274146616</v>
      </c>
      <c r="AR714" s="55">
        <f t="shared" si="283"/>
        <v>0.63639656200648953</v>
      </c>
      <c r="AS714" s="55">
        <f t="shared" si="284"/>
        <v>0.7198111473493195</v>
      </c>
      <c r="AT714" s="55">
        <f t="shared" si="285"/>
        <v>0.64805543511657127</v>
      </c>
      <c r="AU714" s="55">
        <f t="shared" si="286"/>
        <v>0.61510699357215404</v>
      </c>
      <c r="AV714" s="55">
        <f t="shared" si="287"/>
        <v>0.74328584225636662</v>
      </c>
      <c r="AW714" s="55">
        <f t="shared" si="288"/>
        <v>0.87724799404860709</v>
      </c>
      <c r="AX714" s="55">
        <f t="shared" si="289"/>
        <v>0.71093191965034552</v>
      </c>
      <c r="AY714" s="55">
        <f t="shared" si="290"/>
        <v>0.75615919392933195</v>
      </c>
    </row>
    <row r="715" spans="1:51" ht="14.4" thickBot="1" x14ac:dyDescent="0.3">
      <c r="A715" s="41" t="s">
        <v>1398</v>
      </c>
      <c r="B715" s="41" t="s">
        <v>1421</v>
      </c>
      <c r="C715" s="27" t="s">
        <v>774</v>
      </c>
      <c r="D715" s="50">
        <v>-4.5</v>
      </c>
      <c r="E715" s="50">
        <v>-11.3</v>
      </c>
      <c r="F715" s="50">
        <v>-0.72</v>
      </c>
      <c r="G715" s="50">
        <v>9.3000000000000007</v>
      </c>
      <c r="H715" s="50">
        <v>13.11</v>
      </c>
      <c r="I715" s="50">
        <v>19.899999999999999</v>
      </c>
      <c r="J715" s="50">
        <v>25.1</v>
      </c>
      <c r="K715" s="50">
        <v>23.6</v>
      </c>
      <c r="L715" s="50">
        <v>18.22</v>
      </c>
      <c r="M715" s="50">
        <v>6</v>
      </c>
      <c r="N715" s="50">
        <v>3.39</v>
      </c>
      <c r="O715" s="50">
        <v>-9.2200000000000006</v>
      </c>
      <c r="P715" s="51">
        <v>-7.9999999999999991</v>
      </c>
      <c r="Q715" s="51">
        <v>-14.1</v>
      </c>
      <c r="R715" s="51">
        <v>-6.1111111111111107</v>
      </c>
      <c r="S715" s="51">
        <v>2.2000000000000006</v>
      </c>
      <c r="T715" s="51">
        <v>6.2777777777777759</v>
      </c>
      <c r="U715" s="51">
        <v>14.4</v>
      </c>
      <c r="V715" s="51">
        <v>16.7</v>
      </c>
      <c r="W715" s="51">
        <v>16.600000000000001</v>
      </c>
      <c r="X715" s="51">
        <v>12.5</v>
      </c>
      <c r="Y715" s="51">
        <v>0.99999999999999845</v>
      </c>
      <c r="Z715" s="51">
        <v>-1.888888888888888</v>
      </c>
      <c r="AA715" s="51">
        <v>-17.722222222222221</v>
      </c>
      <c r="AB715" s="53">
        <f t="shared" si="267"/>
        <v>256.75436880667706</v>
      </c>
      <c r="AC715" s="53">
        <f t="shared" si="268"/>
        <v>164.65671167878577</v>
      </c>
      <c r="AD715" s="53">
        <f t="shared" si="269"/>
        <v>259.45651586649308</v>
      </c>
      <c r="AE715" s="53">
        <f t="shared" si="270"/>
        <v>437.93699726475677</v>
      </c>
      <c r="AF715" s="53">
        <f t="shared" si="271"/>
        <v>602.41634879052253</v>
      </c>
      <c r="AG715" s="53">
        <f t="shared" si="272"/>
        <v>1156.5987084753433</v>
      </c>
      <c r="AH715" s="53">
        <f t="shared" si="273"/>
        <v>1132.2787600853585</v>
      </c>
      <c r="AI715" s="53">
        <f t="shared" si="274"/>
        <v>1223.1113378424463</v>
      </c>
      <c r="AJ715" s="53">
        <f t="shared" si="275"/>
        <v>1002.8135253211989</v>
      </c>
      <c r="AK715" s="53">
        <f t="shared" si="276"/>
        <v>461.84862702724649</v>
      </c>
      <c r="AL715" s="53">
        <f t="shared" si="277"/>
        <v>363.89329522136137</v>
      </c>
      <c r="AM715" s="53">
        <f t="shared" si="278"/>
        <v>76.542666179377676</v>
      </c>
      <c r="AN715" s="55">
        <f t="shared" si="279"/>
        <v>0.76536190111436764</v>
      </c>
      <c r="AO715" s="55">
        <f t="shared" si="280"/>
        <v>0.79766255479406944</v>
      </c>
      <c r="AP715" s="55">
        <f t="shared" si="281"/>
        <v>0.66882477441293287</v>
      </c>
      <c r="AQ715" s="55">
        <f t="shared" si="282"/>
        <v>0.6117328556605901</v>
      </c>
      <c r="AR715" s="55">
        <f t="shared" si="283"/>
        <v>0.63237682448298183</v>
      </c>
      <c r="AS715" s="55">
        <f t="shared" si="284"/>
        <v>0.70606626093297897</v>
      </c>
      <c r="AT715" s="55">
        <f t="shared" si="285"/>
        <v>0.59652312933695895</v>
      </c>
      <c r="AU715" s="55">
        <f t="shared" si="286"/>
        <v>0.6484828097764842</v>
      </c>
      <c r="AV715" s="55">
        <f t="shared" si="287"/>
        <v>0.6928066979833607</v>
      </c>
      <c r="AW715" s="55">
        <f t="shared" si="288"/>
        <v>0.70299266961976292</v>
      </c>
      <c r="AX715" s="55">
        <f t="shared" si="289"/>
        <v>0.68351243890630953</v>
      </c>
      <c r="AY715" s="55">
        <f t="shared" si="290"/>
        <v>0.50092790297939005</v>
      </c>
    </row>
    <row r="716" spans="1:51" ht="14.4" thickBot="1" x14ac:dyDescent="0.3">
      <c r="A716" s="41" t="s">
        <v>1398</v>
      </c>
      <c r="B716" s="41" t="s">
        <v>1421</v>
      </c>
      <c r="C716" s="26" t="s">
        <v>775</v>
      </c>
      <c r="D716" s="50">
        <v>-14.39</v>
      </c>
      <c r="E716" s="50">
        <v>-5.5</v>
      </c>
      <c r="F716" s="50">
        <v>-5.22</v>
      </c>
      <c r="G716" s="50">
        <v>4.2</v>
      </c>
      <c r="H716" s="50">
        <v>11.28</v>
      </c>
      <c r="I716" s="50">
        <v>17.899999999999999</v>
      </c>
      <c r="J716" s="50">
        <v>18.5</v>
      </c>
      <c r="K716" s="50">
        <v>18.899999999999999</v>
      </c>
      <c r="L716" s="50">
        <v>15.28</v>
      </c>
      <c r="M716" s="50">
        <v>6.4</v>
      </c>
      <c r="N716" s="50">
        <v>-3.78</v>
      </c>
      <c r="O716" s="50">
        <v>-14.72</v>
      </c>
      <c r="P716" s="51">
        <v>-17.277777777777779</v>
      </c>
      <c r="Q716" s="51">
        <v>-10.399999999999999</v>
      </c>
      <c r="R716" s="51">
        <v>-9</v>
      </c>
      <c r="S716" s="51">
        <v>-6.3</v>
      </c>
      <c r="T716" s="51">
        <v>0.11111111111111269</v>
      </c>
      <c r="U716" s="51">
        <v>11.099999999999998</v>
      </c>
      <c r="V716" s="51">
        <v>14.5</v>
      </c>
      <c r="W716" s="51">
        <v>14.9</v>
      </c>
      <c r="X716" s="51">
        <v>10.222222222222221</v>
      </c>
      <c r="Y716" s="51">
        <v>2.2000000000000006</v>
      </c>
      <c r="Z716" s="51">
        <v>-6.7222222222222232</v>
      </c>
      <c r="AA716" s="51">
        <v>-19.5</v>
      </c>
      <c r="AB716" s="53">
        <f t="shared" si="267"/>
        <v>124.82764125821826</v>
      </c>
      <c r="AC716" s="53">
        <f t="shared" si="268"/>
        <v>190.12620572183243</v>
      </c>
      <c r="AD716" s="53">
        <f t="shared" si="269"/>
        <v>232.00163763373206</v>
      </c>
      <c r="AE716" s="53">
        <f t="shared" si="270"/>
        <v>177.321487062248</v>
      </c>
      <c r="AF716" s="53">
        <f t="shared" si="271"/>
        <v>284.23475937311161</v>
      </c>
      <c r="AG716" s="53">
        <f t="shared" si="272"/>
        <v>850.6375136874135</v>
      </c>
      <c r="AH716" s="53">
        <f t="shared" si="273"/>
        <v>1278.4007667672909</v>
      </c>
      <c r="AI716" s="53">
        <f t="shared" si="274"/>
        <v>1312.8302814379213</v>
      </c>
      <c r="AJ716" s="53">
        <f t="shared" si="275"/>
        <v>893.94826199581109</v>
      </c>
      <c r="AK716" s="53">
        <f t="shared" si="276"/>
        <v>533.48562502198263</v>
      </c>
      <c r="AL716" s="53">
        <f t="shared" si="277"/>
        <v>296.23882804974721</v>
      </c>
      <c r="AM716" s="53">
        <f t="shared" si="278"/>
        <v>87.950234655390162</v>
      </c>
      <c r="AN716" s="55">
        <f t="shared" si="279"/>
        <v>0.78691593325730047</v>
      </c>
      <c r="AO716" s="55">
        <f t="shared" si="280"/>
        <v>0.68398212768582822</v>
      </c>
      <c r="AP716" s="55">
        <f t="shared" si="281"/>
        <v>0.7475821725192654</v>
      </c>
      <c r="AQ716" s="55">
        <f t="shared" si="282"/>
        <v>0.46373934602650152</v>
      </c>
      <c r="AR716" s="55">
        <f t="shared" si="283"/>
        <v>0.46131337248937154</v>
      </c>
      <c r="AS716" s="55">
        <f t="shared" si="284"/>
        <v>0.64452592593432723</v>
      </c>
      <c r="AT716" s="55">
        <f t="shared" si="285"/>
        <v>0.77539659567417207</v>
      </c>
      <c r="AU716" s="55">
        <f t="shared" si="286"/>
        <v>0.77600345237259816</v>
      </c>
      <c r="AV716" s="55">
        <f t="shared" si="287"/>
        <v>0.71809009731860363</v>
      </c>
      <c r="AW716" s="55">
        <f t="shared" si="288"/>
        <v>0.74520007874848593</v>
      </c>
      <c r="AX716" s="55">
        <f t="shared" si="289"/>
        <v>0.80019248578623658</v>
      </c>
      <c r="AY716" s="55">
        <f t="shared" si="290"/>
        <v>0.66953182175878889</v>
      </c>
    </row>
    <row r="717" spans="1:51" ht="14.4" thickBot="1" x14ac:dyDescent="0.3">
      <c r="A717" s="41" t="s">
        <v>1398</v>
      </c>
      <c r="B717" s="41" t="s">
        <v>1421</v>
      </c>
      <c r="C717" s="26" t="s">
        <v>776</v>
      </c>
      <c r="D717" s="50">
        <v>-11.5</v>
      </c>
      <c r="E717" s="50">
        <v>-5.4</v>
      </c>
      <c r="F717" s="50">
        <v>-2.61</v>
      </c>
      <c r="G717" s="50">
        <v>9.9</v>
      </c>
      <c r="H717" s="50">
        <v>12.72</v>
      </c>
      <c r="I717" s="50">
        <v>17.399999999999999</v>
      </c>
      <c r="J717" s="50">
        <v>22.6</v>
      </c>
      <c r="K717" s="50">
        <v>20.100000000000001</v>
      </c>
      <c r="L717" s="50">
        <v>17.89</v>
      </c>
      <c r="M717" s="50">
        <v>3.4</v>
      </c>
      <c r="N717" s="50">
        <v>-2.11</v>
      </c>
      <c r="O717" s="50">
        <v>-5.5</v>
      </c>
      <c r="P717" s="51">
        <v>-13.777777777777779</v>
      </c>
      <c r="Q717" s="51">
        <v>-7.6</v>
      </c>
      <c r="R717" s="51">
        <v>-6.6111111111111098</v>
      </c>
      <c r="S717" s="51">
        <v>3.0999999999999988</v>
      </c>
      <c r="T717" s="51">
        <v>5.7777777777777768</v>
      </c>
      <c r="U717" s="51">
        <v>11.600000000000001</v>
      </c>
      <c r="V717" s="51">
        <v>18.499999999999996</v>
      </c>
      <c r="W717" s="51">
        <v>14.5</v>
      </c>
      <c r="X717" s="51">
        <v>10.277777777777777</v>
      </c>
      <c r="Y717" s="51">
        <v>0.49999999999999922</v>
      </c>
      <c r="Z717" s="51">
        <v>-4.5000000000000009</v>
      </c>
      <c r="AA717" s="51">
        <v>-9</v>
      </c>
      <c r="AB717" s="53">
        <f t="shared" si="267"/>
        <v>176.3416870268762</v>
      </c>
      <c r="AC717" s="53">
        <f t="shared" si="268"/>
        <v>292.38033574600564</v>
      </c>
      <c r="AD717" s="53">
        <f t="shared" si="269"/>
        <v>276.18748134790985</v>
      </c>
      <c r="AE717" s="53">
        <f t="shared" si="270"/>
        <v>477.96685397080159</v>
      </c>
      <c r="AF717" s="53">
        <f t="shared" si="271"/>
        <v>576.74354842319542</v>
      </c>
      <c r="AG717" s="53">
        <f t="shared" si="272"/>
        <v>937.94767390363813</v>
      </c>
      <c r="AH717" s="53">
        <f t="shared" si="273"/>
        <v>1651.3309779203141</v>
      </c>
      <c r="AI717" s="53">
        <f t="shared" si="274"/>
        <v>1157.2228888581476</v>
      </c>
      <c r="AJ717" s="53">
        <f t="shared" si="275"/>
        <v>762.95386530292717</v>
      </c>
      <c r="AK717" s="53">
        <f t="shared" si="276"/>
        <v>515.23939833962811</v>
      </c>
      <c r="AL717" s="53">
        <f t="shared" si="277"/>
        <v>366.79254843847997</v>
      </c>
      <c r="AM717" s="53">
        <f t="shared" si="278"/>
        <v>236.98003257036601</v>
      </c>
      <c r="AN717" s="55">
        <f t="shared" si="279"/>
        <v>0.83209720687256084</v>
      </c>
      <c r="AO717" s="55">
        <f t="shared" si="280"/>
        <v>0.84498702818742455</v>
      </c>
      <c r="AP717" s="55">
        <f t="shared" si="281"/>
        <v>0.73970218779593866</v>
      </c>
      <c r="AQ717" s="55">
        <f t="shared" si="282"/>
        <v>0.62634109198499588</v>
      </c>
      <c r="AR717" s="55">
        <f t="shared" si="283"/>
        <v>0.62669503352706302</v>
      </c>
      <c r="AS717" s="55">
        <f t="shared" si="284"/>
        <v>0.68754480243287941</v>
      </c>
      <c r="AT717" s="55">
        <f t="shared" si="285"/>
        <v>0.77663129260990604</v>
      </c>
      <c r="AU717" s="55">
        <f t="shared" si="286"/>
        <v>0.70189780214687281</v>
      </c>
      <c r="AV717" s="55">
        <f t="shared" si="287"/>
        <v>0.61059589316326246</v>
      </c>
      <c r="AW717" s="55">
        <f t="shared" si="288"/>
        <v>0.81303784964052006</v>
      </c>
      <c r="AX717" s="55">
        <f t="shared" si="289"/>
        <v>0.83682826674075828</v>
      </c>
      <c r="AY717" s="55">
        <f t="shared" si="290"/>
        <v>0.7636241252414413</v>
      </c>
    </row>
    <row r="718" spans="1:51" ht="14.4" thickBot="1" x14ac:dyDescent="0.3">
      <c r="A718" s="41" t="s">
        <v>1398</v>
      </c>
      <c r="B718" s="41" t="s">
        <v>1421</v>
      </c>
      <c r="C718" s="26" t="s">
        <v>777</v>
      </c>
      <c r="D718" s="50">
        <v>-9.5</v>
      </c>
      <c r="E718" s="50">
        <v>-8.1</v>
      </c>
      <c r="F718" s="50">
        <v>-7.78</v>
      </c>
      <c r="G718" s="50">
        <v>7.4</v>
      </c>
      <c r="H718" s="50">
        <v>12.78</v>
      </c>
      <c r="I718" s="50">
        <v>19.2</v>
      </c>
      <c r="J718" s="50">
        <v>19.3</v>
      </c>
      <c r="K718" s="50">
        <v>18.5</v>
      </c>
      <c r="L718" s="50">
        <v>14.11</v>
      </c>
      <c r="M718" s="50">
        <v>2.2000000000000002</v>
      </c>
      <c r="N718" s="50">
        <v>2.5</v>
      </c>
      <c r="O718" s="50">
        <v>-9.89</v>
      </c>
      <c r="P718" s="51">
        <v>-13.611111111111111</v>
      </c>
      <c r="Q718" s="51">
        <v>-13.099999999999998</v>
      </c>
      <c r="R718" s="51">
        <v>-15.277777777777777</v>
      </c>
      <c r="S718" s="51">
        <v>-0.70000000000000084</v>
      </c>
      <c r="T718" s="51">
        <v>4.3888888888888884</v>
      </c>
      <c r="U718" s="51">
        <v>11.500000000000002</v>
      </c>
      <c r="V718" s="51">
        <v>12.6</v>
      </c>
      <c r="W718" s="51">
        <v>11.600000000000001</v>
      </c>
      <c r="X718" s="51">
        <v>8.2222222222222197</v>
      </c>
      <c r="Y718" s="51">
        <v>-3.3000000000000007</v>
      </c>
      <c r="Z718" s="51">
        <v>-2.6111111111111107</v>
      </c>
      <c r="AA718" s="51">
        <v>-14.5</v>
      </c>
      <c r="AB718" s="53">
        <f t="shared" si="267"/>
        <v>154.64544309817558</v>
      </c>
      <c r="AC718" s="53">
        <f t="shared" si="268"/>
        <v>150.63174804091207</v>
      </c>
      <c r="AD718" s="53">
        <f t="shared" si="269"/>
        <v>102.90318874527061</v>
      </c>
      <c r="AE718" s="53">
        <f t="shared" si="270"/>
        <v>327.93684998292605</v>
      </c>
      <c r="AF718" s="53">
        <f t="shared" si="271"/>
        <v>473.52083763647158</v>
      </c>
      <c r="AG718" s="53">
        <f t="shared" si="272"/>
        <v>826.81586742169486</v>
      </c>
      <c r="AH718" s="53">
        <f t="shared" si="273"/>
        <v>949.73302576242543</v>
      </c>
      <c r="AI718" s="53">
        <f t="shared" si="274"/>
        <v>875.25776456068365</v>
      </c>
      <c r="AJ718" s="53">
        <f t="shared" si="275"/>
        <v>736.44722550884035</v>
      </c>
      <c r="AK718" s="53">
        <f t="shared" si="276"/>
        <v>321.21178368220649</v>
      </c>
      <c r="AL718" s="53">
        <f t="shared" si="277"/>
        <v>348.32989287377535</v>
      </c>
      <c r="AM718" s="53">
        <f t="shared" si="278"/>
        <v>137.90713022483791</v>
      </c>
      <c r="AN718" s="55">
        <f t="shared" si="279"/>
        <v>0.71988236087781377</v>
      </c>
      <c r="AO718" s="55">
        <f t="shared" si="280"/>
        <v>0.67269348814637975</v>
      </c>
      <c r="AP718" s="55">
        <f t="shared" si="281"/>
        <v>0.54914638489605694</v>
      </c>
      <c r="AQ718" s="55">
        <f t="shared" si="282"/>
        <v>0.56456864485053515</v>
      </c>
      <c r="AR718" s="55">
        <f t="shared" si="283"/>
        <v>0.56673682824873062</v>
      </c>
      <c r="AS718" s="55">
        <f t="shared" si="284"/>
        <v>0.61010048636538328</v>
      </c>
      <c r="AT718" s="55">
        <f t="shared" si="285"/>
        <v>0.65184700511845484</v>
      </c>
      <c r="AU718" s="55">
        <f t="shared" si="286"/>
        <v>0.64159115007789214</v>
      </c>
      <c r="AV718" s="55">
        <f t="shared" si="287"/>
        <v>0.67682579610883165</v>
      </c>
      <c r="AW718" s="55">
        <f t="shared" si="288"/>
        <v>0.66983960134776921</v>
      </c>
      <c r="AX718" s="55">
        <f t="shared" si="289"/>
        <v>0.69013860403559746</v>
      </c>
      <c r="AY718" s="55">
        <f t="shared" si="290"/>
        <v>0.69031721636913701</v>
      </c>
    </row>
    <row r="719" spans="1:51" ht="14.4" thickBot="1" x14ac:dyDescent="0.3">
      <c r="A719" s="41" t="s">
        <v>1398</v>
      </c>
      <c r="B719" s="41" t="s">
        <v>1421</v>
      </c>
      <c r="C719" s="26" t="s">
        <v>778</v>
      </c>
      <c r="D719" s="50">
        <v>-14.5</v>
      </c>
      <c r="E719" s="50">
        <v>-14.9</v>
      </c>
      <c r="F719" s="50">
        <v>-4.22</v>
      </c>
      <c r="G719" s="50">
        <v>9.6999999999999993</v>
      </c>
      <c r="H719" s="50">
        <v>13.72</v>
      </c>
      <c r="I719" s="50">
        <v>19.3</v>
      </c>
      <c r="J719" s="50">
        <v>20.3</v>
      </c>
      <c r="K719" s="50">
        <v>21.5</v>
      </c>
      <c r="L719" s="50">
        <v>13.72</v>
      </c>
      <c r="M719" s="50">
        <v>6.8</v>
      </c>
      <c r="N719" s="50">
        <v>-6</v>
      </c>
      <c r="O719" s="50">
        <v>-7.72</v>
      </c>
      <c r="P719" s="51">
        <v>-16.888888888888889</v>
      </c>
      <c r="Q719" s="51">
        <v>-16.900000000000002</v>
      </c>
      <c r="R719" s="51">
        <v>-5.8888888888888893</v>
      </c>
      <c r="S719" s="51">
        <v>2.4</v>
      </c>
      <c r="T719" s="51">
        <v>1.5000000000000016</v>
      </c>
      <c r="U719" s="51">
        <v>13.399999999999999</v>
      </c>
      <c r="V719" s="51">
        <v>16.400000000000002</v>
      </c>
      <c r="W719" s="51">
        <v>14.8</v>
      </c>
      <c r="X719" s="51">
        <v>6.2777777777777759</v>
      </c>
      <c r="Y719" s="51">
        <v>2.8999999999999995</v>
      </c>
      <c r="Z719" s="51">
        <v>-9.2777777777777768</v>
      </c>
      <c r="AA719" s="51">
        <v>-12</v>
      </c>
      <c r="AB719" s="53">
        <f t="shared" si="267"/>
        <v>134.45180305546</v>
      </c>
      <c r="AC719" s="53">
        <f t="shared" si="268"/>
        <v>138.68527856264976</v>
      </c>
      <c r="AD719" s="53">
        <f t="shared" si="269"/>
        <v>347.76980563887867</v>
      </c>
      <c r="AE719" s="53">
        <f t="shared" si="270"/>
        <v>438.63826330454492</v>
      </c>
      <c r="AF719" s="53">
        <f t="shared" si="271"/>
        <v>295.85002086361288</v>
      </c>
      <c r="AG719" s="53">
        <f t="shared" si="272"/>
        <v>1054.4009778303241</v>
      </c>
      <c r="AH719" s="53">
        <f t="shared" si="273"/>
        <v>1458.3089570494981</v>
      </c>
      <c r="AI719" s="53">
        <f t="shared" si="274"/>
        <v>1103.5998669722712</v>
      </c>
      <c r="AJ719" s="53">
        <f t="shared" si="275"/>
        <v>578.9517510597035</v>
      </c>
      <c r="AK719" s="53">
        <f t="shared" si="276"/>
        <v>573.27606179945712</v>
      </c>
      <c r="AL719" s="53">
        <f t="shared" si="277"/>
        <v>235.68964866142574</v>
      </c>
      <c r="AM719" s="53">
        <f t="shared" si="278"/>
        <v>174.65019432518619</v>
      </c>
      <c r="AN719" s="55">
        <f t="shared" si="279"/>
        <v>0.82037856995548331</v>
      </c>
      <c r="AO719" s="55">
        <f t="shared" si="280"/>
        <v>0.84699767374533719</v>
      </c>
      <c r="AP719" s="55">
        <f t="shared" si="281"/>
        <v>0.88141828150360035</v>
      </c>
      <c r="AQ719" s="55">
        <f t="shared" si="282"/>
        <v>0.60405337706881923</v>
      </c>
      <c r="AR719" s="55">
        <f t="shared" si="283"/>
        <v>0.4344463810586025</v>
      </c>
      <c r="AS719" s="55">
        <f t="shared" si="284"/>
        <v>0.68682770360681833</v>
      </c>
      <c r="AT719" s="55">
        <f t="shared" si="285"/>
        <v>0.78307885612198969</v>
      </c>
      <c r="AU719" s="55">
        <f t="shared" si="286"/>
        <v>0.65654409391919721</v>
      </c>
      <c r="AV719" s="55">
        <f t="shared" si="287"/>
        <v>0.60774524230468063</v>
      </c>
      <c r="AW719" s="55">
        <f t="shared" si="288"/>
        <v>0.76194421609448093</v>
      </c>
      <c r="AX719" s="55">
        <f t="shared" si="289"/>
        <v>0.77616468746715905</v>
      </c>
      <c r="AY719" s="55">
        <f t="shared" si="290"/>
        <v>0.7137566124560043</v>
      </c>
    </row>
    <row r="720" spans="1:51" ht="14.4" thickBot="1" x14ac:dyDescent="0.3">
      <c r="A720" s="41" t="s">
        <v>1398</v>
      </c>
      <c r="B720" s="41" t="s">
        <v>1421</v>
      </c>
      <c r="C720" s="26" t="s">
        <v>779</v>
      </c>
      <c r="D720" s="50">
        <v>-15.61</v>
      </c>
      <c r="E720" s="50">
        <v>-13.9</v>
      </c>
      <c r="F720" s="50">
        <v>-3.22</v>
      </c>
      <c r="G720" s="50">
        <v>3.3</v>
      </c>
      <c r="H720" s="50">
        <v>9.7200000000000006</v>
      </c>
      <c r="I720" s="50">
        <v>17</v>
      </c>
      <c r="J720" s="50">
        <v>18.100000000000001</v>
      </c>
      <c r="K720" s="50">
        <v>18.3</v>
      </c>
      <c r="L720" s="50">
        <v>14.78</v>
      </c>
      <c r="M720" s="50">
        <v>6.4</v>
      </c>
      <c r="N720" s="50">
        <v>0.5</v>
      </c>
      <c r="O720" s="50">
        <v>-11.11</v>
      </c>
      <c r="P720" s="51">
        <v>-18.499999999999996</v>
      </c>
      <c r="Q720" s="51">
        <v>-19.100000000000001</v>
      </c>
      <c r="R720" s="51">
        <v>-7.3888888888888893</v>
      </c>
      <c r="S720" s="51">
        <v>-3.6</v>
      </c>
      <c r="T720" s="51">
        <v>4.1111111111111098</v>
      </c>
      <c r="U720" s="51">
        <v>12</v>
      </c>
      <c r="V720" s="51">
        <v>13.699999999999998</v>
      </c>
      <c r="W720" s="51">
        <v>12.999999999999998</v>
      </c>
      <c r="X720" s="51">
        <v>9.2777777777777786</v>
      </c>
      <c r="Y720" s="51">
        <v>2.9999999999999991</v>
      </c>
      <c r="Z720" s="51">
        <v>-4.8888888888888893</v>
      </c>
      <c r="AA720" s="51">
        <v>-13.722222222222221</v>
      </c>
      <c r="AB720" s="53">
        <f t="shared" si="267"/>
        <v>112.26606773531212</v>
      </c>
      <c r="AC720" s="53">
        <f t="shared" si="268"/>
        <v>88.066105987448978</v>
      </c>
      <c r="AD720" s="53">
        <f t="shared" si="269"/>
        <v>256.41558254247883</v>
      </c>
      <c r="AE720" s="53">
        <f t="shared" si="270"/>
        <v>284.10133893125635</v>
      </c>
      <c r="AF720" s="53">
        <f t="shared" si="271"/>
        <v>557.79713139823787</v>
      </c>
      <c r="AG720" s="53">
        <f t="shared" si="272"/>
        <v>1014.1042808476939</v>
      </c>
      <c r="AH720" s="53">
        <f t="shared" si="273"/>
        <v>1181.8046859100079</v>
      </c>
      <c r="AI720" s="53">
        <f t="shared" si="274"/>
        <v>1065.3040357485734</v>
      </c>
      <c r="AJ720" s="53">
        <f t="shared" si="275"/>
        <v>813.37235196183337</v>
      </c>
      <c r="AK720" s="53">
        <f t="shared" si="276"/>
        <v>597.65845308940436</v>
      </c>
      <c r="AL720" s="53">
        <f t="shared" si="277"/>
        <v>285.89054529097251</v>
      </c>
      <c r="AM720" s="53">
        <f t="shared" si="278"/>
        <v>172.49484858505593</v>
      </c>
      <c r="AN720" s="55">
        <f t="shared" si="279"/>
        <v>0.78472879725920686</v>
      </c>
      <c r="AO720" s="55">
        <f t="shared" si="280"/>
        <v>0.64785533050016775</v>
      </c>
      <c r="AP720" s="55">
        <f t="shared" si="281"/>
        <v>0.72906728554657552</v>
      </c>
      <c r="AQ720" s="55">
        <f t="shared" si="282"/>
        <v>0.60586389225732651</v>
      </c>
      <c r="AR720" s="55">
        <f t="shared" si="283"/>
        <v>0.6807207458368808</v>
      </c>
      <c r="AS720" s="55">
        <f t="shared" si="284"/>
        <v>0.72401374699018373</v>
      </c>
      <c r="AT720" s="55">
        <f t="shared" si="285"/>
        <v>0.75493730852269758</v>
      </c>
      <c r="AU720" s="55">
        <f t="shared" si="286"/>
        <v>0.71227697942560209</v>
      </c>
      <c r="AV720" s="55">
        <f t="shared" si="287"/>
        <v>0.69606641869165031</v>
      </c>
      <c r="AW720" s="55">
        <f t="shared" si="288"/>
        <v>0.78874762487246852</v>
      </c>
      <c r="AX720" s="55">
        <f t="shared" si="289"/>
        <v>0.67166195042152166</v>
      </c>
      <c r="AY720" s="55">
        <f t="shared" si="290"/>
        <v>0.81026925695986951</v>
      </c>
    </row>
    <row r="721" spans="1:51" ht="14.4" thickBot="1" x14ac:dyDescent="0.3">
      <c r="A721" s="41" t="s">
        <v>1398</v>
      </c>
      <c r="B721" s="41" t="s">
        <v>1421</v>
      </c>
      <c r="C721" s="26" t="s">
        <v>780</v>
      </c>
      <c r="D721" s="50">
        <v>-7.89</v>
      </c>
      <c r="E721" s="50">
        <v>-10.1</v>
      </c>
      <c r="F721" s="50">
        <v>-4.6100000000000003</v>
      </c>
      <c r="G721" s="50">
        <v>8.6</v>
      </c>
      <c r="H721" s="50">
        <v>12.11</v>
      </c>
      <c r="I721" s="50">
        <v>17.8</v>
      </c>
      <c r="J721" s="50">
        <v>24.1</v>
      </c>
      <c r="K721" s="50">
        <v>20.3</v>
      </c>
      <c r="L721" s="50">
        <v>17.72</v>
      </c>
      <c r="M721" s="50">
        <v>4.8</v>
      </c>
      <c r="N721" s="50">
        <v>-0.72</v>
      </c>
      <c r="O721" s="50">
        <v>-2.72</v>
      </c>
      <c r="P721" s="51">
        <v>-10.611111111111112</v>
      </c>
      <c r="Q721" s="51">
        <v>-13.099999999999998</v>
      </c>
      <c r="R721" s="51">
        <v>-8.2222222222222232</v>
      </c>
      <c r="S721" s="51">
        <v>1.8000000000000012</v>
      </c>
      <c r="T721" s="51">
        <v>6.8888888888888875</v>
      </c>
      <c r="U721" s="51">
        <v>13.299999999999999</v>
      </c>
      <c r="V721" s="51">
        <v>19.499999999999996</v>
      </c>
      <c r="W721" s="51">
        <v>15.299999999999999</v>
      </c>
      <c r="X721" s="51">
        <v>11.277777777777777</v>
      </c>
      <c r="Y721" s="51">
        <v>1.5000000000000016</v>
      </c>
      <c r="Z721" s="51">
        <v>-3.6111111111111112</v>
      </c>
      <c r="AA721" s="51">
        <v>-7.0000000000000009</v>
      </c>
      <c r="AB721" s="53">
        <f t="shared" si="267"/>
        <v>220.85871553813712</v>
      </c>
      <c r="AC721" s="53">
        <f t="shared" si="268"/>
        <v>176.15810098642797</v>
      </c>
      <c r="AD721" s="53">
        <f t="shared" si="269"/>
        <v>250.11228013579193</v>
      </c>
      <c r="AE721" s="53">
        <f t="shared" si="270"/>
        <v>433.64424089895726</v>
      </c>
      <c r="AF721" s="53">
        <f t="shared" si="271"/>
        <v>699.60179327181993</v>
      </c>
      <c r="AG721" s="53">
        <f t="shared" si="272"/>
        <v>1143.2084864710378</v>
      </c>
      <c r="AH721" s="53">
        <f t="shared" si="273"/>
        <v>1708.8222125342411</v>
      </c>
      <c r="AI721" s="53">
        <f t="shared" si="274"/>
        <v>1267.0260337756167</v>
      </c>
      <c r="AJ721" s="53">
        <f t="shared" si="275"/>
        <v>880.84590424655732</v>
      </c>
      <c r="AK721" s="53">
        <f t="shared" si="276"/>
        <v>539.31362981736027</v>
      </c>
      <c r="AL721" s="53">
        <f t="shared" si="277"/>
        <v>378.47345520670183</v>
      </c>
      <c r="AM721" s="53">
        <f t="shared" si="278"/>
        <v>262.31198916867584</v>
      </c>
      <c r="AN721" s="55">
        <f t="shared" si="279"/>
        <v>0.80794260661355022</v>
      </c>
      <c r="AO721" s="55">
        <f t="shared" si="280"/>
        <v>0.78668945264857026</v>
      </c>
      <c r="AP721" s="55">
        <f t="shared" si="281"/>
        <v>0.75853291160908198</v>
      </c>
      <c r="AQ721" s="55">
        <f t="shared" si="282"/>
        <v>0.62327080399291501</v>
      </c>
      <c r="AR721" s="55">
        <f t="shared" si="283"/>
        <v>0.70418245836690951</v>
      </c>
      <c r="AS721" s="55">
        <f t="shared" si="284"/>
        <v>0.74954456791336932</v>
      </c>
      <c r="AT721" s="55">
        <f t="shared" si="285"/>
        <v>0.75506546510683104</v>
      </c>
      <c r="AU721" s="55">
        <f t="shared" si="286"/>
        <v>0.72991702813814596</v>
      </c>
      <c r="AV721" s="55">
        <f t="shared" si="287"/>
        <v>0.65959713104413409</v>
      </c>
      <c r="AW721" s="55">
        <f t="shared" si="288"/>
        <v>0.79196497619226058</v>
      </c>
      <c r="AX721" s="55">
        <f t="shared" si="289"/>
        <v>0.80778869947714826</v>
      </c>
      <c r="AY721" s="55">
        <f t="shared" si="290"/>
        <v>0.72382703907981383</v>
      </c>
    </row>
    <row r="722" spans="1:51" ht="14.4" thickBot="1" x14ac:dyDescent="0.3">
      <c r="A722" s="41" t="s">
        <v>1398</v>
      </c>
      <c r="B722" s="41" t="s">
        <v>1421</v>
      </c>
      <c r="C722" s="26" t="s">
        <v>781</v>
      </c>
      <c r="D722" s="50">
        <v>-16.89</v>
      </c>
      <c r="E722" s="50">
        <v>-11.5</v>
      </c>
      <c r="F722" s="50">
        <v>-6.22</v>
      </c>
      <c r="G722" s="50">
        <v>4</v>
      </c>
      <c r="H722" s="50">
        <v>13.39</v>
      </c>
      <c r="I722" s="50">
        <v>18</v>
      </c>
      <c r="J722" s="50">
        <v>19.7</v>
      </c>
      <c r="K722" s="50">
        <v>17.899999999999999</v>
      </c>
      <c r="L722" s="50">
        <v>12.28</v>
      </c>
      <c r="M722" s="50">
        <v>5.4</v>
      </c>
      <c r="N722" s="50">
        <v>-2</v>
      </c>
      <c r="O722" s="50">
        <v>-14.61</v>
      </c>
      <c r="P722" s="51">
        <v>-20</v>
      </c>
      <c r="Q722" s="51">
        <v>-16.7</v>
      </c>
      <c r="R722" s="51">
        <v>-10.777777777777777</v>
      </c>
      <c r="S722" s="51">
        <v>-4.8</v>
      </c>
      <c r="T722" s="51">
        <v>3.4999999999999982</v>
      </c>
      <c r="U722" s="51">
        <v>11.600000000000001</v>
      </c>
      <c r="V722" s="51">
        <v>14.8</v>
      </c>
      <c r="W722" s="51">
        <v>13.599999999999998</v>
      </c>
      <c r="X722" s="51">
        <v>7.7777777777777777</v>
      </c>
      <c r="Y722" s="51">
        <v>1.0999999999999983</v>
      </c>
      <c r="Z722" s="51">
        <v>-6.8888888888888875</v>
      </c>
      <c r="AA722" s="51">
        <v>-18.111111111111111</v>
      </c>
      <c r="AB722" s="53">
        <f t="shared" si="267"/>
        <v>96.628947843303536</v>
      </c>
      <c r="AC722" s="53">
        <f t="shared" si="268"/>
        <v>108.84981372442756</v>
      </c>
      <c r="AD722" s="53">
        <f t="shared" si="269"/>
        <v>189.16432401591524</v>
      </c>
      <c r="AE722" s="53">
        <f t="shared" si="270"/>
        <v>225.84234298433572</v>
      </c>
      <c r="AF722" s="53">
        <f t="shared" si="271"/>
        <v>401.62783337898537</v>
      </c>
      <c r="AG722" s="53">
        <f t="shared" si="272"/>
        <v>903.15092120408099</v>
      </c>
      <c r="AH722" s="53">
        <f t="shared" si="273"/>
        <v>1233.0745934235047</v>
      </c>
      <c r="AI722" s="53">
        <f t="shared" si="274"/>
        <v>1181.2969376141691</v>
      </c>
      <c r="AJ722" s="53">
        <f t="shared" si="275"/>
        <v>781.18684386329653</v>
      </c>
      <c r="AK722" s="53">
        <f t="shared" si="276"/>
        <v>488.41065582138174</v>
      </c>
      <c r="AL722" s="53">
        <f t="shared" si="277"/>
        <v>252.9948525516584</v>
      </c>
      <c r="AM722" s="53">
        <f t="shared" si="278"/>
        <v>110.43037703869261</v>
      </c>
      <c r="AN722" s="55">
        <f t="shared" si="279"/>
        <v>0.76788763007913419</v>
      </c>
      <c r="AO722" s="55">
        <f t="shared" si="280"/>
        <v>0.65374806080509862</v>
      </c>
      <c r="AP722" s="55">
        <f t="shared" si="281"/>
        <v>0.7012108555808656</v>
      </c>
      <c r="AQ722" s="55">
        <f t="shared" si="282"/>
        <v>0.52703781240553904</v>
      </c>
      <c r="AR722" s="55">
        <f t="shared" si="283"/>
        <v>0.51165162122008023</v>
      </c>
      <c r="AS722" s="55">
        <f t="shared" si="284"/>
        <v>0.66203770099666359</v>
      </c>
      <c r="AT722" s="55">
        <f t="shared" si="285"/>
        <v>0.73357007906775895</v>
      </c>
      <c r="AU722" s="55">
        <f t="shared" si="286"/>
        <v>0.75953477869184427</v>
      </c>
      <c r="AV722" s="55">
        <f t="shared" si="287"/>
        <v>0.73996277202234717</v>
      </c>
      <c r="AW722" s="55">
        <f t="shared" si="288"/>
        <v>0.73809769777762624</v>
      </c>
      <c r="AX722" s="55">
        <f t="shared" si="289"/>
        <v>0.69218161829767066</v>
      </c>
      <c r="AY722" s="55">
        <f t="shared" si="290"/>
        <v>0.74685310361120616</v>
      </c>
    </row>
    <row r="723" spans="1:51" ht="14.4" thickBot="1" x14ac:dyDescent="0.3">
      <c r="A723" s="41" t="s">
        <v>1398</v>
      </c>
      <c r="B723" s="41" t="s">
        <v>1421</v>
      </c>
      <c r="C723" s="26" t="s">
        <v>782</v>
      </c>
      <c r="D723" s="50">
        <v>-10.89</v>
      </c>
      <c r="E723" s="50">
        <v>-11.1</v>
      </c>
      <c r="F723" s="50">
        <v>4.22</v>
      </c>
      <c r="G723" s="50">
        <v>11.3</v>
      </c>
      <c r="H723" s="50">
        <v>18</v>
      </c>
      <c r="I723" s="50">
        <v>20.8</v>
      </c>
      <c r="J723" s="50">
        <v>21.2</v>
      </c>
      <c r="K723" s="50">
        <v>17.5</v>
      </c>
      <c r="L723" s="50">
        <v>17.61</v>
      </c>
      <c r="M723" s="50">
        <v>10.6</v>
      </c>
      <c r="N723" s="50">
        <v>-2.61</v>
      </c>
      <c r="O723" s="50">
        <v>-8.5</v>
      </c>
      <c r="P723" s="51">
        <v>-14</v>
      </c>
      <c r="Q723" s="51">
        <v>-14.1</v>
      </c>
      <c r="R723" s="51">
        <v>-1.722222222222223</v>
      </c>
      <c r="S723" s="51">
        <v>2.5999999999999996</v>
      </c>
      <c r="T723" s="51">
        <v>10.111111111111112</v>
      </c>
      <c r="U723" s="51">
        <v>13.299999999999999</v>
      </c>
      <c r="V723" s="51">
        <v>15.299999999999999</v>
      </c>
      <c r="W723" s="51">
        <v>12.799999999999999</v>
      </c>
      <c r="X723" s="51">
        <v>10.611111111111112</v>
      </c>
      <c r="Y723" s="51">
        <v>6.1999999999999975</v>
      </c>
      <c r="Z723" s="51">
        <v>-4.8888888888888893</v>
      </c>
      <c r="AA723" s="51">
        <v>-10.888888888888889</v>
      </c>
      <c r="AB723" s="53">
        <f t="shared" si="267"/>
        <v>161.99340580293199</v>
      </c>
      <c r="AC723" s="53">
        <f t="shared" si="268"/>
        <v>162.05305837320475</v>
      </c>
      <c r="AD723" s="53">
        <f t="shared" si="269"/>
        <v>351.79454002313344</v>
      </c>
      <c r="AE723" s="53">
        <f t="shared" si="270"/>
        <v>405.64365549169099</v>
      </c>
      <c r="AF723" s="53">
        <f t="shared" si="271"/>
        <v>741.00980968984686</v>
      </c>
      <c r="AG723" s="53">
        <f t="shared" si="272"/>
        <v>948.48349660310078</v>
      </c>
      <c r="AH723" s="53">
        <f t="shared" si="273"/>
        <v>1198.7380244364915</v>
      </c>
      <c r="AI723" s="53">
        <f t="shared" si="274"/>
        <v>1091.3679142019541</v>
      </c>
      <c r="AJ723" s="53">
        <f t="shared" si="275"/>
        <v>811.81857237707368</v>
      </c>
      <c r="AK723" s="53">
        <f t="shared" si="276"/>
        <v>703.25140709243738</v>
      </c>
      <c r="AL723" s="53">
        <f t="shared" si="277"/>
        <v>358.92847218292792</v>
      </c>
      <c r="AM723" s="53">
        <f t="shared" si="278"/>
        <v>221.583046489016</v>
      </c>
      <c r="AN723" s="55">
        <f t="shared" si="279"/>
        <v>0.77837577511186351</v>
      </c>
      <c r="AO723" s="55">
        <f t="shared" si="280"/>
        <v>0.78504942335015182</v>
      </c>
      <c r="AP723" s="55">
        <f t="shared" si="281"/>
        <v>0.65272988713099722</v>
      </c>
      <c r="AQ723" s="55">
        <f t="shared" si="282"/>
        <v>0.55073438144650999</v>
      </c>
      <c r="AR723" s="55">
        <f t="shared" si="283"/>
        <v>0.5996730559829706</v>
      </c>
      <c r="AS723" s="55">
        <f t="shared" si="284"/>
        <v>0.62187314129280102</v>
      </c>
      <c r="AT723" s="55">
        <f t="shared" si="285"/>
        <v>0.69057720440480708</v>
      </c>
      <c r="AU723" s="55">
        <f t="shared" si="286"/>
        <v>0.73930981680927577</v>
      </c>
      <c r="AV723" s="55">
        <f t="shared" si="287"/>
        <v>0.63542411248010955</v>
      </c>
      <c r="AW723" s="55">
        <f t="shared" si="288"/>
        <v>0.74219547622524196</v>
      </c>
      <c r="AX723" s="55">
        <f t="shared" si="289"/>
        <v>0.84325488078956334</v>
      </c>
      <c r="AY723" s="55">
        <f t="shared" si="290"/>
        <v>0.82866588772647898</v>
      </c>
    </row>
    <row r="724" spans="1:51" ht="14.4" thickBot="1" x14ac:dyDescent="0.3">
      <c r="A724" s="41" t="s">
        <v>1398</v>
      </c>
      <c r="B724" s="41" t="s">
        <v>1421</v>
      </c>
      <c r="C724" s="26" t="s">
        <v>783</v>
      </c>
      <c r="D724" s="50">
        <v>-11.89</v>
      </c>
      <c r="E724" s="50">
        <v>-9.9</v>
      </c>
      <c r="F724" s="50">
        <v>-0.5</v>
      </c>
      <c r="G724" s="50">
        <v>3.2</v>
      </c>
      <c r="H724" s="50">
        <v>12.39</v>
      </c>
      <c r="I724" s="50">
        <v>19.2</v>
      </c>
      <c r="J724" s="50">
        <v>20.100000000000001</v>
      </c>
      <c r="K724" s="50">
        <v>20.3</v>
      </c>
      <c r="L724" s="50">
        <v>13.72</v>
      </c>
      <c r="M724" s="50">
        <v>4.3</v>
      </c>
      <c r="N724" s="50">
        <v>-5.39</v>
      </c>
      <c r="O724" s="50">
        <v>-5.5</v>
      </c>
      <c r="P724" s="51">
        <v>-14.722222222222221</v>
      </c>
      <c r="Q724" s="51">
        <v>-14.6</v>
      </c>
      <c r="R724" s="51">
        <v>-4.1111111111111098</v>
      </c>
      <c r="S724" s="51">
        <v>-3.6</v>
      </c>
      <c r="T724" s="51">
        <v>6.1111111111111107</v>
      </c>
      <c r="U724" s="51">
        <v>12.999999999999998</v>
      </c>
      <c r="V724" s="51">
        <v>14.200000000000001</v>
      </c>
      <c r="W724" s="51">
        <v>15.1</v>
      </c>
      <c r="X724" s="51">
        <v>9.2222222222222232</v>
      </c>
      <c r="Y724" s="51">
        <v>0.59999999999999909</v>
      </c>
      <c r="Z724" s="51">
        <v>-8.6111111111111107</v>
      </c>
      <c r="AA724" s="51">
        <v>-9</v>
      </c>
      <c r="AB724" s="53">
        <f t="shared" si="267"/>
        <v>155.87618792183125</v>
      </c>
      <c r="AC724" s="53">
        <f t="shared" si="268"/>
        <v>135.7695238405388</v>
      </c>
      <c r="AD724" s="53">
        <f t="shared" si="269"/>
        <v>345.58274281169224</v>
      </c>
      <c r="AE724" s="53">
        <f t="shared" si="270"/>
        <v>286.11469676383081</v>
      </c>
      <c r="AF724" s="53">
        <f t="shared" si="271"/>
        <v>617.14296263688561</v>
      </c>
      <c r="AG724" s="53">
        <f t="shared" si="272"/>
        <v>1007.0319922113741</v>
      </c>
      <c r="AH724" s="53">
        <f t="shared" si="273"/>
        <v>1113.1881953074226</v>
      </c>
      <c r="AI724" s="53">
        <f t="shared" si="274"/>
        <v>1234.886603997639</v>
      </c>
      <c r="AJ724" s="53">
        <f t="shared" si="275"/>
        <v>864.63082659758049</v>
      </c>
      <c r="AK724" s="53">
        <f t="shared" si="276"/>
        <v>490.69484572626567</v>
      </c>
      <c r="AL724" s="53">
        <f t="shared" si="277"/>
        <v>249.7232003717892</v>
      </c>
      <c r="AM724" s="53">
        <f t="shared" si="278"/>
        <v>236.98003257036601</v>
      </c>
      <c r="AN724" s="55">
        <f t="shared" si="279"/>
        <v>0.79462920749045973</v>
      </c>
      <c r="AO724" s="55">
        <f t="shared" si="280"/>
        <v>0.68521618860044298</v>
      </c>
      <c r="AP724" s="55">
        <f t="shared" si="281"/>
        <v>0.76572746556825322</v>
      </c>
      <c r="AQ724" s="55">
        <f t="shared" si="282"/>
        <v>0.61015750388738466</v>
      </c>
      <c r="AR724" s="55">
        <f t="shared" si="283"/>
        <v>0.65532448378189201</v>
      </c>
      <c r="AS724" s="55">
        <f t="shared" si="284"/>
        <v>0.67331548696634569</v>
      </c>
      <c r="AT724" s="55">
        <f t="shared" si="285"/>
        <v>0.68841396402247468</v>
      </c>
      <c r="AU724" s="55">
        <f t="shared" si="286"/>
        <v>0.72060001336907298</v>
      </c>
      <c r="AV724" s="55">
        <f t="shared" si="287"/>
        <v>0.7427039598649523</v>
      </c>
      <c r="AW724" s="55">
        <f t="shared" si="288"/>
        <v>0.7687372836018519</v>
      </c>
      <c r="AX724" s="55">
        <f t="shared" si="289"/>
        <v>0.78062185110008508</v>
      </c>
      <c r="AY724" s="55">
        <f t="shared" si="290"/>
        <v>0.7636241252414413</v>
      </c>
    </row>
    <row r="725" spans="1:51" ht="14.4" thickBot="1" x14ac:dyDescent="0.3">
      <c r="A725" s="41" t="s">
        <v>1398</v>
      </c>
      <c r="B725" s="41" t="s">
        <v>1421</v>
      </c>
      <c r="C725" s="26" t="s">
        <v>784</v>
      </c>
      <c r="D725" s="50">
        <v>-10.220000000000001</v>
      </c>
      <c r="E725" s="50">
        <v>-3.4</v>
      </c>
      <c r="F725" s="50">
        <v>-3.61</v>
      </c>
      <c r="G725" s="50">
        <v>9.6999999999999993</v>
      </c>
      <c r="H725" s="50">
        <v>15.61</v>
      </c>
      <c r="I725" s="50">
        <v>19.600000000000001</v>
      </c>
      <c r="J725" s="50">
        <v>22</v>
      </c>
      <c r="K725" s="50">
        <v>22.1</v>
      </c>
      <c r="L725" s="50">
        <v>16.28</v>
      </c>
      <c r="M725" s="50">
        <v>5.4</v>
      </c>
      <c r="N725" s="50">
        <v>5.1100000000000003</v>
      </c>
      <c r="O725" s="50">
        <v>-7.11</v>
      </c>
      <c r="P725" s="51">
        <v>-13.111111111111111</v>
      </c>
      <c r="Q725" s="51">
        <v>-7.6999999999999993</v>
      </c>
      <c r="R725" s="51">
        <v>-8.7222222222222214</v>
      </c>
      <c r="S725" s="51">
        <v>4.0000000000000018</v>
      </c>
      <c r="T725" s="51">
        <v>8.2222222222222197</v>
      </c>
      <c r="U725" s="51">
        <v>11.400000000000002</v>
      </c>
      <c r="V725" s="51">
        <v>16.099999999999998</v>
      </c>
      <c r="W725" s="51">
        <v>17.599999999999998</v>
      </c>
      <c r="X725" s="51">
        <v>10.388888888888891</v>
      </c>
      <c r="Y725" s="51">
        <v>-0.19999999999999968</v>
      </c>
      <c r="Z725" s="51">
        <v>-2.1111111111111116</v>
      </c>
      <c r="AA725" s="51">
        <v>-11.222222222222221</v>
      </c>
      <c r="AB725" s="53">
        <f t="shared" si="267"/>
        <v>177.51579225528545</v>
      </c>
      <c r="AC725" s="53">
        <f t="shared" si="268"/>
        <v>247.68443127140137</v>
      </c>
      <c r="AD725" s="53">
        <f t="shared" si="269"/>
        <v>214.65287042349109</v>
      </c>
      <c r="AE725" s="53">
        <f t="shared" si="270"/>
        <v>549.90511835751693</v>
      </c>
      <c r="AF725" s="53">
        <f t="shared" si="271"/>
        <v>668.63123051269213</v>
      </c>
      <c r="AG725" s="53">
        <f t="shared" si="272"/>
        <v>795.90231734179929</v>
      </c>
      <c r="AH725" s="53">
        <f t="shared" si="273"/>
        <v>1264.5478845719797</v>
      </c>
      <c r="AI725" s="53">
        <f t="shared" si="274"/>
        <v>1520.259808038526</v>
      </c>
      <c r="AJ725" s="53">
        <f t="shared" si="275"/>
        <v>857.43754989315926</v>
      </c>
      <c r="AK725" s="53">
        <f t="shared" si="276"/>
        <v>404.76323539010065</v>
      </c>
      <c r="AL725" s="53">
        <f t="shared" si="277"/>
        <v>312.18922317333511</v>
      </c>
      <c r="AM725" s="53">
        <f t="shared" si="278"/>
        <v>188.69488871366832</v>
      </c>
      <c r="AN725" s="55">
        <f t="shared" si="279"/>
        <v>0.79346663608410106</v>
      </c>
      <c r="AO725" s="55">
        <f t="shared" si="280"/>
        <v>0.72137001145556445</v>
      </c>
      <c r="AP725" s="55">
        <f t="shared" si="281"/>
        <v>0.67683295398902088</v>
      </c>
      <c r="AQ725" s="55">
        <f t="shared" si="282"/>
        <v>0.67634135146748509</v>
      </c>
      <c r="AR725" s="55">
        <f t="shared" si="283"/>
        <v>0.61450006085948405</v>
      </c>
      <c r="AS725" s="55">
        <f t="shared" si="284"/>
        <v>0.59118685622945899</v>
      </c>
      <c r="AT725" s="55">
        <f t="shared" si="285"/>
        <v>0.6921375914661384</v>
      </c>
      <c r="AU725" s="55">
        <f t="shared" si="286"/>
        <v>0.75658904818532957</v>
      </c>
      <c r="AV725" s="55">
        <f t="shared" si="287"/>
        <v>0.68114302678318372</v>
      </c>
      <c r="AW725" s="55">
        <f t="shared" si="288"/>
        <v>0.67192657007834977</v>
      </c>
      <c r="AX725" s="55">
        <f t="shared" si="289"/>
        <v>0.596081572010148</v>
      </c>
      <c r="AY725" s="55">
        <f t="shared" si="290"/>
        <v>0.72464570136993622</v>
      </c>
    </row>
    <row r="726" spans="1:51" ht="27" thickBot="1" x14ac:dyDescent="0.3">
      <c r="A726" s="41" t="s">
        <v>1398</v>
      </c>
      <c r="B726" s="41" t="s">
        <v>1421</v>
      </c>
      <c r="C726" s="26" t="s">
        <v>785</v>
      </c>
      <c r="D726" s="50">
        <v>-8.39</v>
      </c>
      <c r="E726" s="50">
        <v>-2</v>
      </c>
      <c r="F726" s="50">
        <v>-3.89</v>
      </c>
      <c r="G726" s="50">
        <v>7.8</v>
      </c>
      <c r="H726" s="50">
        <v>13</v>
      </c>
      <c r="I726" s="50">
        <v>19.3</v>
      </c>
      <c r="J726" s="50">
        <v>22</v>
      </c>
      <c r="K726" s="50">
        <v>22.5</v>
      </c>
      <c r="L726" s="50">
        <v>17.22</v>
      </c>
      <c r="M726" s="50">
        <v>7.8</v>
      </c>
      <c r="N726" s="50">
        <v>2.78</v>
      </c>
      <c r="O726" s="50">
        <v>-6.11</v>
      </c>
      <c r="P726" s="51">
        <v>-11.888888888888888</v>
      </c>
      <c r="Q726" s="51">
        <v>-6.4999999999999991</v>
      </c>
      <c r="R726" s="51">
        <v>-9.6111111111111107</v>
      </c>
      <c r="S726" s="51">
        <v>1.9000000000000008</v>
      </c>
      <c r="T726" s="51">
        <v>5.2777777777777777</v>
      </c>
      <c r="U726" s="51">
        <v>10.899999999999999</v>
      </c>
      <c r="V726" s="51">
        <v>15.399999999999999</v>
      </c>
      <c r="W726" s="51">
        <v>17.7</v>
      </c>
      <c r="X726" s="51">
        <v>10</v>
      </c>
      <c r="Y726" s="51">
        <v>2.1000000000000005</v>
      </c>
      <c r="Z726" s="51">
        <v>-3.2777777777777768</v>
      </c>
      <c r="AA726" s="51">
        <v>-11.5</v>
      </c>
      <c r="AB726" s="53">
        <f t="shared" si="267"/>
        <v>187.27633692899491</v>
      </c>
      <c r="AC726" s="53">
        <f t="shared" si="268"/>
        <v>268.5436012939428</v>
      </c>
      <c r="AD726" s="53">
        <f t="shared" si="269"/>
        <v>190.7076349530011</v>
      </c>
      <c r="AE726" s="53">
        <f t="shared" si="270"/>
        <v>464.42497383276907</v>
      </c>
      <c r="AF726" s="53">
        <f t="shared" si="271"/>
        <v>528.34661474039854</v>
      </c>
      <c r="AG726" s="53">
        <f t="shared" si="272"/>
        <v>758.87040792443054</v>
      </c>
      <c r="AH726" s="53">
        <f t="shared" si="273"/>
        <v>1156.2358599216229</v>
      </c>
      <c r="AI726" s="53">
        <f t="shared" si="274"/>
        <v>1502.5307640329031</v>
      </c>
      <c r="AJ726" s="53">
        <f t="shared" si="275"/>
        <v>766.88240157666144</v>
      </c>
      <c r="AK726" s="53">
        <f t="shared" si="276"/>
        <v>477.86870411404851</v>
      </c>
      <c r="AL726" s="53">
        <f t="shared" si="277"/>
        <v>309.26561793285987</v>
      </c>
      <c r="AM726" s="53">
        <f t="shared" si="278"/>
        <v>167.19553426392622</v>
      </c>
      <c r="AN726" s="55">
        <f t="shared" si="279"/>
        <v>0.75856620663981078</v>
      </c>
      <c r="AO726" s="55">
        <f t="shared" si="280"/>
        <v>0.7131347897864081</v>
      </c>
      <c r="AP726" s="55">
        <f t="shared" si="281"/>
        <v>0.64468224176865163</v>
      </c>
      <c r="AQ726" s="55">
        <f t="shared" si="282"/>
        <v>0.66276064761043296</v>
      </c>
      <c r="AR726" s="55">
        <f t="shared" si="283"/>
        <v>0.59435665871865984</v>
      </c>
      <c r="AS726" s="55">
        <f t="shared" si="284"/>
        <v>0.58267812402157271</v>
      </c>
      <c r="AT726" s="55">
        <f t="shared" si="285"/>
        <v>0.66183238585825588</v>
      </c>
      <c r="AU726" s="55">
        <f t="shared" si="286"/>
        <v>0.7430673565723912</v>
      </c>
      <c r="AV726" s="55">
        <f t="shared" si="287"/>
        <v>0.62523921174415964</v>
      </c>
      <c r="AW726" s="55">
        <f t="shared" si="288"/>
        <v>0.6722846969371703</v>
      </c>
      <c r="AX726" s="55">
        <f t="shared" si="289"/>
        <v>0.6438604942462296</v>
      </c>
      <c r="AY726" s="55">
        <f t="shared" si="290"/>
        <v>0.65647442356630703</v>
      </c>
    </row>
    <row r="727" spans="1:51" ht="14.4" thickBot="1" x14ac:dyDescent="0.3">
      <c r="A727" s="41" t="s">
        <v>1398</v>
      </c>
      <c r="B727" s="41" t="s">
        <v>1421</v>
      </c>
      <c r="C727" s="26" t="s">
        <v>786</v>
      </c>
      <c r="D727" s="50">
        <v>-11.39</v>
      </c>
      <c r="E727" s="50">
        <v>-4.8</v>
      </c>
      <c r="F727" s="50">
        <v>2</v>
      </c>
      <c r="G727" s="50">
        <v>7.5</v>
      </c>
      <c r="H727" s="50">
        <v>16.5</v>
      </c>
      <c r="I727" s="50">
        <v>20.399999999999999</v>
      </c>
      <c r="J727" s="50">
        <v>23.8</v>
      </c>
      <c r="K727" s="50">
        <v>20.6</v>
      </c>
      <c r="L727" s="50">
        <v>15.78</v>
      </c>
      <c r="M727" s="50">
        <v>8.1999999999999993</v>
      </c>
      <c r="N727" s="50">
        <v>0.28000000000000003</v>
      </c>
      <c r="O727" s="50">
        <v>-7</v>
      </c>
      <c r="P727" s="51">
        <v>-16.388888888888889</v>
      </c>
      <c r="Q727" s="51">
        <v>-11</v>
      </c>
      <c r="R727" s="51">
        <v>-5.1111111111111107</v>
      </c>
      <c r="S727" s="51">
        <v>0.79999999999999871</v>
      </c>
      <c r="T727" s="51">
        <v>7.7222222222222214</v>
      </c>
      <c r="U727" s="51">
        <v>11.400000000000002</v>
      </c>
      <c r="V727" s="51">
        <v>16.7</v>
      </c>
      <c r="W727" s="51">
        <v>14.9</v>
      </c>
      <c r="X727" s="51">
        <v>9.6111111111111089</v>
      </c>
      <c r="Y727" s="51">
        <v>2.7999999999999994</v>
      </c>
      <c r="Z727" s="51">
        <v>-4.6111111111111116</v>
      </c>
      <c r="AA727" s="51">
        <v>-12</v>
      </c>
      <c r="AB727" s="53">
        <f t="shared" si="267"/>
        <v>113.65184581143032</v>
      </c>
      <c r="AC727" s="53">
        <f t="shared" si="268"/>
        <v>163.93667732736253</v>
      </c>
      <c r="AD727" s="53">
        <f t="shared" si="269"/>
        <v>248.22637258711467</v>
      </c>
      <c r="AE727" s="53">
        <f t="shared" si="270"/>
        <v>404.82848457577114</v>
      </c>
      <c r="AF727" s="53">
        <f t="shared" si="271"/>
        <v>590.19672038706653</v>
      </c>
      <c r="AG727" s="53">
        <f t="shared" si="272"/>
        <v>757.4428305484081</v>
      </c>
      <c r="AH727" s="53">
        <f t="shared" si="273"/>
        <v>1223.9220915987137</v>
      </c>
      <c r="AI727" s="53">
        <f t="shared" si="274"/>
        <v>1181.4426487179082</v>
      </c>
      <c r="AJ727" s="53">
        <f t="shared" si="275"/>
        <v>797.74743681663654</v>
      </c>
      <c r="AK727" s="53">
        <f t="shared" si="276"/>
        <v>513.70958686222036</v>
      </c>
      <c r="AL727" s="53">
        <f t="shared" si="277"/>
        <v>302.90602870261085</v>
      </c>
      <c r="AM727" s="53">
        <f t="shared" si="278"/>
        <v>165.21691882511405</v>
      </c>
      <c r="AN727" s="55">
        <f t="shared" si="279"/>
        <v>0.66508503987004031</v>
      </c>
      <c r="AO727" s="55">
        <f t="shared" si="280"/>
        <v>0.61852358773944105</v>
      </c>
      <c r="AP727" s="55">
        <f t="shared" si="281"/>
        <v>0.59305473049166135</v>
      </c>
      <c r="AQ727" s="55">
        <f t="shared" si="282"/>
        <v>0.62513630909724927</v>
      </c>
      <c r="AR727" s="55">
        <f t="shared" si="283"/>
        <v>0.56117067947335819</v>
      </c>
      <c r="AS727" s="55">
        <f t="shared" si="284"/>
        <v>0.56261960294450708</v>
      </c>
      <c r="AT727" s="55">
        <f t="shared" si="285"/>
        <v>0.64480396690481168</v>
      </c>
      <c r="AU727" s="55">
        <f t="shared" si="286"/>
        <v>0.69834127620911046</v>
      </c>
      <c r="AV727" s="55">
        <f t="shared" si="287"/>
        <v>0.66757367397360146</v>
      </c>
      <c r="AW727" s="55">
        <f t="shared" si="288"/>
        <v>0.68762856926575133</v>
      </c>
      <c r="AX727" s="55">
        <f t="shared" si="289"/>
        <v>0.69688019127484802</v>
      </c>
      <c r="AY727" s="55">
        <f t="shared" si="290"/>
        <v>0.67520490748189343</v>
      </c>
    </row>
    <row r="728" spans="1:51" ht="14.4" thickBot="1" x14ac:dyDescent="0.3">
      <c r="A728" s="41" t="s">
        <v>1398</v>
      </c>
      <c r="B728" s="41" t="s">
        <v>1421</v>
      </c>
      <c r="C728" s="26" t="s">
        <v>787</v>
      </c>
      <c r="D728" s="50">
        <v>-10.89</v>
      </c>
      <c r="E728" s="50">
        <v>-9.5</v>
      </c>
      <c r="F728" s="50">
        <v>-0.78</v>
      </c>
      <c r="G728" s="50">
        <v>8.5</v>
      </c>
      <c r="H728" s="50">
        <v>14</v>
      </c>
      <c r="I728" s="50">
        <v>18.2</v>
      </c>
      <c r="J728" s="50">
        <v>21.8</v>
      </c>
      <c r="K728" s="50">
        <v>20.8</v>
      </c>
      <c r="L728" s="50">
        <v>17.5</v>
      </c>
      <c r="M728" s="50">
        <v>5.0999999999999996</v>
      </c>
      <c r="N728" s="50">
        <v>2</v>
      </c>
      <c r="O728" s="50">
        <v>-7.72</v>
      </c>
      <c r="P728" s="51">
        <v>-13.888888888888889</v>
      </c>
      <c r="Q728" s="51">
        <v>-14.3</v>
      </c>
      <c r="R728" s="51">
        <v>-6.7222222222222232</v>
      </c>
      <c r="S728" s="51">
        <v>-0.80000000000000071</v>
      </c>
      <c r="T728" s="51">
        <v>5.6111111111111116</v>
      </c>
      <c r="U728" s="51">
        <v>12.6</v>
      </c>
      <c r="V728" s="51">
        <v>15.999999999999998</v>
      </c>
      <c r="W728" s="51">
        <v>12.899999999999999</v>
      </c>
      <c r="X728" s="51">
        <v>12.111111111111109</v>
      </c>
      <c r="Y728" s="51">
        <v>0.89999999999999858</v>
      </c>
      <c r="Z728" s="51">
        <v>-2.6111111111111107</v>
      </c>
      <c r="AA728" s="51">
        <v>-18</v>
      </c>
      <c r="AB728" s="53">
        <f t="shared" si="267"/>
        <v>164.9582557231621</v>
      </c>
      <c r="AC728" s="53">
        <f t="shared" si="268"/>
        <v>138.19636559220334</v>
      </c>
      <c r="AD728" s="53">
        <f t="shared" si="269"/>
        <v>237.33213005408945</v>
      </c>
      <c r="AE728" s="53">
        <f t="shared" si="270"/>
        <v>299.89413946250431</v>
      </c>
      <c r="AF728" s="53">
        <f t="shared" si="271"/>
        <v>518.48729571224419</v>
      </c>
      <c r="AG728" s="53">
        <f t="shared" si="272"/>
        <v>1017.3276419224682</v>
      </c>
      <c r="AH728" s="53">
        <f t="shared" si="273"/>
        <v>1263.8432470017517</v>
      </c>
      <c r="AI728" s="53">
        <f t="shared" si="274"/>
        <v>900.21327553637286</v>
      </c>
      <c r="AJ728" s="53">
        <f t="shared" si="275"/>
        <v>997.02554332211093</v>
      </c>
      <c r="AK728" s="53">
        <f t="shared" si="276"/>
        <v>484.5553208827028</v>
      </c>
      <c r="AL728" s="53">
        <f t="shared" si="277"/>
        <v>360.95285250839743</v>
      </c>
      <c r="AM728" s="53">
        <f t="shared" si="278"/>
        <v>64.983807838422862</v>
      </c>
      <c r="AN728" s="55">
        <f t="shared" si="279"/>
        <v>0.78546650675814222</v>
      </c>
      <c r="AO728" s="55">
        <f t="shared" si="280"/>
        <v>0.68052060510937507</v>
      </c>
      <c r="AP728" s="55">
        <f t="shared" si="281"/>
        <v>0.64107527144629572</v>
      </c>
      <c r="AQ728" s="55">
        <f t="shared" si="282"/>
        <v>0.52007203050023454</v>
      </c>
      <c r="AR728" s="55">
        <f t="shared" si="283"/>
        <v>0.569932118057354</v>
      </c>
      <c r="AS728" s="55">
        <f t="shared" si="284"/>
        <v>0.69824040927609576</v>
      </c>
      <c r="AT728" s="55">
        <f t="shared" si="285"/>
        <v>0.69618026960207502</v>
      </c>
      <c r="AU728" s="55">
        <f t="shared" si="286"/>
        <v>0.60584233453884728</v>
      </c>
      <c r="AV728" s="55">
        <f t="shared" si="287"/>
        <v>0.70663317790528957</v>
      </c>
      <c r="AW728" s="55">
        <f t="shared" si="288"/>
        <v>0.74288140188989027</v>
      </c>
      <c r="AX728" s="55">
        <f t="shared" si="289"/>
        <v>0.71514820533384904</v>
      </c>
      <c r="AY728" s="55">
        <f t="shared" si="290"/>
        <v>0.43537971035477607</v>
      </c>
    </row>
    <row r="729" spans="1:51" ht="14.4" thickBot="1" x14ac:dyDescent="0.3">
      <c r="A729" s="41" t="s">
        <v>1398</v>
      </c>
      <c r="B729" s="41" t="s">
        <v>1421</v>
      </c>
      <c r="C729" s="26" t="s">
        <v>788</v>
      </c>
      <c r="D729" s="50">
        <v>-9</v>
      </c>
      <c r="E729" s="50">
        <v>-12.9</v>
      </c>
      <c r="F729" s="50">
        <v>2.89</v>
      </c>
      <c r="G729" s="50">
        <v>8.3000000000000007</v>
      </c>
      <c r="H729" s="50">
        <v>10.78</v>
      </c>
      <c r="I729" s="50">
        <v>16.899999999999999</v>
      </c>
      <c r="J729" s="50">
        <v>19</v>
      </c>
      <c r="K729" s="50">
        <v>21.1</v>
      </c>
      <c r="L729" s="50">
        <v>17.22</v>
      </c>
      <c r="M729" s="50">
        <v>7.9</v>
      </c>
      <c r="N729" s="50">
        <v>3</v>
      </c>
      <c r="O729" s="50">
        <v>-15.39</v>
      </c>
      <c r="P729" s="51">
        <v>-12.611111111111111</v>
      </c>
      <c r="Q729" s="51">
        <v>-17.599999999999998</v>
      </c>
      <c r="R729" s="51">
        <v>-3.7222222222222219</v>
      </c>
      <c r="S729" s="51">
        <v>-0.70000000000000084</v>
      </c>
      <c r="T729" s="51">
        <v>3.8888888888888888</v>
      </c>
      <c r="U729" s="51">
        <v>9.8000000000000007</v>
      </c>
      <c r="V729" s="51">
        <v>14.8</v>
      </c>
      <c r="W729" s="51">
        <v>15.799999999999999</v>
      </c>
      <c r="X729" s="51">
        <v>12.999999999999998</v>
      </c>
      <c r="Y729" s="51">
        <v>3.5999999999999983</v>
      </c>
      <c r="Z729" s="51">
        <v>-3.1111111111111116</v>
      </c>
      <c r="AA729" s="51">
        <v>-18.388888888888889</v>
      </c>
      <c r="AB729" s="53">
        <f t="shared" si="267"/>
        <v>174.86260854377295</v>
      </c>
      <c r="AC729" s="53">
        <f t="shared" si="268"/>
        <v>104.73190070744337</v>
      </c>
      <c r="AD729" s="53">
        <f t="shared" si="269"/>
        <v>287.16228445095413</v>
      </c>
      <c r="AE729" s="53">
        <f t="shared" si="270"/>
        <v>308.45444397380533</v>
      </c>
      <c r="AF729" s="53">
        <f t="shared" si="271"/>
        <v>503.72233558960789</v>
      </c>
      <c r="AG729" s="53">
        <f t="shared" si="272"/>
        <v>761.89890143020398</v>
      </c>
      <c r="AH729" s="53">
        <f t="shared" si="273"/>
        <v>1287.9644468806769</v>
      </c>
      <c r="AI729" s="53">
        <f t="shared" si="274"/>
        <v>1285.9093774558748</v>
      </c>
      <c r="AJ729" s="53">
        <f t="shared" si="275"/>
        <v>1140.2838412025746</v>
      </c>
      <c r="AK729" s="53">
        <f t="shared" si="276"/>
        <v>587.02981348603396</v>
      </c>
      <c r="AL729" s="53">
        <f t="shared" si="277"/>
        <v>312.13640310100988</v>
      </c>
      <c r="AM729" s="53">
        <f t="shared" si="278"/>
        <v>112.34120834277783</v>
      </c>
      <c r="AN729" s="55">
        <f t="shared" si="279"/>
        <v>0.75064123749334044</v>
      </c>
      <c r="AO729" s="55">
        <f t="shared" si="280"/>
        <v>0.67838207984414067</v>
      </c>
      <c r="AP729" s="55">
        <f t="shared" si="281"/>
        <v>0.61801237547371868</v>
      </c>
      <c r="AQ729" s="55">
        <f t="shared" si="282"/>
        <v>0.53102817643544276</v>
      </c>
      <c r="AR729" s="55">
        <f t="shared" si="283"/>
        <v>0.62439282383903727</v>
      </c>
      <c r="AS729" s="55">
        <f t="shared" si="284"/>
        <v>0.62955006257377977</v>
      </c>
      <c r="AT729" s="55">
        <f t="shared" si="285"/>
        <v>0.76622467624731994</v>
      </c>
      <c r="AU729" s="55">
        <f t="shared" si="286"/>
        <v>0.71744393284880636</v>
      </c>
      <c r="AV729" s="55">
        <f t="shared" si="287"/>
        <v>0.76240951206842411</v>
      </c>
      <c r="AW729" s="55">
        <f t="shared" si="288"/>
        <v>0.74259373705219145</v>
      </c>
      <c r="AX729" s="55">
        <f t="shared" si="289"/>
        <v>0.64182216296233985</v>
      </c>
      <c r="AY729" s="55">
        <f t="shared" si="290"/>
        <v>0.77787965169669382</v>
      </c>
    </row>
    <row r="730" spans="1:51" ht="14.4" thickBot="1" x14ac:dyDescent="0.3">
      <c r="A730" s="41" t="s">
        <v>1398</v>
      </c>
      <c r="B730" s="41" t="s">
        <v>1421</v>
      </c>
      <c r="C730" s="26" t="s">
        <v>789</v>
      </c>
      <c r="D730" s="50">
        <v>-11.5</v>
      </c>
      <c r="E730" s="50">
        <v>-6.2</v>
      </c>
      <c r="F730" s="50">
        <v>-2</v>
      </c>
      <c r="G730" s="50">
        <v>4.0999999999999996</v>
      </c>
      <c r="H730" s="50">
        <v>11.72</v>
      </c>
      <c r="I730" s="50">
        <v>18.899999999999999</v>
      </c>
      <c r="J730" s="50">
        <v>19.899999999999999</v>
      </c>
      <c r="K730" s="50">
        <v>20</v>
      </c>
      <c r="L730" s="50">
        <v>13.89</v>
      </c>
      <c r="M730" s="50">
        <v>4</v>
      </c>
      <c r="N730" s="50">
        <v>-0.72</v>
      </c>
      <c r="O730" s="50">
        <v>-6.61</v>
      </c>
      <c r="P730" s="51">
        <v>-12.888888888888888</v>
      </c>
      <c r="Q730" s="51">
        <v>-7.8999999999999995</v>
      </c>
      <c r="R730" s="51">
        <v>-5.4999999999999991</v>
      </c>
      <c r="S730" s="51">
        <v>-0.70000000000000084</v>
      </c>
      <c r="T730" s="51">
        <v>3.7777777777777759</v>
      </c>
      <c r="U730" s="51">
        <v>13.599999999999998</v>
      </c>
      <c r="V730" s="51">
        <v>17.3</v>
      </c>
      <c r="W730" s="51">
        <v>15.299999999999999</v>
      </c>
      <c r="X730" s="51">
        <v>9.7222222222222214</v>
      </c>
      <c r="Y730" s="51">
        <v>1.3000000000000018</v>
      </c>
      <c r="Z730" s="51">
        <v>-3.6111111111111112</v>
      </c>
      <c r="AA730" s="51">
        <v>-9.3888888888888875</v>
      </c>
      <c r="AB730" s="53">
        <f t="shared" si="267"/>
        <v>203.72022189234315</v>
      </c>
      <c r="AC730" s="53">
        <f t="shared" si="268"/>
        <v>296.63938511237478</v>
      </c>
      <c r="AD730" s="53">
        <f t="shared" si="269"/>
        <v>312.7759744649627</v>
      </c>
      <c r="AE730" s="53">
        <f t="shared" si="270"/>
        <v>412.07669366597116</v>
      </c>
      <c r="AF730" s="53">
        <f t="shared" si="271"/>
        <v>465.97716328810924</v>
      </c>
      <c r="AG730" s="53">
        <f t="shared" si="272"/>
        <v>1109.5363833891408</v>
      </c>
      <c r="AH730" s="53">
        <f t="shared" si="273"/>
        <v>1675.6138766190734</v>
      </c>
      <c r="AI730" s="53">
        <f t="shared" si="274"/>
        <v>1290.7512282265941</v>
      </c>
      <c r="AJ730" s="53">
        <f t="shared" si="275"/>
        <v>914.56123177735026</v>
      </c>
      <c r="AK730" s="53">
        <f t="shared" si="276"/>
        <v>554.23644639514464</v>
      </c>
      <c r="AL730" s="53">
        <f t="shared" si="277"/>
        <v>378.47345520670183</v>
      </c>
      <c r="AM730" s="53">
        <f t="shared" si="278"/>
        <v>242.67231220329171</v>
      </c>
      <c r="AN730" s="55">
        <f t="shared" si="279"/>
        <v>0.89436261855724308</v>
      </c>
      <c r="AO730" s="55">
        <f t="shared" si="280"/>
        <v>0.87742851014463252</v>
      </c>
      <c r="AP730" s="55">
        <f t="shared" si="281"/>
        <v>0.76962809357050899</v>
      </c>
      <c r="AQ730" s="55">
        <f t="shared" si="282"/>
        <v>0.70942189183557469</v>
      </c>
      <c r="AR730" s="55">
        <f t="shared" si="283"/>
        <v>0.58213390499185769</v>
      </c>
      <c r="AS730" s="55">
        <f t="shared" si="284"/>
        <v>0.71339512071373046</v>
      </c>
      <c r="AT730" s="55">
        <f t="shared" si="285"/>
        <v>0.84984765828859654</v>
      </c>
      <c r="AU730" s="55">
        <f t="shared" si="286"/>
        <v>0.74358480051536591</v>
      </c>
      <c r="AV730" s="55">
        <f t="shared" si="287"/>
        <v>0.75964341269682445</v>
      </c>
      <c r="AW730" s="55">
        <f t="shared" si="288"/>
        <v>0.82563221508183571</v>
      </c>
      <c r="AX730" s="55">
        <f t="shared" si="289"/>
        <v>0.80778869947714826</v>
      </c>
      <c r="AY730" s="55">
        <f t="shared" si="290"/>
        <v>0.8061541272952959</v>
      </c>
    </row>
    <row r="731" spans="1:51" ht="14.4" thickBot="1" x14ac:dyDescent="0.3">
      <c r="A731" s="41" t="s">
        <v>1398</v>
      </c>
      <c r="B731" s="41" t="s">
        <v>1421</v>
      </c>
      <c r="C731" s="26" t="s">
        <v>790</v>
      </c>
      <c r="D731" s="50">
        <v>-7.89</v>
      </c>
      <c r="E731" s="50">
        <v>-9.1</v>
      </c>
      <c r="F731" s="50">
        <v>-3.28</v>
      </c>
      <c r="G731" s="50">
        <v>8.8000000000000007</v>
      </c>
      <c r="H731" s="50">
        <v>13.72</v>
      </c>
      <c r="I731" s="50">
        <v>19.899999999999999</v>
      </c>
      <c r="J731" s="50">
        <v>22.4</v>
      </c>
      <c r="K731" s="50">
        <v>20.9</v>
      </c>
      <c r="L731" s="50">
        <v>17.39</v>
      </c>
      <c r="M731" s="50">
        <v>8.1999999999999993</v>
      </c>
      <c r="N731" s="50">
        <v>5.1100000000000003</v>
      </c>
      <c r="O731" s="50">
        <v>-3.78</v>
      </c>
      <c r="P731" s="51">
        <v>-10.277777777777777</v>
      </c>
      <c r="Q731" s="51">
        <v>-12.1</v>
      </c>
      <c r="R731" s="51">
        <v>-8.3888888888888893</v>
      </c>
      <c r="S731" s="51">
        <v>2.7999999999999994</v>
      </c>
      <c r="T731" s="51">
        <v>6.5000000000000018</v>
      </c>
      <c r="U731" s="51">
        <v>12.999999999999998</v>
      </c>
      <c r="V731" s="51">
        <v>17.399999999999999</v>
      </c>
      <c r="W731" s="51">
        <v>17.800000000000004</v>
      </c>
      <c r="X731" s="51">
        <v>12</v>
      </c>
      <c r="Y731" s="51">
        <v>4.1000000000000014</v>
      </c>
      <c r="Z731" s="51">
        <v>-2.7777777777777777</v>
      </c>
      <c r="AA731" s="51">
        <v>-5.7777777777777768</v>
      </c>
      <c r="AB731" s="53">
        <f t="shared" si="267"/>
        <v>232.82998387564879</v>
      </c>
      <c r="AC731" s="53">
        <f t="shared" si="268"/>
        <v>191.35080323514924</v>
      </c>
      <c r="AD731" s="53">
        <f t="shared" si="269"/>
        <v>220.59668490203231</v>
      </c>
      <c r="AE731" s="53">
        <f t="shared" si="270"/>
        <v>493.26061163913511</v>
      </c>
      <c r="AF731" s="53">
        <f t="shared" si="271"/>
        <v>596.94191469736234</v>
      </c>
      <c r="AG731" s="53">
        <f t="shared" si="272"/>
        <v>964.17872371283659</v>
      </c>
      <c r="AH731" s="53">
        <f t="shared" si="273"/>
        <v>1455.544669641426</v>
      </c>
      <c r="AI731" s="53">
        <f t="shared" si="274"/>
        <v>1677.8897343959479</v>
      </c>
      <c r="AJ731" s="53">
        <f t="shared" si="275"/>
        <v>989.39402274551537</v>
      </c>
      <c r="AK731" s="53">
        <f t="shared" si="276"/>
        <v>617.06073771014155</v>
      </c>
      <c r="AL731" s="53">
        <f t="shared" si="277"/>
        <v>282.85733140110466</v>
      </c>
      <c r="AM731" s="53">
        <f t="shared" si="278"/>
        <v>342.2266655335402</v>
      </c>
      <c r="AN731" s="55">
        <f t="shared" si="279"/>
        <v>0.82955024155966239</v>
      </c>
      <c r="AO731" s="55">
        <f t="shared" si="280"/>
        <v>0.78831171941828615</v>
      </c>
      <c r="AP731" s="55">
        <f t="shared" si="281"/>
        <v>0.67774374389970871</v>
      </c>
      <c r="AQ731" s="55">
        <f t="shared" si="282"/>
        <v>0.66025648991350783</v>
      </c>
      <c r="AR731" s="55">
        <f t="shared" si="283"/>
        <v>0.61711544919097339</v>
      </c>
      <c r="AS731" s="55">
        <f t="shared" si="284"/>
        <v>0.64466320027599788</v>
      </c>
      <c r="AT731" s="55">
        <f t="shared" si="285"/>
        <v>0.73358245214146101</v>
      </c>
      <c r="AU731" s="55">
        <f t="shared" si="286"/>
        <v>0.82458019472765143</v>
      </c>
      <c r="AV731" s="55">
        <f t="shared" si="287"/>
        <v>0.7063720045229317</v>
      </c>
      <c r="AW731" s="55">
        <f t="shared" si="288"/>
        <v>0.75363148494660626</v>
      </c>
      <c r="AX731" s="55">
        <f t="shared" si="289"/>
        <v>0.56738841237167115</v>
      </c>
      <c r="AY731" s="55">
        <f t="shared" si="290"/>
        <v>0.86006327044567976</v>
      </c>
    </row>
    <row r="732" spans="1:51" ht="14.4" thickBot="1" x14ac:dyDescent="0.3">
      <c r="A732" s="41" t="s">
        <v>1398</v>
      </c>
      <c r="B732" s="41" t="s">
        <v>1421</v>
      </c>
      <c r="C732" s="26" t="s">
        <v>791</v>
      </c>
      <c r="D732" s="50">
        <v>-19.5</v>
      </c>
      <c r="E732" s="50">
        <v>-6.7</v>
      </c>
      <c r="F732" s="50">
        <v>-5.1100000000000003</v>
      </c>
      <c r="G732" s="50">
        <v>4.0999999999999996</v>
      </c>
      <c r="H732" s="50">
        <v>11</v>
      </c>
      <c r="I732" s="50">
        <v>17</v>
      </c>
      <c r="J732" s="50">
        <v>15.5</v>
      </c>
      <c r="K732" s="50">
        <v>17.5</v>
      </c>
      <c r="L732" s="50">
        <v>14.39</v>
      </c>
      <c r="M732" s="50">
        <v>1.6</v>
      </c>
      <c r="N732" s="50">
        <v>-4.8899999999999997</v>
      </c>
      <c r="O732" s="50">
        <v>-10.61</v>
      </c>
      <c r="P732" s="51">
        <v>-22.5</v>
      </c>
      <c r="Q732" s="51">
        <v>-12.3</v>
      </c>
      <c r="R732" s="51">
        <v>-16.777777777777779</v>
      </c>
      <c r="S732" s="51">
        <v>-5</v>
      </c>
      <c r="T732" s="51">
        <v>3.3888888888888897</v>
      </c>
      <c r="U732" s="51">
        <v>11.600000000000001</v>
      </c>
      <c r="V732" s="51">
        <v>12</v>
      </c>
      <c r="W732" s="51">
        <v>12.6</v>
      </c>
      <c r="X732" s="51">
        <v>10.388888888888891</v>
      </c>
      <c r="Y732" s="51">
        <v>-1.3999999999999997</v>
      </c>
      <c r="Z732" s="51">
        <v>-7.3888888888888893</v>
      </c>
      <c r="AA732" s="51">
        <v>-16.111111111111111</v>
      </c>
      <c r="AB732" s="53">
        <f t="shared" si="267"/>
        <v>77.992632271141062</v>
      </c>
      <c r="AC732" s="53">
        <f t="shared" si="268"/>
        <v>153.85523838426465</v>
      </c>
      <c r="AD732" s="53">
        <f t="shared" si="269"/>
        <v>65.372362274774815</v>
      </c>
      <c r="AE732" s="53">
        <f t="shared" si="270"/>
        <v>217.58889098365293</v>
      </c>
      <c r="AF732" s="53">
        <f t="shared" si="271"/>
        <v>462.67036677125446</v>
      </c>
      <c r="AG732" s="53">
        <f t="shared" si="272"/>
        <v>961.98039957826938</v>
      </c>
      <c r="AH732" s="53">
        <f t="shared" si="273"/>
        <v>1115.8067046298956</v>
      </c>
      <c r="AI732" s="53">
        <f t="shared" si="274"/>
        <v>1063.1474354843508</v>
      </c>
      <c r="AJ732" s="53">
        <f t="shared" si="275"/>
        <v>967.99214440009621</v>
      </c>
      <c r="AK732" s="53">
        <f t="shared" si="276"/>
        <v>444.0438800146714</v>
      </c>
      <c r="AL732" s="53">
        <f t="shared" si="277"/>
        <v>290.63037654126174</v>
      </c>
      <c r="AM732" s="53">
        <f t="shared" si="278"/>
        <v>111.87178072959253</v>
      </c>
      <c r="AN732" s="55">
        <f t="shared" si="279"/>
        <v>0.77053771267088711</v>
      </c>
      <c r="AO732" s="55">
        <f t="shared" si="280"/>
        <v>0.64411333605861709</v>
      </c>
      <c r="AP732" s="55">
        <f t="shared" si="281"/>
        <v>0.39518664492669781</v>
      </c>
      <c r="AQ732" s="55">
        <f t="shared" si="282"/>
        <v>0.51550623130514861</v>
      </c>
      <c r="AR732" s="55">
        <f t="shared" si="283"/>
        <v>0.59405207034308205</v>
      </c>
      <c r="AS732" s="55">
        <f t="shared" si="284"/>
        <v>0.70516153744445909</v>
      </c>
      <c r="AT732" s="55">
        <f t="shared" si="285"/>
        <v>0.79662359028853225</v>
      </c>
      <c r="AU732" s="55">
        <f t="shared" si="286"/>
        <v>0.72968871569303018</v>
      </c>
      <c r="AV732" s="55">
        <f t="shared" si="287"/>
        <v>0.76896690519465027</v>
      </c>
      <c r="AW732" s="55">
        <f t="shared" si="288"/>
        <v>0.80461921740177222</v>
      </c>
      <c r="AX732" s="55">
        <f t="shared" si="289"/>
        <v>0.82635032403779296</v>
      </c>
      <c r="AY732" s="55">
        <f t="shared" si="290"/>
        <v>0.63969672765589236</v>
      </c>
    </row>
    <row r="733" spans="1:51" ht="14.4" thickBot="1" x14ac:dyDescent="0.3">
      <c r="A733" s="41" t="s">
        <v>1398</v>
      </c>
      <c r="B733" s="41" t="s">
        <v>1421</v>
      </c>
      <c r="C733" s="26" t="s">
        <v>792</v>
      </c>
      <c r="D733" s="50">
        <v>-8.61</v>
      </c>
      <c r="E733" s="50">
        <v>-7.4</v>
      </c>
      <c r="F733" s="50">
        <v>1.1100000000000001</v>
      </c>
      <c r="G733" s="50">
        <v>8.5</v>
      </c>
      <c r="H733" s="50">
        <v>14.5</v>
      </c>
      <c r="I733" s="50">
        <v>21.9</v>
      </c>
      <c r="J733" s="50">
        <v>20</v>
      </c>
      <c r="K733" s="50">
        <v>22.2</v>
      </c>
      <c r="L733" s="50">
        <v>17.72</v>
      </c>
      <c r="M733" s="50">
        <v>6.2</v>
      </c>
      <c r="N733" s="50">
        <v>-0.61</v>
      </c>
      <c r="O733" s="50">
        <v>-3.72</v>
      </c>
      <c r="P733" s="51">
        <v>-11.5</v>
      </c>
      <c r="Q733" s="51">
        <v>-10.499999999999998</v>
      </c>
      <c r="R733" s="51">
        <v>-1.888888888888888</v>
      </c>
      <c r="S733" s="51">
        <v>0.49999999999999922</v>
      </c>
      <c r="T733" s="51">
        <v>6.2222222222222232</v>
      </c>
      <c r="U733" s="51">
        <v>14.9</v>
      </c>
      <c r="V733" s="51">
        <v>16.099999999999998</v>
      </c>
      <c r="W733" s="51">
        <v>16.900000000000002</v>
      </c>
      <c r="X733" s="51">
        <v>12.222222222222221</v>
      </c>
      <c r="Y733" s="51">
        <v>2.0000000000000009</v>
      </c>
      <c r="Z733" s="51">
        <v>-3.2222222222222223</v>
      </c>
      <c r="AA733" s="51">
        <v>-7.1111111111111116</v>
      </c>
      <c r="AB733" s="53">
        <f t="shared" si="267"/>
        <v>202.74862879326824</v>
      </c>
      <c r="AC733" s="53">
        <f t="shared" si="268"/>
        <v>216.42741033788894</v>
      </c>
      <c r="AD733" s="53">
        <f t="shared" si="269"/>
        <v>428.02770584157849</v>
      </c>
      <c r="AE733" s="53">
        <f t="shared" si="270"/>
        <v>362.20598163697048</v>
      </c>
      <c r="AF733" s="53">
        <f t="shared" si="271"/>
        <v>546.22597381590231</v>
      </c>
      <c r="AG733" s="53">
        <f t="shared" si="272"/>
        <v>1090.9096065652316</v>
      </c>
      <c r="AH733" s="53">
        <f t="shared" si="273"/>
        <v>1429.8949911561028</v>
      </c>
      <c r="AI733" s="53">
        <f t="shared" si="274"/>
        <v>1383.0267618566072</v>
      </c>
      <c r="AJ733" s="53">
        <f t="shared" si="275"/>
        <v>997.76778951668598</v>
      </c>
      <c r="AK733" s="53">
        <f t="shared" si="276"/>
        <v>525.68361076471422</v>
      </c>
      <c r="AL733" s="53">
        <f t="shared" si="277"/>
        <v>397.87926258821949</v>
      </c>
      <c r="AM733" s="53">
        <f t="shared" si="278"/>
        <v>277.80541846432493</v>
      </c>
      <c r="AN733" s="55">
        <f t="shared" si="279"/>
        <v>0.79606964266052871</v>
      </c>
      <c r="AO733" s="55">
        <f t="shared" si="280"/>
        <v>0.78479070942098983</v>
      </c>
      <c r="AP733" s="55">
        <f t="shared" si="281"/>
        <v>0.80397815783135007</v>
      </c>
      <c r="AQ733" s="55">
        <f t="shared" si="282"/>
        <v>0.57155406474358994</v>
      </c>
      <c r="AR733" s="55">
        <f t="shared" si="283"/>
        <v>0.57559181230749024</v>
      </c>
      <c r="AS733" s="55">
        <f t="shared" si="284"/>
        <v>0.64482792093570596</v>
      </c>
      <c r="AT733" s="55">
        <f t="shared" si="285"/>
        <v>0.78263867055004055</v>
      </c>
      <c r="AU733" s="55">
        <f t="shared" si="286"/>
        <v>0.71943867303776821</v>
      </c>
      <c r="AV733" s="55">
        <f t="shared" si="287"/>
        <v>0.70201037108675712</v>
      </c>
      <c r="AW733" s="55">
        <f t="shared" si="288"/>
        <v>0.74484527169093051</v>
      </c>
      <c r="AX733" s="55">
        <f t="shared" si="289"/>
        <v>0.82492410322788257</v>
      </c>
      <c r="AY733" s="55">
        <f t="shared" si="290"/>
        <v>0.77315959789737543</v>
      </c>
    </row>
    <row r="734" spans="1:51" ht="14.4" thickBot="1" x14ac:dyDescent="0.3">
      <c r="A734" s="41" t="s">
        <v>1398</v>
      </c>
      <c r="B734" s="41" t="s">
        <v>1421</v>
      </c>
      <c r="C734" s="26" t="s">
        <v>793</v>
      </c>
      <c r="D734" s="50">
        <v>-12.28</v>
      </c>
      <c r="E734" s="50">
        <v>-10.5</v>
      </c>
      <c r="F734" s="50">
        <v>-4.72</v>
      </c>
      <c r="G734" s="50">
        <v>8.4</v>
      </c>
      <c r="H734" s="50">
        <v>13.11</v>
      </c>
      <c r="I734" s="50">
        <v>18.600000000000001</v>
      </c>
      <c r="J734" s="50">
        <v>19.399999999999999</v>
      </c>
      <c r="K734" s="50">
        <v>17.3</v>
      </c>
      <c r="L734" s="50">
        <v>14.89</v>
      </c>
      <c r="M734" s="50">
        <v>5.9</v>
      </c>
      <c r="N734" s="50">
        <v>-2.5</v>
      </c>
      <c r="O734" s="50">
        <v>-9.5</v>
      </c>
      <c r="P734" s="51">
        <v>-14.888888888888889</v>
      </c>
      <c r="Q734" s="51">
        <v>-12.799999999999999</v>
      </c>
      <c r="R734" s="51">
        <v>-9.6111111111111107</v>
      </c>
      <c r="S734" s="51">
        <v>-0.70000000000000084</v>
      </c>
      <c r="T734" s="51">
        <v>6.5000000000000018</v>
      </c>
      <c r="U734" s="51">
        <v>12.3</v>
      </c>
      <c r="V734" s="51">
        <v>14.3</v>
      </c>
      <c r="W734" s="51">
        <v>12.3</v>
      </c>
      <c r="X734" s="51">
        <v>10.72222222222222</v>
      </c>
      <c r="Y734" s="51">
        <v>0.39999999999999936</v>
      </c>
      <c r="Z734" s="51">
        <v>-4.7777777777777786</v>
      </c>
      <c r="AA734" s="51">
        <v>-12.5</v>
      </c>
      <c r="AB734" s="53">
        <f t="shared" si="267"/>
        <v>156.48666295434876</v>
      </c>
      <c r="AC734" s="53">
        <f t="shared" si="268"/>
        <v>190.86394236126162</v>
      </c>
      <c r="AD734" s="53">
        <f t="shared" si="269"/>
        <v>202.98311576884851</v>
      </c>
      <c r="AE734" s="53">
        <f t="shared" si="270"/>
        <v>306.37076451337083</v>
      </c>
      <c r="AF734" s="53">
        <f t="shared" si="271"/>
        <v>621.1356439181485</v>
      </c>
      <c r="AG734" s="53">
        <f t="shared" si="272"/>
        <v>953.83645896146083</v>
      </c>
      <c r="AH734" s="53">
        <f t="shared" si="273"/>
        <v>1177.7309450333885</v>
      </c>
      <c r="AI734" s="53">
        <f t="shared" si="274"/>
        <v>1035.0919181098827</v>
      </c>
      <c r="AJ734" s="53">
        <f t="shared" si="275"/>
        <v>979.82368408973059</v>
      </c>
      <c r="AK734" s="53">
        <f t="shared" si="276"/>
        <v>426.50449928659123</v>
      </c>
      <c r="AL734" s="53">
        <f t="shared" si="277"/>
        <v>362.03886564598429</v>
      </c>
      <c r="AM734" s="53">
        <f t="shared" si="278"/>
        <v>185.13864470259506</v>
      </c>
      <c r="AN734" s="55">
        <f t="shared" si="279"/>
        <v>0.80874997209495025</v>
      </c>
      <c r="AO734" s="55">
        <f t="shared" si="280"/>
        <v>0.83192225066417169</v>
      </c>
      <c r="AP734" s="55">
        <f t="shared" si="281"/>
        <v>0.68617918809226841</v>
      </c>
      <c r="AQ734" s="55">
        <f t="shared" si="282"/>
        <v>0.52744096112450212</v>
      </c>
      <c r="AR734" s="55">
        <f t="shared" si="283"/>
        <v>0.64212680072801476</v>
      </c>
      <c r="AS734" s="55">
        <f t="shared" si="284"/>
        <v>0.66767947627379687</v>
      </c>
      <c r="AT734" s="55">
        <f t="shared" si="285"/>
        <v>0.72363058148013371</v>
      </c>
      <c r="AU734" s="55">
        <f t="shared" si="286"/>
        <v>0.72455778271605165</v>
      </c>
      <c r="AV734" s="55">
        <f t="shared" si="287"/>
        <v>0.76127454992044585</v>
      </c>
      <c r="AW734" s="55">
        <f t="shared" si="288"/>
        <v>0.67789611219176227</v>
      </c>
      <c r="AX734" s="55">
        <f t="shared" si="289"/>
        <v>0.84345768995606718</v>
      </c>
      <c r="AY734" s="55">
        <f t="shared" si="290"/>
        <v>0.78766492882797423</v>
      </c>
    </row>
    <row r="735" spans="1:51" ht="14.4" thickBot="1" x14ac:dyDescent="0.3">
      <c r="A735" s="41" t="s">
        <v>1398</v>
      </c>
      <c r="B735" s="41" t="s">
        <v>1421</v>
      </c>
      <c r="C735" s="26" t="s">
        <v>794</v>
      </c>
      <c r="D735" s="50">
        <v>-11.61</v>
      </c>
      <c r="E735" s="50">
        <v>-11.8</v>
      </c>
      <c r="F735" s="50">
        <v>2.78</v>
      </c>
      <c r="G735" s="50">
        <v>7.3</v>
      </c>
      <c r="H735" s="50">
        <v>13.39</v>
      </c>
      <c r="I735" s="50">
        <v>20.3</v>
      </c>
      <c r="J735" s="50">
        <v>23.4</v>
      </c>
      <c r="K735" s="50">
        <v>20.3</v>
      </c>
      <c r="L735" s="50">
        <v>16.72</v>
      </c>
      <c r="M735" s="50">
        <v>6.5</v>
      </c>
      <c r="N735" s="50">
        <v>-0.72</v>
      </c>
      <c r="O735" s="50">
        <v>-13</v>
      </c>
      <c r="P735" s="51">
        <v>-14.111111111111111</v>
      </c>
      <c r="Q735" s="51">
        <v>-13.799999999999999</v>
      </c>
      <c r="R735" s="51">
        <v>-2.8888888888888884</v>
      </c>
      <c r="S735" s="51">
        <v>-0.49999999999999922</v>
      </c>
      <c r="T735" s="51">
        <v>4.6111111111111098</v>
      </c>
      <c r="U735" s="51">
        <v>13.599999999999998</v>
      </c>
      <c r="V735" s="51">
        <v>18.8</v>
      </c>
      <c r="W735" s="51">
        <v>16.400000000000002</v>
      </c>
      <c r="X735" s="51">
        <v>11.888888888888888</v>
      </c>
      <c r="Y735" s="51">
        <v>0.39999999999999936</v>
      </c>
      <c r="Z735" s="51">
        <v>-3.6111111111111112</v>
      </c>
      <c r="AA735" s="51">
        <v>-14</v>
      </c>
      <c r="AB735" s="53">
        <f t="shared" si="267"/>
        <v>168.4782027502032</v>
      </c>
      <c r="AC735" s="53">
        <f t="shared" si="268"/>
        <v>179.97223994352763</v>
      </c>
      <c r="AD735" s="53">
        <f t="shared" si="269"/>
        <v>327.68834677265261</v>
      </c>
      <c r="AE735" s="53">
        <f t="shared" si="270"/>
        <v>339.95212042752149</v>
      </c>
      <c r="AF735" s="53">
        <f t="shared" si="271"/>
        <v>469.38966246535409</v>
      </c>
      <c r="AG735" s="53">
        <f t="shared" si="272"/>
        <v>1017.1483031347693</v>
      </c>
      <c r="AH735" s="53">
        <f t="shared" si="273"/>
        <v>1633.4501068911825</v>
      </c>
      <c r="AI735" s="53">
        <f t="shared" si="274"/>
        <v>1458.3089570494981</v>
      </c>
      <c r="AJ735" s="53">
        <f t="shared" si="275"/>
        <v>1017.2685740358377</v>
      </c>
      <c r="AK735" s="53">
        <f t="shared" si="276"/>
        <v>409.2185312195092</v>
      </c>
      <c r="AL735" s="53">
        <f t="shared" si="277"/>
        <v>378.47345520670183</v>
      </c>
      <c r="AM735" s="53">
        <f t="shared" si="278"/>
        <v>191.8667636775817</v>
      </c>
      <c r="AN735" s="55">
        <f t="shared" si="279"/>
        <v>0.81691689627843611</v>
      </c>
      <c r="AO735" s="55">
        <f t="shared" si="280"/>
        <v>0.85076810147828341</v>
      </c>
      <c r="AP735" s="55">
        <f t="shared" si="281"/>
        <v>0.6627602558243999</v>
      </c>
      <c r="AQ735" s="55">
        <f t="shared" si="282"/>
        <v>0.57678526496369575</v>
      </c>
      <c r="AR735" s="55">
        <f t="shared" si="283"/>
        <v>0.55313254712714921</v>
      </c>
      <c r="AS735" s="55">
        <f t="shared" si="284"/>
        <v>0.65399264716504535</v>
      </c>
      <c r="AT735" s="55">
        <f t="shared" si="285"/>
        <v>0.75394036017993471</v>
      </c>
      <c r="AU735" s="55">
        <f t="shared" si="286"/>
        <v>0.78307885612198969</v>
      </c>
      <c r="AV735" s="55">
        <f t="shared" si="287"/>
        <v>0.73160901797734657</v>
      </c>
      <c r="AW735" s="55">
        <f t="shared" si="288"/>
        <v>0.65042139488456718</v>
      </c>
      <c r="AX735" s="55">
        <f t="shared" si="289"/>
        <v>0.80778869947714826</v>
      </c>
      <c r="AY735" s="55">
        <f t="shared" si="290"/>
        <v>0.9219167913379307</v>
      </c>
    </row>
    <row r="736" spans="1:51" ht="14.4" thickBot="1" x14ac:dyDescent="0.3">
      <c r="A736" s="41" t="s">
        <v>1398</v>
      </c>
      <c r="B736" s="41" t="s">
        <v>1421</v>
      </c>
      <c r="C736" s="26" t="s">
        <v>795</v>
      </c>
      <c r="D736" s="50">
        <v>-9.11</v>
      </c>
      <c r="E736" s="50">
        <v>-4.9000000000000004</v>
      </c>
      <c r="F736" s="50">
        <v>0.5</v>
      </c>
      <c r="G736" s="50">
        <v>4.5</v>
      </c>
      <c r="H736" s="50">
        <v>13.78</v>
      </c>
      <c r="I736" s="50">
        <v>20.6</v>
      </c>
      <c r="J736" s="50">
        <v>24.2</v>
      </c>
      <c r="K736" s="50">
        <v>21.5</v>
      </c>
      <c r="L736" s="50">
        <v>16.89</v>
      </c>
      <c r="M736" s="50">
        <v>12</v>
      </c>
      <c r="N736" s="50">
        <v>0</v>
      </c>
      <c r="O736" s="50">
        <v>-7.89</v>
      </c>
      <c r="P736" s="51">
        <v>-12.222222222222221</v>
      </c>
      <c r="Q736" s="51">
        <v>-9.6</v>
      </c>
      <c r="R736" s="51">
        <v>-2.6111111111111107</v>
      </c>
      <c r="S736" s="51">
        <v>-0.19999999999999968</v>
      </c>
      <c r="T736" s="51">
        <v>5.6111111111111116</v>
      </c>
      <c r="U736" s="51">
        <v>13.599999999999998</v>
      </c>
      <c r="V736" s="51">
        <v>19.099999999999998</v>
      </c>
      <c r="W736" s="51">
        <v>14.8</v>
      </c>
      <c r="X736" s="51">
        <v>12.277777777777779</v>
      </c>
      <c r="Y736" s="51">
        <v>6.5000000000000018</v>
      </c>
      <c r="Z736" s="51">
        <v>-4.6111111111111116</v>
      </c>
      <c r="AA736" s="51">
        <v>-9.7777777777777786</v>
      </c>
      <c r="AB736" s="53">
        <f t="shared" si="267"/>
        <v>187.77560477415128</v>
      </c>
      <c r="AC736" s="53">
        <f t="shared" si="268"/>
        <v>206.11938285861908</v>
      </c>
      <c r="AD736" s="53">
        <f t="shared" si="269"/>
        <v>401.9856498274433</v>
      </c>
      <c r="AE736" s="53">
        <f t="shared" si="270"/>
        <v>430.94911203912989</v>
      </c>
      <c r="AF736" s="53">
        <f t="shared" si="271"/>
        <v>525.94219470583812</v>
      </c>
      <c r="AG736" s="53">
        <f t="shared" si="272"/>
        <v>998.49433866226707</v>
      </c>
      <c r="AH736" s="53">
        <f t="shared" si="273"/>
        <v>1616.0924714197329</v>
      </c>
      <c r="AI736" s="53">
        <f t="shared" si="274"/>
        <v>1103.5998669722712</v>
      </c>
      <c r="AJ736" s="53">
        <f t="shared" si="275"/>
        <v>1059.2099534446497</v>
      </c>
      <c r="AK736" s="53">
        <f t="shared" si="276"/>
        <v>668.02929353314869</v>
      </c>
      <c r="AL736" s="53">
        <f t="shared" si="277"/>
        <v>309.11227313045998</v>
      </c>
      <c r="AM736" s="53">
        <f t="shared" si="278"/>
        <v>251.94318223631231</v>
      </c>
      <c r="AN736" s="55">
        <f t="shared" si="279"/>
        <v>0.78121827174770664</v>
      </c>
      <c r="AO736" s="55">
        <f t="shared" si="280"/>
        <v>0.6961729252084532</v>
      </c>
      <c r="AP736" s="55">
        <f t="shared" si="281"/>
        <v>0.79644561345409803</v>
      </c>
      <c r="AQ736" s="55">
        <f t="shared" si="282"/>
        <v>0.71539639328084337</v>
      </c>
      <c r="AR736" s="55">
        <f t="shared" si="283"/>
        <v>0.57812669950314644</v>
      </c>
      <c r="AS736" s="55">
        <f t="shared" si="284"/>
        <v>0.64199876626498742</v>
      </c>
      <c r="AT736" s="55">
        <f t="shared" si="285"/>
        <v>0.73209314640255752</v>
      </c>
      <c r="AU736" s="55">
        <f t="shared" si="286"/>
        <v>0.65654409391919721</v>
      </c>
      <c r="AV736" s="55">
        <f t="shared" si="287"/>
        <v>0.74252365183799163</v>
      </c>
      <c r="AW736" s="55">
        <f t="shared" si="288"/>
        <v>0.69060521200030134</v>
      </c>
      <c r="AX736" s="55">
        <f t="shared" si="289"/>
        <v>0.71115857596894794</v>
      </c>
      <c r="AY736" s="55">
        <f t="shared" si="290"/>
        <v>0.86292796878125</v>
      </c>
    </row>
    <row r="737" spans="1:51" ht="14.4" thickBot="1" x14ac:dyDescent="0.3">
      <c r="A737" s="41" t="s">
        <v>1398</v>
      </c>
      <c r="B737" s="41" t="s">
        <v>1421</v>
      </c>
      <c r="C737" s="26" t="s">
        <v>796</v>
      </c>
      <c r="D737" s="50">
        <v>-8.39</v>
      </c>
      <c r="E737" s="50">
        <v>-9.9</v>
      </c>
      <c r="F737" s="50">
        <v>0.72</v>
      </c>
      <c r="G737" s="50">
        <v>9.5</v>
      </c>
      <c r="H737" s="50">
        <v>15.39</v>
      </c>
      <c r="I737" s="50">
        <v>22</v>
      </c>
      <c r="J737" s="50">
        <v>21.8</v>
      </c>
      <c r="K737" s="50">
        <v>19.2</v>
      </c>
      <c r="L737" s="50">
        <v>15.39</v>
      </c>
      <c r="M737" s="50">
        <v>8.4</v>
      </c>
      <c r="N737" s="50">
        <v>2.72</v>
      </c>
      <c r="O737" s="50">
        <v>-11.72</v>
      </c>
      <c r="P737" s="51">
        <v>-10.499999999999998</v>
      </c>
      <c r="Q737" s="51">
        <v>-13.7</v>
      </c>
      <c r="R737" s="51">
        <v>-2.6111111111111107</v>
      </c>
      <c r="S737" s="51">
        <v>2.6999999999999997</v>
      </c>
      <c r="T737" s="51">
        <v>7.7777777777777777</v>
      </c>
      <c r="U737" s="51">
        <v>15.799999999999999</v>
      </c>
      <c r="V737" s="51">
        <v>17.800000000000004</v>
      </c>
      <c r="W737" s="51">
        <v>14.8</v>
      </c>
      <c r="X737" s="51">
        <v>10.277777777777777</v>
      </c>
      <c r="Y737" s="51">
        <v>1.8000000000000012</v>
      </c>
      <c r="Z737" s="51">
        <v>-2.7222222222222214</v>
      </c>
      <c r="AA737" s="51">
        <v>-13.722222222222221</v>
      </c>
      <c r="AB737" s="53">
        <f t="shared" si="267"/>
        <v>233.67965155964748</v>
      </c>
      <c r="AC737" s="53">
        <f t="shared" si="268"/>
        <v>157.29633780180302</v>
      </c>
      <c r="AD737" s="53">
        <f t="shared" si="269"/>
        <v>395.65475860214832</v>
      </c>
      <c r="AE737" s="53">
        <f t="shared" si="270"/>
        <v>463.91903468370776</v>
      </c>
      <c r="AF737" s="53">
        <f t="shared" si="271"/>
        <v>638.36669508193188</v>
      </c>
      <c r="AG737" s="53">
        <f t="shared" si="272"/>
        <v>1217.0106746776364</v>
      </c>
      <c r="AH737" s="53">
        <f t="shared" si="273"/>
        <v>1587.85647529985</v>
      </c>
      <c r="AI737" s="53">
        <f t="shared" si="274"/>
        <v>1272.0067646941507</v>
      </c>
      <c r="AJ737" s="53">
        <f t="shared" si="275"/>
        <v>894.27052823787005</v>
      </c>
      <c r="AK737" s="53">
        <f t="shared" si="276"/>
        <v>439.55577141451607</v>
      </c>
      <c r="AL737" s="53">
        <f t="shared" si="277"/>
        <v>337.32882258506396</v>
      </c>
      <c r="AM737" s="53">
        <f t="shared" si="278"/>
        <v>181.10402577597642</v>
      </c>
      <c r="AN737" s="55">
        <f t="shared" si="279"/>
        <v>0.84734932252081885</v>
      </c>
      <c r="AO737" s="55">
        <f t="shared" si="280"/>
        <v>0.73754032973368455</v>
      </c>
      <c r="AP737" s="55">
        <f t="shared" si="281"/>
        <v>0.78390235339542269</v>
      </c>
      <c r="AQ737" s="55">
        <f t="shared" si="282"/>
        <v>0.62539990395528255</v>
      </c>
      <c r="AR737" s="55">
        <f t="shared" si="283"/>
        <v>0.604679396446969</v>
      </c>
      <c r="AS737" s="55">
        <f t="shared" si="284"/>
        <v>0.67900346639292142</v>
      </c>
      <c r="AT737" s="55">
        <f t="shared" si="285"/>
        <v>0.78033435377901939</v>
      </c>
      <c r="AU737" s="55">
        <f t="shared" si="286"/>
        <v>0.756731269890769</v>
      </c>
      <c r="AV737" s="55">
        <f t="shared" si="287"/>
        <v>0.71568929230364808</v>
      </c>
      <c r="AW737" s="55">
        <f t="shared" si="288"/>
        <v>0.63176736414467205</v>
      </c>
      <c r="AX737" s="55">
        <f t="shared" si="289"/>
        <v>0.6738705802367666</v>
      </c>
      <c r="AY737" s="55">
        <f t="shared" si="290"/>
        <v>0.85070960438324961</v>
      </c>
    </row>
    <row r="738" spans="1:51" ht="27" thickBot="1" x14ac:dyDescent="0.3">
      <c r="A738" s="41" t="s">
        <v>1398</v>
      </c>
      <c r="B738" s="41" t="s">
        <v>1421</v>
      </c>
      <c r="C738" s="26" t="s">
        <v>797</v>
      </c>
      <c r="D738" s="50">
        <v>-12.61</v>
      </c>
      <c r="E738" s="50">
        <v>-7.7</v>
      </c>
      <c r="F738" s="50">
        <v>0.28000000000000003</v>
      </c>
      <c r="G738" s="50">
        <v>7</v>
      </c>
      <c r="H738" s="50">
        <v>14.22</v>
      </c>
      <c r="I738" s="50">
        <v>19.2</v>
      </c>
      <c r="J738" s="50">
        <v>20.9</v>
      </c>
      <c r="K738" s="50">
        <v>20</v>
      </c>
      <c r="L738" s="50">
        <v>15.39</v>
      </c>
      <c r="M738" s="50">
        <v>7.4</v>
      </c>
      <c r="N738" s="50">
        <v>0</v>
      </c>
      <c r="O738" s="50">
        <v>-7.61</v>
      </c>
      <c r="P738" s="51">
        <v>-15.222222222222221</v>
      </c>
      <c r="Q738" s="51">
        <v>-10.799999999999999</v>
      </c>
      <c r="R738" s="51">
        <v>-4.2222222222222232</v>
      </c>
      <c r="S738" s="51">
        <v>1.6000000000000014</v>
      </c>
      <c r="T738" s="51">
        <v>8.8888888888888893</v>
      </c>
      <c r="U738" s="51">
        <v>13.8</v>
      </c>
      <c r="V738" s="51">
        <v>16.3</v>
      </c>
      <c r="W738" s="51">
        <v>15.299999999999999</v>
      </c>
      <c r="X738" s="51">
        <v>8.1111111111111125</v>
      </c>
      <c r="Y738" s="51">
        <v>1.6000000000000014</v>
      </c>
      <c r="Z738" s="51">
        <v>-3.8888888888888888</v>
      </c>
      <c r="AA738" s="51">
        <v>-10.611111111111112</v>
      </c>
      <c r="AB738" s="53">
        <f t="shared" si="267"/>
        <v>152.11133533570475</v>
      </c>
      <c r="AC738" s="53">
        <f t="shared" si="268"/>
        <v>211.20672974115945</v>
      </c>
      <c r="AD738" s="53">
        <f t="shared" si="269"/>
        <v>321.15810328513982</v>
      </c>
      <c r="AE738" s="53">
        <f t="shared" si="270"/>
        <v>469.91227280569109</v>
      </c>
      <c r="AF738" s="53">
        <f t="shared" si="271"/>
        <v>800.26486840957477</v>
      </c>
      <c r="AG738" s="53">
        <f t="shared" si="272"/>
        <v>1117.6504382789303</v>
      </c>
      <c r="AH738" s="53">
        <f t="shared" si="273"/>
        <v>1387.5882230056732</v>
      </c>
      <c r="AI738" s="53">
        <f t="shared" si="274"/>
        <v>1290.7512282265941</v>
      </c>
      <c r="AJ738" s="53">
        <f t="shared" si="275"/>
        <v>667.97228535693819</v>
      </c>
      <c r="AK738" s="53">
        <f t="shared" si="276"/>
        <v>457.22867795073199</v>
      </c>
      <c r="AL738" s="53">
        <f t="shared" si="277"/>
        <v>344.54207768746397</v>
      </c>
      <c r="AM738" s="53">
        <f t="shared" si="278"/>
        <v>216.12527773863357</v>
      </c>
      <c r="AN738" s="55">
        <f t="shared" si="279"/>
        <v>0.80803292657792269</v>
      </c>
      <c r="AO738" s="55">
        <f t="shared" si="280"/>
        <v>0.78430243545027456</v>
      </c>
      <c r="AP738" s="55">
        <f t="shared" si="281"/>
        <v>0.71756889301559701</v>
      </c>
      <c r="AQ738" s="55">
        <f t="shared" si="282"/>
        <v>0.68512797496481959</v>
      </c>
      <c r="AR738" s="55">
        <f t="shared" si="283"/>
        <v>0.70303395769204691</v>
      </c>
      <c r="AS738" s="55">
        <f t="shared" si="284"/>
        <v>0.70933267575631165</v>
      </c>
      <c r="AT738" s="55">
        <f t="shared" si="285"/>
        <v>0.74986225498808867</v>
      </c>
      <c r="AU738" s="55">
        <f t="shared" si="286"/>
        <v>0.74358480051536591</v>
      </c>
      <c r="AV738" s="55">
        <f t="shared" si="287"/>
        <v>0.61854212539594178</v>
      </c>
      <c r="AW738" s="55">
        <f t="shared" si="288"/>
        <v>0.66663540483812789</v>
      </c>
      <c r="AX738" s="55">
        <f t="shared" si="289"/>
        <v>0.75080898525660633</v>
      </c>
      <c r="AY738" s="55">
        <f t="shared" si="290"/>
        <v>0.79062680331977608</v>
      </c>
    </row>
    <row r="739" spans="1:51" ht="14.4" thickBot="1" x14ac:dyDescent="0.3">
      <c r="A739" s="41" t="s">
        <v>1398</v>
      </c>
      <c r="B739" s="41" t="s">
        <v>1421</v>
      </c>
      <c r="C739" s="26" t="s">
        <v>798</v>
      </c>
      <c r="D739" s="50">
        <v>-12.78</v>
      </c>
      <c r="E739" s="50">
        <v>-14.8</v>
      </c>
      <c r="F739" s="50">
        <v>-5.72</v>
      </c>
      <c r="G739" s="50">
        <v>3.5</v>
      </c>
      <c r="H739" s="50">
        <v>9.61</v>
      </c>
      <c r="I739" s="50">
        <v>16.399999999999999</v>
      </c>
      <c r="J739" s="50">
        <v>18.899999999999999</v>
      </c>
      <c r="K739" s="50">
        <v>18.3</v>
      </c>
      <c r="L739" s="50">
        <v>12.28</v>
      </c>
      <c r="M739" s="50">
        <v>8.1999999999999993</v>
      </c>
      <c r="N739" s="50">
        <v>-2.11</v>
      </c>
      <c r="O739" s="50">
        <v>-7.28</v>
      </c>
      <c r="P739" s="51">
        <v>-14.111111111111111</v>
      </c>
      <c r="Q739" s="51">
        <v>-17.2</v>
      </c>
      <c r="R739" s="51">
        <v>-9.7777777777777786</v>
      </c>
      <c r="S739" s="51">
        <v>-0.39999999999999936</v>
      </c>
      <c r="T739" s="51">
        <v>4.3888888888888884</v>
      </c>
      <c r="U739" s="51">
        <v>12.799999999999999</v>
      </c>
      <c r="V739" s="51">
        <v>16.099999999999998</v>
      </c>
      <c r="W739" s="51">
        <v>14.3</v>
      </c>
      <c r="X739" s="51">
        <v>9.3888888888888875</v>
      </c>
      <c r="Y739" s="51">
        <v>5.8999999999999986</v>
      </c>
      <c r="Z739" s="51">
        <v>-2.9999999999999991</v>
      </c>
      <c r="AA739" s="51">
        <v>-10.388888888888888</v>
      </c>
      <c r="AB739" s="53">
        <f t="shared" si="267"/>
        <v>185.09245719042198</v>
      </c>
      <c r="AC739" s="53">
        <f t="shared" si="268"/>
        <v>130.79826340139672</v>
      </c>
      <c r="AD739" s="53">
        <f t="shared" si="269"/>
        <v>213.28669262998491</v>
      </c>
      <c r="AE739" s="53">
        <f t="shared" si="270"/>
        <v>449.03485341353792</v>
      </c>
      <c r="AF739" s="53">
        <f t="shared" si="271"/>
        <v>584.22681498120085</v>
      </c>
      <c r="AG739" s="53">
        <f t="shared" si="272"/>
        <v>1170.1603322061296</v>
      </c>
      <c r="AH739" s="53">
        <f t="shared" si="273"/>
        <v>1531.1029929130129</v>
      </c>
      <c r="AI739" s="53">
        <f t="shared" si="274"/>
        <v>1261.4864566431334</v>
      </c>
      <c r="AJ739" s="53">
        <f t="shared" si="275"/>
        <v>971.47800420310648</v>
      </c>
      <c r="AK739" s="53">
        <f t="shared" si="276"/>
        <v>792.8386531867734</v>
      </c>
      <c r="AL739" s="53">
        <f t="shared" si="277"/>
        <v>459.08145789335708</v>
      </c>
      <c r="AM739" s="53">
        <f t="shared" si="278"/>
        <v>218.24048267802155</v>
      </c>
      <c r="AN739" s="55">
        <f t="shared" si="279"/>
        <v>0.89747607218208214</v>
      </c>
      <c r="AO739" s="55">
        <f t="shared" si="280"/>
        <v>0.81918439185442682</v>
      </c>
      <c r="AP739" s="55">
        <f t="shared" si="281"/>
        <v>0.73052602894660346</v>
      </c>
      <c r="AQ739" s="55">
        <f t="shared" si="282"/>
        <v>0.75633692212765646</v>
      </c>
      <c r="AR739" s="55">
        <f t="shared" si="283"/>
        <v>0.69923607533929888</v>
      </c>
      <c r="AS739" s="55">
        <f t="shared" si="284"/>
        <v>0.79268504193967793</v>
      </c>
      <c r="AT739" s="55">
        <f t="shared" si="285"/>
        <v>0.83803385441596334</v>
      </c>
      <c r="AU739" s="55">
        <f t="shared" si="286"/>
        <v>0.77509229251346956</v>
      </c>
      <c r="AV739" s="55">
        <f t="shared" si="287"/>
        <v>0.8251803855927744</v>
      </c>
      <c r="AW739" s="55">
        <f t="shared" si="288"/>
        <v>0.85425491162630041</v>
      </c>
      <c r="AX739" s="55">
        <f t="shared" si="289"/>
        <v>0.93620502003470385</v>
      </c>
      <c r="AY739" s="55">
        <f t="shared" si="290"/>
        <v>0.78443358197819202</v>
      </c>
    </row>
    <row r="740" spans="1:51" ht="14.4" thickBot="1" x14ac:dyDescent="0.3">
      <c r="A740" s="41" t="s">
        <v>1398</v>
      </c>
      <c r="B740" s="41" t="s">
        <v>1421</v>
      </c>
      <c r="C740" s="26" t="s">
        <v>799</v>
      </c>
      <c r="D740" s="50">
        <v>-11.78</v>
      </c>
      <c r="E740" s="50">
        <v>-12.4</v>
      </c>
      <c r="F740" s="50">
        <v>0.22</v>
      </c>
      <c r="G740" s="50">
        <v>5.5</v>
      </c>
      <c r="H740" s="50">
        <v>5.1100000000000003</v>
      </c>
      <c r="I740" s="50">
        <v>14.7</v>
      </c>
      <c r="J740" s="50">
        <v>16.3</v>
      </c>
      <c r="K740" s="50">
        <v>15</v>
      </c>
      <c r="L740" s="50">
        <v>13</v>
      </c>
      <c r="M740" s="50">
        <v>2</v>
      </c>
      <c r="N740" s="50">
        <v>-3.28</v>
      </c>
      <c r="O740" s="50">
        <v>-9.61</v>
      </c>
      <c r="P740" s="51">
        <v>-18.222222222222221</v>
      </c>
      <c r="Q740" s="51">
        <v>-18.900000000000002</v>
      </c>
      <c r="R740" s="51">
        <v>-5.3888888888888884</v>
      </c>
      <c r="S740" s="51">
        <v>-2.8999999999999995</v>
      </c>
      <c r="T740" s="51">
        <v>-2.2222222222222223</v>
      </c>
      <c r="U740" s="51">
        <v>9.9</v>
      </c>
      <c r="V740" s="51">
        <v>11.8</v>
      </c>
      <c r="W740" s="51">
        <v>10.499999999999998</v>
      </c>
      <c r="X740" s="51">
        <v>10.277777777777777</v>
      </c>
      <c r="Y740" s="51">
        <v>-1.3999999999999997</v>
      </c>
      <c r="Z740" s="51">
        <v>-8.5</v>
      </c>
      <c r="AA740" s="51">
        <v>-13.722222222222221</v>
      </c>
      <c r="AB740" s="53">
        <f t="shared" si="267"/>
        <v>86.149460898454109</v>
      </c>
      <c r="AC740" s="53">
        <f t="shared" si="268"/>
        <v>80.692356730576407</v>
      </c>
      <c r="AD740" s="53">
        <f t="shared" si="269"/>
        <v>270.47198131422198</v>
      </c>
      <c r="AE740" s="53">
        <f t="shared" si="270"/>
        <v>270.34726368864028</v>
      </c>
      <c r="AF740" s="53">
        <f t="shared" si="271"/>
        <v>307.10906669412702</v>
      </c>
      <c r="AG740" s="53">
        <f t="shared" si="272"/>
        <v>888.79900844553958</v>
      </c>
      <c r="AH740" s="53">
        <f t="shared" si="273"/>
        <v>1032.6265615284069</v>
      </c>
      <c r="AI740" s="53">
        <f t="shared" si="274"/>
        <v>944.54431459141369</v>
      </c>
      <c r="AJ740" s="53">
        <f t="shared" si="275"/>
        <v>1043.9125851486106</v>
      </c>
      <c r="AK740" s="53">
        <f t="shared" si="276"/>
        <v>431.5316001061787</v>
      </c>
      <c r="AL740" s="53">
        <f t="shared" si="277"/>
        <v>216.8139720943791</v>
      </c>
      <c r="AM740" s="53">
        <f t="shared" si="278"/>
        <v>153.19099225977413</v>
      </c>
      <c r="AN740" s="55">
        <f t="shared" si="279"/>
        <v>0.58814829269088398</v>
      </c>
      <c r="AO740" s="55">
        <f t="shared" si="280"/>
        <v>0.58356474889045784</v>
      </c>
      <c r="AP740" s="55">
        <f t="shared" si="281"/>
        <v>0.65994569302445727</v>
      </c>
      <c r="AQ740" s="55">
        <f t="shared" si="282"/>
        <v>0.54723751725651537</v>
      </c>
      <c r="AR740" s="55">
        <f t="shared" si="283"/>
        <v>0.59121175607202736</v>
      </c>
      <c r="AS740" s="55">
        <f t="shared" si="284"/>
        <v>0.72950385542448049</v>
      </c>
      <c r="AT740" s="55">
        <f t="shared" si="285"/>
        <v>0.74701976053680197</v>
      </c>
      <c r="AU740" s="55">
        <f t="shared" si="286"/>
        <v>0.74480261250449808</v>
      </c>
      <c r="AV740" s="55">
        <f t="shared" si="287"/>
        <v>0.83544859827154305</v>
      </c>
      <c r="AW740" s="55">
        <f t="shared" si="288"/>
        <v>0.78194663633264294</v>
      </c>
      <c r="AX740" s="55">
        <f t="shared" si="289"/>
        <v>0.67190776411628461</v>
      </c>
      <c r="AY740" s="55">
        <f t="shared" si="290"/>
        <v>0.71959222254725319</v>
      </c>
    </row>
    <row r="741" spans="1:51" ht="14.4" thickBot="1" x14ac:dyDescent="0.3">
      <c r="A741" s="41" t="s">
        <v>1398</v>
      </c>
      <c r="B741" s="41" t="s">
        <v>1421</v>
      </c>
      <c r="C741" s="26" t="s">
        <v>800</v>
      </c>
      <c r="D741" s="50">
        <v>-11.22</v>
      </c>
      <c r="E741" s="50">
        <v>-5</v>
      </c>
      <c r="F741" s="50">
        <v>0.61</v>
      </c>
      <c r="G741" s="50">
        <v>7.6</v>
      </c>
      <c r="H741" s="50">
        <v>14.22</v>
      </c>
      <c r="I741" s="50">
        <v>21.5</v>
      </c>
      <c r="J741" s="50">
        <v>23.2</v>
      </c>
      <c r="K741" s="50">
        <v>21.6</v>
      </c>
      <c r="L741" s="50">
        <v>18.28</v>
      </c>
      <c r="M741" s="50">
        <v>9</v>
      </c>
      <c r="N741" s="50">
        <v>-0.5</v>
      </c>
      <c r="O741" s="50">
        <v>-12.28</v>
      </c>
      <c r="P741" s="51">
        <v>-13.888888888888889</v>
      </c>
      <c r="Q741" s="51">
        <v>-7.7999999999999989</v>
      </c>
      <c r="R741" s="51">
        <v>-5.3888888888888884</v>
      </c>
      <c r="S741" s="51">
        <v>2.1000000000000005</v>
      </c>
      <c r="T741" s="51">
        <v>5.4999999999999991</v>
      </c>
      <c r="U741" s="51">
        <v>16.099999999999998</v>
      </c>
      <c r="V741" s="51">
        <v>18.000000000000004</v>
      </c>
      <c r="W741" s="51">
        <v>16.5</v>
      </c>
      <c r="X741" s="51">
        <v>13.22222222222222</v>
      </c>
      <c r="Y741" s="51">
        <v>5.4999999999999991</v>
      </c>
      <c r="Z741" s="51">
        <v>-3.6111111111111112</v>
      </c>
      <c r="AA741" s="51">
        <v>-15.388888888888888</v>
      </c>
      <c r="AB741" s="53">
        <f t="shared" si="267"/>
        <v>169.34852802822112</v>
      </c>
      <c r="AC741" s="53">
        <f t="shared" si="268"/>
        <v>275.01586896355104</v>
      </c>
      <c r="AD741" s="53">
        <f t="shared" si="269"/>
        <v>262.95487825617818</v>
      </c>
      <c r="AE741" s="53">
        <f t="shared" si="270"/>
        <v>484.42503172850337</v>
      </c>
      <c r="AF741" s="53">
        <f t="shared" si="271"/>
        <v>503.33757731160256</v>
      </c>
      <c r="AG741" s="53">
        <f t="shared" si="272"/>
        <v>1303.7725782801679</v>
      </c>
      <c r="AH741" s="53">
        <f t="shared" si="273"/>
        <v>1495.5568234486095</v>
      </c>
      <c r="AI741" s="53">
        <f t="shared" si="274"/>
        <v>1363.5545999360504</v>
      </c>
      <c r="AJ741" s="53">
        <f t="shared" si="275"/>
        <v>1098.0439056970752</v>
      </c>
      <c r="AK741" s="53">
        <f t="shared" si="276"/>
        <v>710.60404469112189</v>
      </c>
      <c r="AL741" s="53">
        <f t="shared" si="277"/>
        <v>372.45319659729438</v>
      </c>
      <c r="AM741" s="53">
        <f t="shared" si="278"/>
        <v>144.09852510308011</v>
      </c>
      <c r="AN741" s="55">
        <f t="shared" si="279"/>
        <v>0.80637126133410575</v>
      </c>
      <c r="AO741" s="55">
        <f t="shared" si="280"/>
        <v>0.80719316800236485</v>
      </c>
      <c r="AP741" s="55">
        <f t="shared" si="281"/>
        <v>0.64160412668892752</v>
      </c>
      <c r="AQ741" s="55">
        <f t="shared" si="282"/>
        <v>0.68150839935868868</v>
      </c>
      <c r="AR741" s="55">
        <f t="shared" si="283"/>
        <v>0.55755678343867743</v>
      </c>
      <c r="AS741" s="55">
        <f t="shared" si="284"/>
        <v>0.71360683384154411</v>
      </c>
      <c r="AT741" s="55">
        <f t="shared" si="285"/>
        <v>0.72578507496895728</v>
      </c>
      <c r="AU741" s="55">
        <f t="shared" si="286"/>
        <v>0.72755475602020359</v>
      </c>
      <c r="AV741" s="55">
        <f t="shared" si="287"/>
        <v>0.72359303619705662</v>
      </c>
      <c r="AW741" s="55">
        <f t="shared" si="288"/>
        <v>0.78714986386009123</v>
      </c>
      <c r="AX741" s="55">
        <f t="shared" si="289"/>
        <v>0.79493945785740672</v>
      </c>
      <c r="AY741" s="55">
        <f t="shared" si="290"/>
        <v>0.7760780168960808</v>
      </c>
    </row>
    <row r="742" spans="1:51" ht="14.4" thickBot="1" x14ac:dyDescent="0.3">
      <c r="A742" s="41" t="s">
        <v>1398</v>
      </c>
      <c r="B742" s="41" t="s">
        <v>1421</v>
      </c>
      <c r="C742" s="26" t="s">
        <v>801</v>
      </c>
      <c r="D742" s="50">
        <v>-13.72</v>
      </c>
      <c r="E742" s="50">
        <v>-10.5</v>
      </c>
      <c r="F742" s="50">
        <v>-0.78</v>
      </c>
      <c r="G742" s="50">
        <v>5.3</v>
      </c>
      <c r="H742" s="50">
        <v>15</v>
      </c>
      <c r="I742" s="50">
        <v>19.5</v>
      </c>
      <c r="J742" s="50">
        <v>20.8</v>
      </c>
      <c r="K742" s="50">
        <v>20.100000000000001</v>
      </c>
      <c r="L742" s="50">
        <v>14.78</v>
      </c>
      <c r="M742" s="50">
        <v>7.9</v>
      </c>
      <c r="N742" s="50">
        <v>-1.72</v>
      </c>
      <c r="O742" s="50">
        <v>-12</v>
      </c>
      <c r="P742" s="51">
        <v>-17.722222222222221</v>
      </c>
      <c r="Q742" s="51">
        <v>-13.4</v>
      </c>
      <c r="R742" s="51">
        <v>-6.4999999999999991</v>
      </c>
      <c r="S742" s="51">
        <v>-2.5999999999999996</v>
      </c>
      <c r="T742" s="51">
        <v>6.6111111111111098</v>
      </c>
      <c r="U742" s="51">
        <v>13.099999999999998</v>
      </c>
      <c r="V742" s="51">
        <v>15.999999999999998</v>
      </c>
      <c r="W742" s="51">
        <v>14.100000000000001</v>
      </c>
      <c r="X742" s="51">
        <v>9.2777777777777786</v>
      </c>
      <c r="Y742" s="51">
        <v>2.4</v>
      </c>
      <c r="Z742" s="51">
        <v>-4.3888888888888884</v>
      </c>
      <c r="AA742" s="51">
        <v>-15</v>
      </c>
      <c r="AB742" s="53">
        <f t="shared" si="267"/>
        <v>109.65573288479045</v>
      </c>
      <c r="AC742" s="53">
        <f t="shared" si="268"/>
        <v>173.18145039967328</v>
      </c>
      <c r="AD742" s="53">
        <f t="shared" si="269"/>
        <v>245.55449175768499</v>
      </c>
      <c r="AE742" s="53">
        <f t="shared" si="270"/>
        <v>286.60370440096455</v>
      </c>
      <c r="AF742" s="53">
        <f t="shared" si="271"/>
        <v>557.99117988451599</v>
      </c>
      <c r="AG742" s="53">
        <f t="shared" si="272"/>
        <v>1001.4063875278453</v>
      </c>
      <c r="AH742" s="53">
        <f t="shared" si="273"/>
        <v>1343.7448855343257</v>
      </c>
      <c r="AI742" s="53">
        <f t="shared" si="274"/>
        <v>1098.8634164386388</v>
      </c>
      <c r="AJ742" s="53">
        <f t="shared" si="275"/>
        <v>813.37235196183337</v>
      </c>
      <c r="AK742" s="53">
        <f t="shared" si="276"/>
        <v>495.34159624083003</v>
      </c>
      <c r="AL742" s="53">
        <f t="shared" si="277"/>
        <v>362.41294500010497</v>
      </c>
      <c r="AM742" s="53">
        <f t="shared" si="278"/>
        <v>150.23158076991928</v>
      </c>
      <c r="AN742" s="55">
        <f t="shared" si="279"/>
        <v>0.71763395587656587</v>
      </c>
      <c r="AO742" s="55">
        <f t="shared" si="280"/>
        <v>0.7924492913293899</v>
      </c>
      <c r="AP742" s="55">
        <f t="shared" si="281"/>
        <v>0.6520857321379594</v>
      </c>
      <c r="AQ742" s="55">
        <f t="shared" si="282"/>
        <v>0.5673744947544801</v>
      </c>
      <c r="AR742" s="55">
        <f t="shared" si="283"/>
        <v>0.57245807952377659</v>
      </c>
      <c r="AS742" s="55">
        <f t="shared" si="284"/>
        <v>0.66519510064348908</v>
      </c>
      <c r="AT742" s="55">
        <f t="shared" si="285"/>
        <v>0.74019359513688154</v>
      </c>
      <c r="AU742" s="55">
        <f t="shared" si="286"/>
        <v>0.68397028222597722</v>
      </c>
      <c r="AV742" s="55">
        <f t="shared" si="287"/>
        <v>0.69606641869165031</v>
      </c>
      <c r="AW742" s="55">
        <f t="shared" si="288"/>
        <v>0.68214013469269685</v>
      </c>
      <c r="AX742" s="55">
        <f t="shared" si="289"/>
        <v>0.81995224238827502</v>
      </c>
      <c r="AY742" s="55">
        <f t="shared" si="290"/>
        <v>0.78355800941122156</v>
      </c>
    </row>
    <row r="743" spans="1:51" ht="14.4" thickBot="1" x14ac:dyDescent="0.3">
      <c r="A743" s="41" t="s">
        <v>1398</v>
      </c>
      <c r="B743" s="41" t="s">
        <v>1421</v>
      </c>
      <c r="C743" s="26" t="s">
        <v>802</v>
      </c>
      <c r="D743" s="50">
        <v>-15.61</v>
      </c>
      <c r="E743" s="50">
        <v>-5.2</v>
      </c>
      <c r="F743" s="50">
        <v>0.78</v>
      </c>
      <c r="G743" s="50">
        <v>7</v>
      </c>
      <c r="H743" s="50">
        <v>13.5</v>
      </c>
      <c r="I743" s="50">
        <v>21</v>
      </c>
      <c r="J743" s="50">
        <v>20.8</v>
      </c>
      <c r="K743" s="50">
        <v>22.7</v>
      </c>
      <c r="L743" s="50">
        <v>17.11</v>
      </c>
      <c r="M743" s="50">
        <v>9</v>
      </c>
      <c r="N743" s="50">
        <v>3</v>
      </c>
      <c r="O743" s="50">
        <v>-9.11</v>
      </c>
      <c r="P743" s="51">
        <v>-19.277777777777779</v>
      </c>
      <c r="Q743" s="51">
        <v>-9.5</v>
      </c>
      <c r="R743" s="51">
        <v>-2.1111111111111116</v>
      </c>
      <c r="S743" s="51">
        <v>-1.0000000000000004</v>
      </c>
      <c r="T743" s="51">
        <v>6.6111111111111098</v>
      </c>
      <c r="U743" s="51">
        <v>14.4</v>
      </c>
      <c r="V743" s="51">
        <v>15.499999999999998</v>
      </c>
      <c r="W743" s="51">
        <v>16.7</v>
      </c>
      <c r="X743" s="51">
        <v>13.499999999999998</v>
      </c>
      <c r="Y743" s="51">
        <v>2.3000000000000003</v>
      </c>
      <c r="Z743" s="51">
        <v>-1.1111111111111112</v>
      </c>
      <c r="AA743" s="51">
        <v>-11.388888888888889</v>
      </c>
      <c r="AB743" s="53">
        <f t="shared" si="267"/>
        <v>98.322291662109691</v>
      </c>
      <c r="AC743" s="53">
        <f t="shared" si="268"/>
        <v>214.18899671656607</v>
      </c>
      <c r="AD743" s="53">
        <f t="shared" si="269"/>
        <v>424.18362631499969</v>
      </c>
      <c r="AE743" s="53">
        <f t="shared" si="270"/>
        <v>322.58481710772605</v>
      </c>
      <c r="AF743" s="53">
        <f t="shared" si="271"/>
        <v>614.86742243061644</v>
      </c>
      <c r="AG743" s="53">
        <f t="shared" si="272"/>
        <v>1080.7057274118183</v>
      </c>
      <c r="AH743" s="53">
        <f t="shared" si="273"/>
        <v>1260.4891243788384</v>
      </c>
      <c r="AI743" s="53">
        <f t="shared" si="274"/>
        <v>1308.0140956391799</v>
      </c>
      <c r="AJ743" s="53">
        <f t="shared" si="275"/>
        <v>1225.6251369033982</v>
      </c>
      <c r="AK743" s="53">
        <f t="shared" si="276"/>
        <v>453.2843448364265</v>
      </c>
      <c r="AL743" s="53">
        <f t="shared" si="277"/>
        <v>419.31685664241058</v>
      </c>
      <c r="AM743" s="53">
        <f t="shared" si="278"/>
        <v>214.59862007804628</v>
      </c>
      <c r="AN743" s="55">
        <f t="shared" si="279"/>
        <v>0.73438082857996256</v>
      </c>
      <c r="AO743" s="55">
        <f t="shared" si="280"/>
        <v>0.71776634959462815</v>
      </c>
      <c r="AP743" s="55">
        <f t="shared" si="281"/>
        <v>0.80991919011382008</v>
      </c>
      <c r="AQ743" s="55">
        <f t="shared" si="282"/>
        <v>0.56765604683886994</v>
      </c>
      <c r="AR743" s="55">
        <f t="shared" si="283"/>
        <v>0.63080893837643404</v>
      </c>
      <c r="AS743" s="55">
        <f t="shared" si="284"/>
        <v>0.65973604028002819</v>
      </c>
      <c r="AT743" s="55">
        <f t="shared" si="285"/>
        <v>0.71689650338699784</v>
      </c>
      <c r="AU743" s="55">
        <f t="shared" si="286"/>
        <v>0.68910650720739008</v>
      </c>
      <c r="AV743" s="55">
        <f t="shared" si="287"/>
        <v>0.79318017939175622</v>
      </c>
      <c r="AW743" s="55">
        <f t="shared" si="288"/>
        <v>0.62867899048292464</v>
      </c>
      <c r="AX743" s="55">
        <f t="shared" si="289"/>
        <v>0.74389846024565109</v>
      </c>
      <c r="AY743" s="55">
        <f t="shared" si="290"/>
        <v>0.83515343202251813</v>
      </c>
    </row>
    <row r="744" spans="1:51" ht="14.4" thickBot="1" x14ac:dyDescent="0.3">
      <c r="A744" s="41" t="s">
        <v>1398</v>
      </c>
      <c r="B744" s="41" t="s">
        <v>1421</v>
      </c>
      <c r="C744" s="26" t="s">
        <v>803</v>
      </c>
      <c r="D744" s="50">
        <v>-13</v>
      </c>
      <c r="E744" s="50">
        <v>-5.5</v>
      </c>
      <c r="F744" s="50">
        <v>-8.11</v>
      </c>
      <c r="G744" s="50">
        <v>9.6999999999999993</v>
      </c>
      <c r="H744" s="50">
        <v>9.5</v>
      </c>
      <c r="I744" s="50">
        <v>17.3</v>
      </c>
      <c r="J744" s="50">
        <v>21.4</v>
      </c>
      <c r="K744" s="50">
        <v>18.399999999999999</v>
      </c>
      <c r="L744" s="50">
        <v>15</v>
      </c>
      <c r="M744" s="50">
        <v>1.3</v>
      </c>
      <c r="N744" s="50">
        <v>2.89</v>
      </c>
      <c r="O744" s="50">
        <v>-10.72</v>
      </c>
      <c r="P744" s="51">
        <v>-16.722222222222221</v>
      </c>
      <c r="Q744" s="51">
        <v>-9.4</v>
      </c>
      <c r="R744" s="51">
        <v>-14</v>
      </c>
      <c r="S744" s="51">
        <v>1.0999999999999983</v>
      </c>
      <c r="T744" s="51">
        <v>1.722222222222223</v>
      </c>
      <c r="U744" s="51">
        <v>11.300000000000002</v>
      </c>
      <c r="V744" s="51">
        <v>15.7</v>
      </c>
      <c r="W744" s="51">
        <v>13.599999999999998</v>
      </c>
      <c r="X744" s="51">
        <v>9.1111111111111107</v>
      </c>
      <c r="Y744" s="51">
        <v>-2.9999999999999991</v>
      </c>
      <c r="Z744" s="51">
        <v>-1.4999999999999996</v>
      </c>
      <c r="AA744" s="51">
        <v>-14.277777777777777</v>
      </c>
      <c r="AB744" s="53">
        <f t="shared" si="267"/>
        <v>122.35005236032022</v>
      </c>
      <c r="AC744" s="53">
        <f t="shared" si="268"/>
        <v>222.58429929026209</v>
      </c>
      <c r="AD744" s="53">
        <f t="shared" si="269"/>
        <v>130.21800349618391</v>
      </c>
      <c r="AE744" s="53">
        <f t="shared" si="270"/>
        <v>364.23919678120052</v>
      </c>
      <c r="AF744" s="53">
        <f t="shared" si="271"/>
        <v>403.60645899193935</v>
      </c>
      <c r="AG744" s="53">
        <f t="shared" si="272"/>
        <v>907.1680595395004</v>
      </c>
      <c r="AH744" s="53">
        <f t="shared" si="273"/>
        <v>1246.4209616854901</v>
      </c>
      <c r="AI744" s="53">
        <f t="shared" si="274"/>
        <v>1144.7859389658256</v>
      </c>
      <c r="AJ744" s="53">
        <f t="shared" si="275"/>
        <v>784.13476917436765</v>
      </c>
      <c r="AK744" s="53">
        <f t="shared" si="276"/>
        <v>358.20292016153212</v>
      </c>
      <c r="AL744" s="53">
        <f t="shared" si="277"/>
        <v>399.17484701755217</v>
      </c>
      <c r="AM744" s="53">
        <f t="shared" si="278"/>
        <v>152.72431485416089</v>
      </c>
      <c r="AN744" s="55">
        <f t="shared" si="279"/>
        <v>0.73619680745630034</v>
      </c>
      <c r="AO744" s="55">
        <f t="shared" si="280"/>
        <v>0.7400669784745797</v>
      </c>
      <c r="AP744" s="55">
        <f t="shared" si="281"/>
        <v>0.62569546521026953</v>
      </c>
      <c r="AQ744" s="55">
        <f t="shared" si="282"/>
        <v>0.55044686142739629</v>
      </c>
      <c r="AR744" s="55">
        <f t="shared" si="283"/>
        <v>0.58333195533188464</v>
      </c>
      <c r="AS744" s="55">
        <f t="shared" si="284"/>
        <v>0.6783087857210538</v>
      </c>
      <c r="AT744" s="55">
        <f t="shared" si="285"/>
        <v>0.69987441526466054</v>
      </c>
      <c r="AU744" s="55">
        <f t="shared" si="286"/>
        <v>0.7360594166595037</v>
      </c>
      <c r="AV744" s="55">
        <f t="shared" si="287"/>
        <v>0.67861800456657229</v>
      </c>
      <c r="AW744" s="55">
        <f t="shared" si="288"/>
        <v>0.73048337344135883</v>
      </c>
      <c r="AX744" s="55">
        <f t="shared" si="289"/>
        <v>0.72864343402228215</v>
      </c>
      <c r="AY744" s="55">
        <f t="shared" si="290"/>
        <v>0.7506937454667385</v>
      </c>
    </row>
    <row r="745" spans="1:51" ht="14.4" thickBot="1" x14ac:dyDescent="0.3">
      <c r="A745" s="41" t="s">
        <v>1398</v>
      </c>
      <c r="B745" s="41" t="s">
        <v>1421</v>
      </c>
      <c r="C745" s="26" t="s">
        <v>804</v>
      </c>
      <c r="D745" s="50">
        <v>-10.89</v>
      </c>
      <c r="E745" s="50">
        <v>-11.5</v>
      </c>
      <c r="F745" s="50">
        <v>0.89</v>
      </c>
      <c r="G745" s="50">
        <v>5.8</v>
      </c>
      <c r="H745" s="50">
        <v>11.22</v>
      </c>
      <c r="I745" s="50">
        <v>16.600000000000001</v>
      </c>
      <c r="J745" s="50">
        <v>17.899999999999999</v>
      </c>
      <c r="K745" s="50">
        <v>18.2</v>
      </c>
      <c r="L745" s="50">
        <v>12.11</v>
      </c>
      <c r="M745" s="50">
        <v>2.9</v>
      </c>
      <c r="N745" s="50">
        <v>-1.39</v>
      </c>
      <c r="O745" s="50">
        <v>-6.89</v>
      </c>
      <c r="P745" s="51">
        <v>-13.777777777777779</v>
      </c>
      <c r="Q745" s="51">
        <v>-18.299999999999997</v>
      </c>
      <c r="R745" s="51">
        <v>-3.5000000000000004</v>
      </c>
      <c r="S745" s="51">
        <v>-1.3999999999999997</v>
      </c>
      <c r="T745" s="51">
        <v>6.2222222222222232</v>
      </c>
      <c r="U745" s="51">
        <v>12.6</v>
      </c>
      <c r="V745" s="51">
        <v>14.3</v>
      </c>
      <c r="W745" s="51">
        <v>13.499999999999998</v>
      </c>
      <c r="X745" s="51">
        <v>9.6111111111111089</v>
      </c>
      <c r="Y745" s="51">
        <v>-1.2999999999999998</v>
      </c>
      <c r="Z745" s="51">
        <v>-2.9999999999999991</v>
      </c>
      <c r="AA745" s="51">
        <v>-9.6111111111111107</v>
      </c>
      <c r="AB745" s="53">
        <f t="shared" si="267"/>
        <v>167.97441618260672</v>
      </c>
      <c r="AC745" s="53">
        <f t="shared" si="268"/>
        <v>83.137522068133407</v>
      </c>
      <c r="AD745" s="53">
        <f t="shared" si="269"/>
        <v>342.43032314051072</v>
      </c>
      <c r="AE745" s="53">
        <f t="shared" si="270"/>
        <v>330.42796078758386</v>
      </c>
      <c r="AF745" s="53">
        <f t="shared" si="271"/>
        <v>676.94993730162514</v>
      </c>
      <c r="AG745" s="53">
        <f t="shared" si="272"/>
        <v>1125.4966527736385</v>
      </c>
      <c r="AH745" s="53">
        <f t="shared" si="273"/>
        <v>1293.5838931436253</v>
      </c>
      <c r="AI745" s="53">
        <f t="shared" si="274"/>
        <v>1144.249486069853</v>
      </c>
      <c r="AJ745" s="53">
        <f t="shared" si="275"/>
        <v>1012.1664132368862</v>
      </c>
      <c r="AK745" s="53">
        <f t="shared" si="276"/>
        <v>410.771045154489</v>
      </c>
      <c r="AL745" s="53">
        <f t="shared" si="277"/>
        <v>435.39505564631418</v>
      </c>
      <c r="AM745" s="53">
        <f t="shared" si="278"/>
        <v>239.43640774113791</v>
      </c>
      <c r="AN745" s="55">
        <f t="shared" si="279"/>
        <v>0.7926148654248365</v>
      </c>
      <c r="AO745" s="55">
        <f t="shared" si="280"/>
        <v>0.57134062642726391</v>
      </c>
      <c r="AP745" s="55">
        <f t="shared" si="281"/>
        <v>0.72482053140799729</v>
      </c>
      <c r="AQ745" s="55">
        <f t="shared" si="282"/>
        <v>0.59874417638136301</v>
      </c>
      <c r="AR745" s="55">
        <f t="shared" si="283"/>
        <v>0.71334367080868477</v>
      </c>
      <c r="AS745" s="55">
        <f t="shared" si="284"/>
        <v>0.77248195280182219</v>
      </c>
      <c r="AT745" s="55">
        <f t="shared" si="285"/>
        <v>0.79481384838904701</v>
      </c>
      <c r="AU745" s="55">
        <f t="shared" si="286"/>
        <v>0.74051680673170317</v>
      </c>
      <c r="AV745" s="55">
        <f t="shared" si="287"/>
        <v>0.84700447782515442</v>
      </c>
      <c r="AW745" s="55">
        <f t="shared" si="288"/>
        <v>0.73888967200907307</v>
      </c>
      <c r="AX745" s="55">
        <f t="shared" si="289"/>
        <v>0.88790132946091871</v>
      </c>
      <c r="AY745" s="55">
        <f t="shared" si="290"/>
        <v>0.80940860150476424</v>
      </c>
    </row>
    <row r="746" spans="1:51" ht="14.4" thickBot="1" x14ac:dyDescent="0.3">
      <c r="A746" s="41" t="s">
        <v>1398</v>
      </c>
      <c r="B746" s="41" t="s">
        <v>1421</v>
      </c>
      <c r="C746" s="26" t="s">
        <v>805</v>
      </c>
      <c r="D746" s="50">
        <v>-10.39</v>
      </c>
      <c r="E746" s="50">
        <v>-10</v>
      </c>
      <c r="F746" s="50">
        <v>-2.39</v>
      </c>
      <c r="G746" s="50">
        <v>10</v>
      </c>
      <c r="H746" s="50">
        <v>13.39</v>
      </c>
      <c r="I746" s="50">
        <v>17.7</v>
      </c>
      <c r="J746" s="50">
        <v>21.6</v>
      </c>
      <c r="K746" s="50">
        <v>20.3</v>
      </c>
      <c r="L746" s="50">
        <v>17.5</v>
      </c>
      <c r="M746" s="50">
        <v>6.5</v>
      </c>
      <c r="N746" s="50">
        <v>-5.89</v>
      </c>
      <c r="O746" s="50">
        <v>-6.78</v>
      </c>
      <c r="P746" s="51">
        <v>-14.277777777777777</v>
      </c>
      <c r="Q746" s="51">
        <v>-15.2</v>
      </c>
      <c r="R746" s="51">
        <v>-7.2222222222222223</v>
      </c>
      <c r="S746" s="51">
        <v>2.0000000000000009</v>
      </c>
      <c r="T746" s="51">
        <v>5.8888888888888893</v>
      </c>
      <c r="U746" s="51">
        <v>10.899999999999999</v>
      </c>
      <c r="V746" s="51">
        <v>15.799999999999999</v>
      </c>
      <c r="W746" s="51">
        <v>15.1</v>
      </c>
      <c r="X746" s="51">
        <v>12.222222222222221</v>
      </c>
      <c r="Y746" s="51">
        <v>1.4000000000000017</v>
      </c>
      <c r="Z746" s="51">
        <v>-8.6111111111111107</v>
      </c>
      <c r="AA746" s="51">
        <v>-8.7777777777777786</v>
      </c>
      <c r="AB746" s="53">
        <f t="shared" si="267"/>
        <v>148.78180714561998</v>
      </c>
      <c r="AC746" s="53">
        <f t="shared" si="268"/>
        <v>123.97524231524345</v>
      </c>
      <c r="AD746" s="53">
        <f t="shared" si="269"/>
        <v>247.37101207126977</v>
      </c>
      <c r="AE746" s="53">
        <f t="shared" si="270"/>
        <v>406.1011125490997</v>
      </c>
      <c r="AF746" s="53">
        <f t="shared" si="271"/>
        <v>560.59915743483725</v>
      </c>
      <c r="AG746" s="53">
        <f t="shared" si="272"/>
        <v>838.84673633259263</v>
      </c>
      <c r="AH746" s="53">
        <f t="shared" si="273"/>
        <v>1247.1067433376827</v>
      </c>
      <c r="AI746" s="53">
        <f t="shared" si="274"/>
        <v>1234.886603997639</v>
      </c>
      <c r="AJ746" s="53">
        <f t="shared" si="275"/>
        <v>1011.7044665904826</v>
      </c>
      <c r="AK746" s="53">
        <f t="shared" si="276"/>
        <v>472.58590404215408</v>
      </c>
      <c r="AL746" s="53">
        <f t="shared" si="277"/>
        <v>259.39602188973157</v>
      </c>
      <c r="AM746" s="53">
        <f t="shared" si="278"/>
        <v>270.53433424663604</v>
      </c>
      <c r="AN746" s="55">
        <f t="shared" si="279"/>
        <v>0.73131493285865934</v>
      </c>
      <c r="AO746" s="55">
        <f t="shared" si="280"/>
        <v>0.65736411172003362</v>
      </c>
      <c r="AP746" s="55">
        <f t="shared" si="281"/>
        <v>0.69437251284206369</v>
      </c>
      <c r="AQ746" s="55">
        <f t="shared" si="282"/>
        <v>0.5754078828339364</v>
      </c>
      <c r="AR746" s="55">
        <f t="shared" si="283"/>
        <v>0.60448937773757783</v>
      </c>
      <c r="AS746" s="55">
        <f t="shared" si="284"/>
        <v>0.64408578535133376</v>
      </c>
      <c r="AT746" s="55">
        <f t="shared" si="285"/>
        <v>0.695794884389632</v>
      </c>
      <c r="AU746" s="55">
        <f t="shared" si="286"/>
        <v>0.72060001336907298</v>
      </c>
      <c r="AV746" s="55">
        <f t="shared" si="287"/>
        <v>0.71181595104943707</v>
      </c>
      <c r="AW746" s="55">
        <f t="shared" si="288"/>
        <v>0.69896841962732026</v>
      </c>
      <c r="AX746" s="55">
        <f t="shared" si="289"/>
        <v>0.81085859253001724</v>
      </c>
      <c r="AY746" s="55">
        <f t="shared" si="290"/>
        <v>0.85674191764973351</v>
      </c>
    </row>
    <row r="747" spans="1:51" ht="14.4" thickBot="1" x14ac:dyDescent="0.3">
      <c r="A747" s="41" t="s">
        <v>1398</v>
      </c>
      <c r="B747" s="41" t="s">
        <v>1421</v>
      </c>
      <c r="C747" s="27" t="s">
        <v>806</v>
      </c>
      <c r="D747" s="50">
        <v>-11.72</v>
      </c>
      <c r="E747" s="50">
        <v>-3.6</v>
      </c>
      <c r="F747" s="50">
        <v>2.5</v>
      </c>
      <c r="G747" s="50">
        <v>10.5</v>
      </c>
      <c r="H747" s="50">
        <v>13.11</v>
      </c>
      <c r="I747" s="50">
        <v>19.899999999999999</v>
      </c>
      <c r="J747" s="50">
        <v>22</v>
      </c>
      <c r="K747" s="50">
        <v>21.6</v>
      </c>
      <c r="L747" s="50">
        <v>16.11</v>
      </c>
      <c r="M747" s="50">
        <v>4.3</v>
      </c>
      <c r="N747" s="50">
        <v>3.89</v>
      </c>
      <c r="O747" s="50">
        <v>-6</v>
      </c>
      <c r="P747" s="51">
        <v>-14.722222222222221</v>
      </c>
      <c r="Q747" s="51">
        <v>-7.6999999999999993</v>
      </c>
      <c r="R747" s="51">
        <v>-0.61111111111111194</v>
      </c>
      <c r="S747" s="51">
        <v>4.6000000000000005</v>
      </c>
      <c r="T747" s="51">
        <v>7.9999999999999991</v>
      </c>
      <c r="U747" s="51">
        <v>13.499999999999998</v>
      </c>
      <c r="V747" s="51">
        <v>17.5</v>
      </c>
      <c r="W747" s="51">
        <v>17.3</v>
      </c>
      <c r="X747" s="51">
        <v>7.2222222222222223</v>
      </c>
      <c r="Y747" s="51">
        <v>0.49999999999999922</v>
      </c>
      <c r="Z747" s="51">
        <v>-4.2222222222222232</v>
      </c>
      <c r="AA747" s="51">
        <v>-9.2777777777777768</v>
      </c>
      <c r="AB747" s="53">
        <f t="shared" si="267"/>
        <v>153.76768356553879</v>
      </c>
      <c r="AC747" s="53">
        <f t="shared" si="268"/>
        <v>251.41028474576078</v>
      </c>
      <c r="AD747" s="53">
        <f t="shared" si="269"/>
        <v>467.36715725564585</v>
      </c>
      <c r="AE747" s="53">
        <f t="shared" si="270"/>
        <v>566.96125033371777</v>
      </c>
      <c r="AF747" s="53">
        <f t="shared" si="271"/>
        <v>762.56441035895102</v>
      </c>
      <c r="AG747" s="53">
        <f t="shared" si="272"/>
        <v>1029.1527254882938</v>
      </c>
      <c r="AH747" s="53">
        <f t="shared" si="273"/>
        <v>1510.3794448923791</v>
      </c>
      <c r="AI747" s="53">
        <f t="shared" si="274"/>
        <v>1509.1227556777883</v>
      </c>
      <c r="AJ747" s="53">
        <f t="shared" si="275"/>
        <v>565.11910287323462</v>
      </c>
      <c r="AK747" s="53">
        <f t="shared" si="276"/>
        <v>483.66091635968729</v>
      </c>
      <c r="AL747" s="53">
        <f t="shared" si="277"/>
        <v>248.28092576725632</v>
      </c>
      <c r="AM747" s="53">
        <f t="shared" si="278"/>
        <v>235.68964866142574</v>
      </c>
      <c r="AN747" s="55">
        <f t="shared" si="279"/>
        <v>0.78388042560165005</v>
      </c>
      <c r="AO747" s="55">
        <f t="shared" si="280"/>
        <v>0.73222139581462142</v>
      </c>
      <c r="AP747" s="55">
        <f t="shared" si="281"/>
        <v>0.79941085876034756</v>
      </c>
      <c r="AQ747" s="55">
        <f t="shared" si="282"/>
        <v>0.66863039526095591</v>
      </c>
      <c r="AR747" s="55">
        <f t="shared" si="283"/>
        <v>0.71148514488337322</v>
      </c>
      <c r="AS747" s="55">
        <f t="shared" si="284"/>
        <v>0.66603035369097474</v>
      </c>
      <c r="AT747" s="55">
        <f t="shared" si="285"/>
        <v>0.75642840857533733</v>
      </c>
      <c r="AU747" s="55">
        <f t="shared" si="286"/>
        <v>0.76540571660255208</v>
      </c>
      <c r="AV747" s="55">
        <f t="shared" si="287"/>
        <v>0.55598114656338671</v>
      </c>
      <c r="AW747" s="55">
        <f t="shared" si="288"/>
        <v>0.76320761312013796</v>
      </c>
      <c r="AX747" s="55">
        <f t="shared" si="289"/>
        <v>0.55473820288918507</v>
      </c>
      <c r="AY747" s="55">
        <f t="shared" si="290"/>
        <v>0.77616468746715905</v>
      </c>
    </row>
    <row r="748" spans="1:51" ht="14.4" thickBot="1" x14ac:dyDescent="0.3">
      <c r="A748" s="41" t="s">
        <v>1398</v>
      </c>
      <c r="B748" s="41" t="s">
        <v>1421</v>
      </c>
      <c r="C748" s="26" t="s">
        <v>807</v>
      </c>
      <c r="D748" s="50">
        <v>-7.89</v>
      </c>
      <c r="E748" s="50">
        <v>-7.6</v>
      </c>
      <c r="F748" s="50">
        <v>2.2799999999999998</v>
      </c>
      <c r="G748" s="50">
        <v>10.6</v>
      </c>
      <c r="H748" s="50">
        <v>13.5</v>
      </c>
      <c r="I748" s="50">
        <v>20.5</v>
      </c>
      <c r="J748" s="50">
        <v>21</v>
      </c>
      <c r="K748" s="50">
        <v>21.4</v>
      </c>
      <c r="L748" s="50">
        <v>18.5</v>
      </c>
      <c r="M748" s="50">
        <v>8</v>
      </c>
      <c r="N748" s="50">
        <v>3.11</v>
      </c>
      <c r="O748" s="50">
        <v>-12.39</v>
      </c>
      <c r="P748" s="51">
        <v>-11.888888888888888</v>
      </c>
      <c r="Q748" s="51">
        <v>-12</v>
      </c>
      <c r="R748" s="51">
        <v>-1.888888888888888</v>
      </c>
      <c r="S748" s="51">
        <v>3.699999999999998</v>
      </c>
      <c r="T748" s="51">
        <v>6.7777777777777795</v>
      </c>
      <c r="U748" s="51">
        <v>13.599999999999998</v>
      </c>
      <c r="V748" s="51">
        <v>16.8</v>
      </c>
      <c r="W748" s="51">
        <v>16.5</v>
      </c>
      <c r="X748" s="51">
        <v>12.277777777777779</v>
      </c>
      <c r="Y748" s="51">
        <v>3.3999999999999986</v>
      </c>
      <c r="Z748" s="51">
        <v>-1.888888888888888</v>
      </c>
      <c r="AA748" s="51">
        <v>-15.611111111111111</v>
      </c>
      <c r="AB748" s="53">
        <f t="shared" si="267"/>
        <v>180.14628460817249</v>
      </c>
      <c r="AC748" s="53">
        <f t="shared" si="268"/>
        <v>173.03730338330422</v>
      </c>
      <c r="AD748" s="53">
        <f t="shared" si="269"/>
        <v>393.66941658195884</v>
      </c>
      <c r="AE748" s="53">
        <f t="shared" si="270"/>
        <v>496.42957342057252</v>
      </c>
      <c r="AF748" s="53">
        <f t="shared" si="271"/>
        <v>629.10680642463603</v>
      </c>
      <c r="AG748" s="53">
        <f t="shared" si="272"/>
        <v>1004.6692978872819</v>
      </c>
      <c r="AH748" s="53">
        <f t="shared" si="273"/>
        <v>1469.5960107971889</v>
      </c>
      <c r="AI748" s="53">
        <f t="shared" si="274"/>
        <v>1380.3499018117316</v>
      </c>
      <c r="AJ748" s="53">
        <f t="shared" si="275"/>
        <v>957.02719730266415</v>
      </c>
      <c r="AK748" s="53">
        <f t="shared" si="276"/>
        <v>566.84507485256768</v>
      </c>
      <c r="AL748" s="53">
        <f t="shared" si="277"/>
        <v>371.16014640965119</v>
      </c>
      <c r="AM748" s="53">
        <f t="shared" si="278"/>
        <v>140.13116405939795</v>
      </c>
      <c r="AN748" s="55">
        <f t="shared" si="279"/>
        <v>0.72968580011947015</v>
      </c>
      <c r="AO748" s="55">
        <f t="shared" si="280"/>
        <v>0.70716508486345453</v>
      </c>
      <c r="AP748" s="55">
        <f t="shared" si="281"/>
        <v>0.73944188195903626</v>
      </c>
      <c r="AQ748" s="55">
        <f t="shared" si="282"/>
        <v>0.62357948757776638</v>
      </c>
      <c r="AR748" s="55">
        <f t="shared" si="283"/>
        <v>0.63807141458282601</v>
      </c>
      <c r="AS748" s="55">
        <f t="shared" si="284"/>
        <v>0.64596906038754331</v>
      </c>
      <c r="AT748" s="55">
        <f t="shared" si="285"/>
        <v>0.76933495492971093</v>
      </c>
      <c r="AU748" s="55">
        <f t="shared" si="286"/>
        <v>0.73651626130867531</v>
      </c>
      <c r="AV748" s="55">
        <f t="shared" si="287"/>
        <v>0.67089185400728613</v>
      </c>
      <c r="AW748" s="55">
        <f t="shared" si="288"/>
        <v>0.72723846417493454</v>
      </c>
      <c r="AX748" s="55">
        <f t="shared" si="289"/>
        <v>0.69716199839010184</v>
      </c>
      <c r="AY748" s="55">
        <f t="shared" si="290"/>
        <v>0.76871501087612104</v>
      </c>
    </row>
    <row r="749" spans="1:51" ht="14.4" thickBot="1" x14ac:dyDescent="0.3">
      <c r="A749" s="41" t="s">
        <v>1398</v>
      </c>
      <c r="B749" s="41" t="s">
        <v>1421</v>
      </c>
      <c r="C749" s="26" t="s">
        <v>808</v>
      </c>
      <c r="D749" s="50">
        <v>-10.11</v>
      </c>
      <c r="E749" s="50">
        <v>-2.7</v>
      </c>
      <c r="F749" s="50">
        <v>-3.5</v>
      </c>
      <c r="G749" s="50">
        <v>7.2</v>
      </c>
      <c r="H749" s="50">
        <v>14.61</v>
      </c>
      <c r="I749" s="50">
        <v>19.600000000000001</v>
      </c>
      <c r="J749" s="50">
        <v>22.6</v>
      </c>
      <c r="K749" s="50">
        <v>21.3</v>
      </c>
      <c r="L749" s="50">
        <v>18.22</v>
      </c>
      <c r="M749" s="50">
        <v>7.7</v>
      </c>
      <c r="N749" s="50">
        <v>-0.28000000000000003</v>
      </c>
      <c r="O749" s="50">
        <v>-5.89</v>
      </c>
      <c r="P749" s="51">
        <v>-13.277777777777777</v>
      </c>
      <c r="Q749" s="51">
        <v>-7.4</v>
      </c>
      <c r="R749" s="51">
        <v>-11</v>
      </c>
      <c r="S749" s="51">
        <v>2.2000000000000006</v>
      </c>
      <c r="T749" s="51">
        <v>8.1111111111111125</v>
      </c>
      <c r="U749" s="51">
        <v>12.2</v>
      </c>
      <c r="V749" s="51">
        <v>15.7</v>
      </c>
      <c r="W749" s="51">
        <v>15.799999999999999</v>
      </c>
      <c r="X749" s="51">
        <v>11.888888888888888</v>
      </c>
      <c r="Y749" s="51">
        <v>0.79999999999999871</v>
      </c>
      <c r="Z749" s="51">
        <v>-4.7777777777777786</v>
      </c>
      <c r="AA749" s="51">
        <v>-12.5</v>
      </c>
      <c r="AB749" s="53">
        <f t="shared" si="267"/>
        <v>171.28741279049038</v>
      </c>
      <c r="AC749" s="53">
        <f t="shared" si="268"/>
        <v>246.27277302902269</v>
      </c>
      <c r="AD749" s="53">
        <f t="shared" si="269"/>
        <v>148.6955581751059</v>
      </c>
      <c r="AE749" s="53">
        <f t="shared" si="270"/>
        <v>504.98660864214332</v>
      </c>
      <c r="AF749" s="53">
        <f t="shared" si="271"/>
        <v>702.34618543921272</v>
      </c>
      <c r="AG749" s="53">
        <f t="shared" si="272"/>
        <v>884.48941355557315</v>
      </c>
      <c r="AH749" s="53">
        <f t="shared" si="273"/>
        <v>1158.4702778886465</v>
      </c>
      <c r="AI749" s="53">
        <f t="shared" si="274"/>
        <v>1270.2278436428262</v>
      </c>
      <c r="AJ749" s="53">
        <f t="shared" si="275"/>
        <v>925.37365061818548</v>
      </c>
      <c r="AK749" s="53">
        <f t="shared" si="276"/>
        <v>399.34509305315112</v>
      </c>
      <c r="AL749" s="53">
        <f t="shared" si="277"/>
        <v>307.63028790949039</v>
      </c>
      <c r="AM749" s="53">
        <f t="shared" si="278"/>
        <v>140.03547791490334</v>
      </c>
      <c r="AN749" s="55">
        <f t="shared" si="279"/>
        <v>0.77604369406969342</v>
      </c>
      <c r="AO749" s="55">
        <f t="shared" si="280"/>
        <v>0.70082864399431188</v>
      </c>
      <c r="AP749" s="55">
        <f t="shared" si="281"/>
        <v>0.56101972799978395</v>
      </c>
      <c r="AQ749" s="55">
        <f t="shared" si="282"/>
        <v>0.70539119120885341</v>
      </c>
      <c r="AR749" s="55">
        <f t="shared" si="283"/>
        <v>0.65037234602205107</v>
      </c>
      <c r="AS749" s="55">
        <f t="shared" si="284"/>
        <v>0.62321974584962114</v>
      </c>
      <c r="AT749" s="55">
        <f t="shared" si="285"/>
        <v>0.65048946805452612</v>
      </c>
      <c r="AU749" s="55">
        <f t="shared" si="286"/>
        <v>0.70869477720131113</v>
      </c>
      <c r="AV749" s="55">
        <f t="shared" si="287"/>
        <v>0.66551914122831468</v>
      </c>
      <c r="AW749" s="55">
        <f t="shared" si="288"/>
        <v>0.61666885369727176</v>
      </c>
      <c r="AX749" s="55">
        <f t="shared" si="289"/>
        <v>0.71669966023587528</v>
      </c>
      <c r="AY749" s="55">
        <f t="shared" si="290"/>
        <v>0.59577531704642339</v>
      </c>
    </row>
    <row r="750" spans="1:51" ht="14.4" thickBot="1" x14ac:dyDescent="0.3">
      <c r="A750" s="41" t="s">
        <v>1398</v>
      </c>
      <c r="B750" s="41" t="s">
        <v>1422</v>
      </c>
      <c r="C750" s="26" t="s">
        <v>809</v>
      </c>
      <c r="D750" s="50">
        <v>-0.28000000000000003</v>
      </c>
      <c r="E750" s="50">
        <v>3.7</v>
      </c>
      <c r="F750" s="50">
        <v>9.39</v>
      </c>
      <c r="G750" s="50">
        <v>11.3</v>
      </c>
      <c r="H750" s="50">
        <v>16.89</v>
      </c>
      <c r="I750" s="50">
        <v>23.9</v>
      </c>
      <c r="J750" s="50">
        <v>24.7</v>
      </c>
      <c r="K750" s="50">
        <v>25.1</v>
      </c>
      <c r="L750" s="50">
        <v>19.5</v>
      </c>
      <c r="M750" s="50">
        <v>14.5</v>
      </c>
      <c r="N750" s="50">
        <v>10.39</v>
      </c>
      <c r="O750" s="50">
        <v>2.39</v>
      </c>
      <c r="P750" s="51">
        <v>-4.3888888888888884</v>
      </c>
      <c r="Q750" s="51">
        <v>-1.9000000000000008</v>
      </c>
      <c r="R750" s="51">
        <v>4.2777777777777795</v>
      </c>
      <c r="S750" s="51">
        <v>4.7</v>
      </c>
      <c r="T750" s="51">
        <v>10.222222222222221</v>
      </c>
      <c r="U750" s="51">
        <v>19.8</v>
      </c>
      <c r="V750" s="51">
        <v>19.600000000000001</v>
      </c>
      <c r="W750" s="51">
        <v>20.500000000000004</v>
      </c>
      <c r="X750" s="51">
        <v>13.388888888888889</v>
      </c>
      <c r="Y750" s="51">
        <v>9.4</v>
      </c>
      <c r="Z750" s="51">
        <v>6.3888888888888884</v>
      </c>
      <c r="AA750" s="51">
        <v>-2.3888888888888893</v>
      </c>
      <c r="AB750" s="53">
        <f t="shared" si="267"/>
        <v>326.19371808890878</v>
      </c>
      <c r="AC750" s="53">
        <f t="shared" si="268"/>
        <v>355.45000013627129</v>
      </c>
      <c r="AD750" s="53">
        <f t="shared" si="269"/>
        <v>583.77173684046056</v>
      </c>
      <c r="AE750" s="53">
        <f t="shared" si="270"/>
        <v>545.17865674365066</v>
      </c>
      <c r="AF750" s="53">
        <f t="shared" si="271"/>
        <v>806.68767935426342</v>
      </c>
      <c r="AG750" s="53">
        <f t="shared" si="272"/>
        <v>1795.1050649551407</v>
      </c>
      <c r="AH750" s="53">
        <f t="shared" si="273"/>
        <v>1669.117230936012</v>
      </c>
      <c r="AI750" s="53">
        <f t="shared" si="274"/>
        <v>1821.7996164824219</v>
      </c>
      <c r="AJ750" s="53">
        <f t="shared" si="275"/>
        <v>1039.860408053027</v>
      </c>
      <c r="AK750" s="53">
        <f t="shared" si="276"/>
        <v>841.92571579499213</v>
      </c>
      <c r="AL750" s="53">
        <f t="shared" si="277"/>
        <v>731.96961291894036</v>
      </c>
      <c r="AM750" s="53">
        <f t="shared" si="278"/>
        <v>362.80774209412436</v>
      </c>
      <c r="AN750" s="55">
        <f t="shared" si="279"/>
        <v>0.73800694564012359</v>
      </c>
      <c r="AO750" s="55">
        <f t="shared" si="280"/>
        <v>0.66819980877404106</v>
      </c>
      <c r="AP750" s="55">
        <f t="shared" si="281"/>
        <v>0.70414690559164106</v>
      </c>
      <c r="AQ750" s="55">
        <f t="shared" si="282"/>
        <v>0.63846819561732004</v>
      </c>
      <c r="AR750" s="55">
        <f t="shared" si="283"/>
        <v>0.64799548117017969</v>
      </c>
      <c r="AS750" s="55">
        <f t="shared" si="284"/>
        <v>0.77855606083487638</v>
      </c>
      <c r="AT750" s="55">
        <f t="shared" si="285"/>
        <v>0.73295381747117117</v>
      </c>
      <c r="AU750" s="55">
        <f t="shared" si="286"/>
        <v>0.75666023388430026</v>
      </c>
      <c r="AV750" s="55">
        <f t="shared" si="287"/>
        <v>0.6778465418497347</v>
      </c>
      <c r="AW750" s="55">
        <f t="shared" si="288"/>
        <v>0.71460379977009958</v>
      </c>
      <c r="AX750" s="55">
        <f t="shared" si="289"/>
        <v>0.76251491377519165</v>
      </c>
      <c r="AY750" s="55">
        <f t="shared" si="290"/>
        <v>0.70709389765556085</v>
      </c>
    </row>
    <row r="751" spans="1:51" ht="14.4" thickBot="1" x14ac:dyDescent="0.3">
      <c r="A751" s="41" t="s">
        <v>1398</v>
      </c>
      <c r="B751" s="41" t="s">
        <v>1422</v>
      </c>
      <c r="C751" s="26" t="s">
        <v>810</v>
      </c>
      <c r="D751" s="50">
        <v>-2.61</v>
      </c>
      <c r="E751" s="50">
        <v>-2.2999999999999998</v>
      </c>
      <c r="F751" s="50">
        <v>7.78</v>
      </c>
      <c r="G751" s="50">
        <v>13.2</v>
      </c>
      <c r="H751" s="50">
        <v>18.22</v>
      </c>
      <c r="I751" s="50">
        <v>22.3</v>
      </c>
      <c r="J751" s="50">
        <v>25.6</v>
      </c>
      <c r="K751" s="50">
        <v>23.7</v>
      </c>
      <c r="L751" s="50">
        <v>20.61</v>
      </c>
      <c r="M751" s="50">
        <v>12.8</v>
      </c>
      <c r="N751" s="50">
        <v>5.1100000000000003</v>
      </c>
      <c r="O751" s="50">
        <v>-0.5</v>
      </c>
      <c r="P751" s="51">
        <v>-7.8888888888888884</v>
      </c>
      <c r="Q751" s="51">
        <v>-5.7000000000000011</v>
      </c>
      <c r="R751" s="51">
        <v>2.1111111111111094</v>
      </c>
      <c r="S751" s="51">
        <v>6.3000000000000016</v>
      </c>
      <c r="T751" s="51">
        <v>10.72222222222222</v>
      </c>
      <c r="U751" s="51">
        <v>15.999999999999998</v>
      </c>
      <c r="V751" s="51">
        <v>18.200000000000003</v>
      </c>
      <c r="W751" s="51">
        <v>19</v>
      </c>
      <c r="X751" s="51">
        <v>13.499999999999998</v>
      </c>
      <c r="Y751" s="51">
        <v>7.5</v>
      </c>
      <c r="Z751" s="51">
        <v>-0.49999999999999922</v>
      </c>
      <c r="AA751" s="51">
        <v>-5</v>
      </c>
      <c r="AB751" s="53">
        <f t="shared" si="267"/>
        <v>226.82536556643373</v>
      </c>
      <c r="AC751" s="53">
        <f t="shared" si="268"/>
        <v>310.20735884619114</v>
      </c>
      <c r="AD751" s="53">
        <f t="shared" si="269"/>
        <v>479.27841649763576</v>
      </c>
      <c r="AE751" s="53">
        <f t="shared" si="270"/>
        <v>600.72525680234105</v>
      </c>
      <c r="AF751" s="53">
        <f t="shared" si="271"/>
        <v>792.8978060049941</v>
      </c>
      <c r="AG751" s="53">
        <f t="shared" si="272"/>
        <v>1225.9045572762363</v>
      </c>
      <c r="AH751" s="53">
        <f t="shared" si="273"/>
        <v>1328.2809227561829</v>
      </c>
      <c r="AI751" s="53">
        <f t="shared" si="274"/>
        <v>1644.7447853492265</v>
      </c>
      <c r="AJ751" s="53">
        <f t="shared" si="275"/>
        <v>984.97850292957321</v>
      </c>
      <c r="AK751" s="53">
        <f t="shared" si="276"/>
        <v>726.93992164169129</v>
      </c>
      <c r="AL751" s="53">
        <f t="shared" si="277"/>
        <v>395.36723837614232</v>
      </c>
      <c r="AM751" s="53">
        <f t="shared" si="278"/>
        <v>302.27484095891884</v>
      </c>
      <c r="AN751" s="55">
        <f t="shared" si="279"/>
        <v>0.67034861767562604</v>
      </c>
      <c r="AO751" s="55">
        <f t="shared" si="280"/>
        <v>0.77499546291152221</v>
      </c>
      <c r="AP751" s="55">
        <f t="shared" si="281"/>
        <v>0.67373413847227448</v>
      </c>
      <c r="AQ751" s="55">
        <f t="shared" si="282"/>
        <v>0.62963675137517117</v>
      </c>
      <c r="AR751" s="55">
        <f t="shared" si="283"/>
        <v>0.61604238619739571</v>
      </c>
      <c r="AS751" s="55">
        <f t="shared" si="284"/>
        <v>0.67528197600109485</v>
      </c>
      <c r="AT751" s="55">
        <f t="shared" si="285"/>
        <v>0.63655956540195191</v>
      </c>
      <c r="AU751" s="55">
        <f t="shared" si="286"/>
        <v>0.74973349178139403</v>
      </c>
      <c r="AV751" s="55">
        <f t="shared" si="287"/>
        <v>0.63744239745654019</v>
      </c>
      <c r="AW751" s="55">
        <f t="shared" si="288"/>
        <v>0.701741087589831</v>
      </c>
      <c r="AX751" s="55">
        <f t="shared" si="289"/>
        <v>0.67080622135247703</v>
      </c>
      <c r="AY751" s="55">
        <f t="shared" si="290"/>
        <v>0.7161420942799982</v>
      </c>
    </row>
    <row r="752" spans="1:51" ht="14.4" thickBot="1" x14ac:dyDescent="0.3">
      <c r="A752" s="41" t="s">
        <v>1398</v>
      </c>
      <c r="B752" s="41" t="s">
        <v>1422</v>
      </c>
      <c r="C752" s="26" t="s">
        <v>811</v>
      </c>
      <c r="D752" s="50">
        <v>2.5</v>
      </c>
      <c r="E752" s="50">
        <v>3.2</v>
      </c>
      <c r="F752" s="50">
        <v>9.11</v>
      </c>
      <c r="G752" s="50">
        <v>13.6</v>
      </c>
      <c r="H752" s="50">
        <v>17.5</v>
      </c>
      <c r="I752" s="50">
        <v>21.4</v>
      </c>
      <c r="J752" s="50">
        <v>24.5</v>
      </c>
      <c r="K752" s="50">
        <v>26.1</v>
      </c>
      <c r="L752" s="50">
        <v>17.5</v>
      </c>
      <c r="M752" s="50">
        <v>14.3</v>
      </c>
      <c r="N752" s="50">
        <v>6</v>
      </c>
      <c r="O752" s="50">
        <v>2.39</v>
      </c>
      <c r="P752" s="51">
        <v>-1.3888888888888888</v>
      </c>
      <c r="Q752" s="51">
        <v>-4.1999999999999993</v>
      </c>
      <c r="R752" s="51">
        <v>0.27777777777777779</v>
      </c>
      <c r="S752" s="51">
        <v>4.6000000000000005</v>
      </c>
      <c r="T752" s="51">
        <v>10.388888888888891</v>
      </c>
      <c r="U752" s="51">
        <v>16.5</v>
      </c>
      <c r="V752" s="51">
        <v>18.899999999999999</v>
      </c>
      <c r="W752" s="51">
        <v>19.899999999999995</v>
      </c>
      <c r="X752" s="51">
        <v>11.277777777777777</v>
      </c>
      <c r="Y752" s="51">
        <v>4.8</v>
      </c>
      <c r="Z752" s="51">
        <v>1.2222222222222239</v>
      </c>
      <c r="AA752" s="51">
        <v>-2.6111111111111107</v>
      </c>
      <c r="AB752" s="53">
        <f t="shared" si="267"/>
        <v>417.11984428402349</v>
      </c>
      <c r="AC752" s="53">
        <f t="shared" si="268"/>
        <v>261.51937176486922</v>
      </c>
      <c r="AD752" s="53">
        <f t="shared" si="269"/>
        <v>336.59749285674201</v>
      </c>
      <c r="AE752" s="53">
        <f t="shared" si="270"/>
        <v>462.29916722164216</v>
      </c>
      <c r="AF752" s="53">
        <f t="shared" si="271"/>
        <v>793.61548290229314</v>
      </c>
      <c r="AG752" s="53">
        <f t="shared" si="272"/>
        <v>1380.3499018117316</v>
      </c>
      <c r="AH752" s="53">
        <f t="shared" si="273"/>
        <v>1548.1860345015489</v>
      </c>
      <c r="AI752" s="53">
        <f t="shared" si="274"/>
        <v>1594.0673140131701</v>
      </c>
      <c r="AJ752" s="53">
        <f t="shared" si="275"/>
        <v>893.14943323220155</v>
      </c>
      <c r="AK752" s="53">
        <f t="shared" si="276"/>
        <v>454.28637865336259</v>
      </c>
      <c r="AL752" s="53">
        <f t="shared" si="277"/>
        <v>476.83720379415462</v>
      </c>
      <c r="AM752" s="53">
        <f t="shared" si="278"/>
        <v>351.06415022996117</v>
      </c>
      <c r="AN752" s="55">
        <f t="shared" si="279"/>
        <v>0.75521633292878865</v>
      </c>
      <c r="AO752" s="55">
        <f t="shared" si="280"/>
        <v>0.58334275117233636</v>
      </c>
      <c r="AP752" s="55">
        <f t="shared" si="281"/>
        <v>0.53974549619989476</v>
      </c>
      <c r="AQ752" s="55">
        <f t="shared" si="282"/>
        <v>0.54520000216288933</v>
      </c>
      <c r="AR752" s="55">
        <f t="shared" si="283"/>
        <v>0.63044317594141164</v>
      </c>
      <c r="AS752" s="55">
        <f t="shared" si="284"/>
        <v>0.73651626130867531</v>
      </c>
      <c r="AT752" s="55">
        <f t="shared" si="285"/>
        <v>0.71013655155598854</v>
      </c>
      <c r="AU752" s="55">
        <f t="shared" si="286"/>
        <v>0.68709196935634553</v>
      </c>
      <c r="AV752" s="55">
        <f t="shared" si="287"/>
        <v>0.66881028896599659</v>
      </c>
      <c r="AW752" s="55">
        <f t="shared" si="288"/>
        <v>0.52832391590907712</v>
      </c>
      <c r="AX752" s="55">
        <f t="shared" si="289"/>
        <v>0.71430885564496038</v>
      </c>
      <c r="AY752" s="55">
        <f t="shared" si="290"/>
        <v>0.69555592994840953</v>
      </c>
    </row>
    <row r="753" spans="1:51" ht="14.4" thickBot="1" x14ac:dyDescent="0.3">
      <c r="A753" s="41" t="s">
        <v>1398</v>
      </c>
      <c r="B753" s="41" t="s">
        <v>1422</v>
      </c>
      <c r="C753" s="26" t="s">
        <v>812</v>
      </c>
      <c r="D753" s="50">
        <v>0.78</v>
      </c>
      <c r="E753" s="50">
        <v>3.6</v>
      </c>
      <c r="F753" s="50">
        <v>7.61</v>
      </c>
      <c r="G753" s="50">
        <v>14.3</v>
      </c>
      <c r="H753" s="50">
        <v>16.78</v>
      </c>
      <c r="I753" s="50">
        <v>24.4</v>
      </c>
      <c r="J753" s="50">
        <v>26</v>
      </c>
      <c r="K753" s="50">
        <v>24.9</v>
      </c>
      <c r="L753" s="50">
        <v>21.89</v>
      </c>
      <c r="M753" s="50">
        <v>13.9</v>
      </c>
      <c r="N753" s="50">
        <v>9.5</v>
      </c>
      <c r="O753" s="50">
        <v>0.72</v>
      </c>
      <c r="P753" s="51">
        <v>-2.9999999999999991</v>
      </c>
      <c r="Q753" s="51">
        <v>-0.29999999999999954</v>
      </c>
      <c r="R753" s="51">
        <v>0.99999999999999845</v>
      </c>
      <c r="S753" s="51">
        <v>7.6999999999999993</v>
      </c>
      <c r="T753" s="51">
        <v>11.222222222222223</v>
      </c>
      <c r="U753" s="51">
        <v>18.000000000000004</v>
      </c>
      <c r="V753" s="51">
        <v>19.600000000000001</v>
      </c>
      <c r="W753" s="51">
        <v>20.399999999999999</v>
      </c>
      <c r="X753" s="51">
        <v>17</v>
      </c>
      <c r="Y753" s="51">
        <v>8.6999999999999975</v>
      </c>
      <c r="Z753" s="51">
        <v>3.8888888888888888</v>
      </c>
      <c r="AA753" s="51">
        <v>-3.2777777777777768</v>
      </c>
      <c r="AB753" s="53">
        <f t="shared" si="267"/>
        <v>371.84937091899832</v>
      </c>
      <c r="AC753" s="53">
        <f t="shared" si="268"/>
        <v>452.41575322146707</v>
      </c>
      <c r="AD753" s="53">
        <f t="shared" si="269"/>
        <v>413.53992653791545</v>
      </c>
      <c r="AE753" s="53">
        <f t="shared" si="270"/>
        <v>677.57827855798666</v>
      </c>
      <c r="AF753" s="53">
        <f t="shared" si="271"/>
        <v>927.92818316318699</v>
      </c>
      <c r="AG753" s="53">
        <f t="shared" si="272"/>
        <v>1391.3947991562627</v>
      </c>
      <c r="AH753" s="53">
        <f t="shared" si="273"/>
        <v>1544.9439801188457</v>
      </c>
      <c r="AI753" s="53">
        <f t="shared" si="274"/>
        <v>1821.0430315250824</v>
      </c>
      <c r="AJ753" s="53">
        <f t="shared" si="275"/>
        <v>1427.3876190788651</v>
      </c>
      <c r="AK753" s="53">
        <f t="shared" si="276"/>
        <v>796.44976757954203</v>
      </c>
      <c r="AL753" s="53">
        <f t="shared" si="277"/>
        <v>548.70641670055545</v>
      </c>
      <c r="AM753" s="53">
        <f t="shared" si="278"/>
        <v>358.33338104650215</v>
      </c>
      <c r="AN753" s="55">
        <f t="shared" si="279"/>
        <v>0.75831258650394351</v>
      </c>
      <c r="AO753" s="55">
        <f t="shared" si="280"/>
        <v>0.75650956122920821</v>
      </c>
      <c r="AP753" s="55">
        <f t="shared" si="281"/>
        <v>0.62946064995901618</v>
      </c>
      <c r="AQ753" s="55">
        <f t="shared" si="282"/>
        <v>0.64523088973309684</v>
      </c>
      <c r="AR753" s="55">
        <f t="shared" si="283"/>
        <v>0.69741533218102647</v>
      </c>
      <c r="AS753" s="55">
        <f t="shared" si="284"/>
        <v>0.67523584713312368</v>
      </c>
      <c r="AT753" s="55">
        <f t="shared" si="285"/>
        <v>0.67842603684116198</v>
      </c>
      <c r="AU753" s="55">
        <f t="shared" si="286"/>
        <v>0.7610270067486522</v>
      </c>
      <c r="AV753" s="55">
        <f t="shared" si="287"/>
        <v>0.73782426530062217</v>
      </c>
      <c r="AW753" s="55">
        <f t="shared" si="288"/>
        <v>0.70866612916060212</v>
      </c>
      <c r="AX753" s="55">
        <f t="shared" si="289"/>
        <v>0.68015318117914236</v>
      </c>
      <c r="AY753" s="55">
        <f t="shared" si="290"/>
        <v>0.74601473441386856</v>
      </c>
    </row>
    <row r="754" spans="1:51" ht="14.4" thickBot="1" x14ac:dyDescent="0.3">
      <c r="A754" s="41" t="s">
        <v>1398</v>
      </c>
      <c r="B754" s="41" t="s">
        <v>1422</v>
      </c>
      <c r="C754" s="26" t="s">
        <v>813</v>
      </c>
      <c r="D754" s="50">
        <v>0.22</v>
      </c>
      <c r="E754" s="50">
        <v>3.6</v>
      </c>
      <c r="F754" s="50">
        <v>11.11</v>
      </c>
      <c r="G754" s="50">
        <v>15</v>
      </c>
      <c r="H754" s="50">
        <v>20.61</v>
      </c>
      <c r="I754" s="50">
        <v>23.7</v>
      </c>
      <c r="J754" s="50">
        <v>26.3</v>
      </c>
      <c r="K754" s="50">
        <v>29</v>
      </c>
      <c r="L754" s="50">
        <v>24.72</v>
      </c>
      <c r="M754" s="50">
        <v>15.3</v>
      </c>
      <c r="N754" s="50">
        <v>12.28</v>
      </c>
      <c r="O754" s="50">
        <v>5.1100000000000003</v>
      </c>
      <c r="P754" s="51">
        <v>-5.7222222222222223</v>
      </c>
      <c r="Q754" s="51">
        <v>-0.70000000000000084</v>
      </c>
      <c r="R754" s="51">
        <v>5</v>
      </c>
      <c r="S754" s="51">
        <v>9.4</v>
      </c>
      <c r="T754" s="51">
        <v>15.222222222222221</v>
      </c>
      <c r="U754" s="51">
        <v>18.099999999999998</v>
      </c>
      <c r="V754" s="51">
        <v>18.400000000000002</v>
      </c>
      <c r="W754" s="51">
        <v>19.400000000000002</v>
      </c>
      <c r="X754" s="51">
        <v>18.111111111111107</v>
      </c>
      <c r="Y754" s="51">
        <v>8.1999999999999993</v>
      </c>
      <c r="Z754" s="51">
        <v>6.3888888888888884</v>
      </c>
      <c r="AA754" s="51">
        <v>-1.3888888888888888</v>
      </c>
      <c r="AB754" s="53">
        <f t="shared" si="267"/>
        <v>257.11774489301024</v>
      </c>
      <c r="AC754" s="53">
        <f t="shared" si="268"/>
        <v>426.81341013999827</v>
      </c>
      <c r="AD754" s="53">
        <f t="shared" si="269"/>
        <v>575.66726975114955</v>
      </c>
      <c r="AE754" s="53">
        <f t="shared" si="270"/>
        <v>815.22399066240109</v>
      </c>
      <c r="AF754" s="53">
        <f t="shared" si="271"/>
        <v>1230.6707499319725</v>
      </c>
      <c r="AG754" s="53">
        <f t="shared" si="272"/>
        <v>1469.4782659723951</v>
      </c>
      <c r="AH754" s="53">
        <f t="shared" si="273"/>
        <v>1306.7349702651998</v>
      </c>
      <c r="AI754" s="53">
        <f t="shared" si="274"/>
        <v>1264.3367632525558</v>
      </c>
      <c r="AJ754" s="53">
        <f t="shared" si="275"/>
        <v>1384.2082895974415</v>
      </c>
      <c r="AK754" s="53">
        <f t="shared" si="276"/>
        <v>679.99802150811263</v>
      </c>
      <c r="AL754" s="53">
        <f t="shared" si="277"/>
        <v>645.88357461757539</v>
      </c>
      <c r="AM754" s="53">
        <f t="shared" si="278"/>
        <v>347.19418294269371</v>
      </c>
      <c r="AN754" s="55">
        <f t="shared" si="279"/>
        <v>0.64344744817261867</v>
      </c>
      <c r="AO754" s="55">
        <f t="shared" si="280"/>
        <v>0.73479228875718083</v>
      </c>
      <c r="AP754" s="55">
        <f t="shared" si="281"/>
        <v>0.66022153672496497</v>
      </c>
      <c r="AQ754" s="55">
        <f t="shared" si="282"/>
        <v>0.69194009692530778</v>
      </c>
      <c r="AR754" s="55">
        <f t="shared" si="283"/>
        <v>0.71252237859937761</v>
      </c>
      <c r="AS754" s="55">
        <f t="shared" si="284"/>
        <v>0.70866214818629825</v>
      </c>
      <c r="AT754" s="55">
        <f t="shared" si="285"/>
        <v>0.61842775643679926</v>
      </c>
      <c r="AU754" s="55">
        <f t="shared" si="286"/>
        <v>0.5621477859920464</v>
      </c>
      <c r="AV754" s="55">
        <f t="shared" si="287"/>
        <v>0.66707461895773834</v>
      </c>
      <c r="AW754" s="55">
        <f t="shared" si="288"/>
        <v>0.62588969766257918</v>
      </c>
      <c r="AX754" s="55">
        <f t="shared" si="289"/>
        <v>0.67283648052596545</v>
      </c>
      <c r="AY754" s="55">
        <f t="shared" si="290"/>
        <v>0.62861242697829411</v>
      </c>
    </row>
    <row r="755" spans="1:51" ht="14.4" thickBot="1" x14ac:dyDescent="0.3">
      <c r="A755" s="41" t="s">
        <v>1398</v>
      </c>
      <c r="B755" s="41" t="s">
        <v>1422</v>
      </c>
      <c r="C755" s="26" t="s">
        <v>814</v>
      </c>
      <c r="D755" s="50">
        <v>0</v>
      </c>
      <c r="E755" s="50">
        <v>3.2</v>
      </c>
      <c r="F755" s="50">
        <v>7.89</v>
      </c>
      <c r="G755" s="50">
        <v>13.4</v>
      </c>
      <c r="H755" s="50">
        <v>17.72</v>
      </c>
      <c r="I755" s="50">
        <v>23.7</v>
      </c>
      <c r="J755" s="50">
        <v>26.7</v>
      </c>
      <c r="K755" s="50">
        <v>24.8</v>
      </c>
      <c r="L755" s="50">
        <v>22.61</v>
      </c>
      <c r="M755" s="50">
        <v>13.3</v>
      </c>
      <c r="N755" s="50">
        <v>9.11</v>
      </c>
      <c r="O755" s="50">
        <v>0.39</v>
      </c>
      <c r="P755" s="51">
        <v>-2.5</v>
      </c>
      <c r="Q755" s="51">
        <v>-2.2000000000000006</v>
      </c>
      <c r="R755" s="51">
        <v>-0.88888888888888962</v>
      </c>
      <c r="S755" s="51">
        <v>4.9000000000000004</v>
      </c>
      <c r="T755" s="51">
        <v>12.888888888888889</v>
      </c>
      <c r="U755" s="51">
        <v>18.000000000000004</v>
      </c>
      <c r="V755" s="51">
        <v>19.899999999999995</v>
      </c>
      <c r="W755" s="51">
        <v>19.299999999999997</v>
      </c>
      <c r="X755" s="51">
        <v>16.277777777777775</v>
      </c>
      <c r="Y755" s="51">
        <v>7.3</v>
      </c>
      <c r="Z755" s="51">
        <v>2.7777777777777777</v>
      </c>
      <c r="AA755" s="51">
        <v>-4.7222222222222223</v>
      </c>
      <c r="AB755" s="53">
        <f t="shared" si="267"/>
        <v>423.71499813585353</v>
      </c>
      <c r="AC755" s="53">
        <f t="shared" si="268"/>
        <v>352.2641768647851</v>
      </c>
      <c r="AD755" s="53">
        <f t="shared" si="269"/>
        <v>308.53800058632737</v>
      </c>
      <c r="AE755" s="53">
        <f t="shared" si="270"/>
        <v>488.37760493080572</v>
      </c>
      <c r="AF755" s="53">
        <f t="shared" si="271"/>
        <v>1088.9251665152321</v>
      </c>
      <c r="AG755" s="53">
        <f t="shared" si="272"/>
        <v>1451.1258435337031</v>
      </c>
      <c r="AH755" s="53">
        <f t="shared" si="273"/>
        <v>1538.620537605942</v>
      </c>
      <c r="AI755" s="53">
        <f t="shared" si="274"/>
        <v>1598.4261280620262</v>
      </c>
      <c r="AJ755" s="53">
        <f t="shared" si="275"/>
        <v>1246.4096468706102</v>
      </c>
      <c r="AK755" s="53">
        <f t="shared" si="276"/>
        <v>684.62208083684573</v>
      </c>
      <c r="AL755" s="53">
        <f t="shared" si="277"/>
        <v>481.53351033396211</v>
      </c>
      <c r="AM755" s="53">
        <f t="shared" si="278"/>
        <v>295.5136433868301</v>
      </c>
      <c r="AN755" s="55">
        <f t="shared" si="279"/>
        <v>0.83261694591535595</v>
      </c>
      <c r="AO755" s="55">
        <f t="shared" si="280"/>
        <v>0.67702719446772386</v>
      </c>
      <c r="AP755" s="55">
        <f t="shared" si="281"/>
        <v>0.53854655631436188</v>
      </c>
      <c r="AQ755" s="55">
        <f t="shared" si="282"/>
        <v>0.56402567316730767</v>
      </c>
      <c r="AR755" s="55">
        <f t="shared" si="283"/>
        <v>0.73337787855705305</v>
      </c>
      <c r="AS755" s="55">
        <f t="shared" si="284"/>
        <v>0.70422297743920559</v>
      </c>
      <c r="AT755" s="55">
        <f t="shared" si="285"/>
        <v>0.66319270584269152</v>
      </c>
      <c r="AU755" s="55">
        <f t="shared" si="286"/>
        <v>0.71512568817798117</v>
      </c>
      <c r="AV755" s="55">
        <f t="shared" si="287"/>
        <v>0.67452245092425545</v>
      </c>
      <c r="AW755" s="55">
        <f t="shared" si="288"/>
        <v>0.66997941882027734</v>
      </c>
      <c r="AX755" s="55">
        <f t="shared" si="289"/>
        <v>0.64557521188054101</v>
      </c>
      <c r="AY755" s="55">
        <f t="shared" si="290"/>
        <v>0.68559160886747572</v>
      </c>
    </row>
    <row r="756" spans="1:51" ht="14.4" thickBot="1" x14ac:dyDescent="0.3">
      <c r="A756" s="41" t="s">
        <v>1398</v>
      </c>
      <c r="B756" s="41" t="s">
        <v>1422</v>
      </c>
      <c r="C756" s="26" t="s">
        <v>815</v>
      </c>
      <c r="D756" s="50">
        <v>-1.22</v>
      </c>
      <c r="E756" s="50">
        <v>5.5</v>
      </c>
      <c r="F756" s="50">
        <v>9.61</v>
      </c>
      <c r="G756" s="50">
        <v>13.8</v>
      </c>
      <c r="H756" s="50">
        <v>20.89</v>
      </c>
      <c r="I756" s="50">
        <v>24.5</v>
      </c>
      <c r="J756" s="50">
        <v>27</v>
      </c>
      <c r="K756" s="50">
        <v>28.4</v>
      </c>
      <c r="L756" s="50">
        <v>24.22</v>
      </c>
      <c r="M756" s="50">
        <v>14.2</v>
      </c>
      <c r="N756" s="50">
        <v>5.89</v>
      </c>
      <c r="O756" s="50">
        <v>3.22</v>
      </c>
      <c r="P756" s="51">
        <v>-5</v>
      </c>
      <c r="Q756" s="51">
        <v>0.59999999999999909</v>
      </c>
      <c r="R756" s="51">
        <v>1.722222222222223</v>
      </c>
      <c r="S756" s="51">
        <v>8.2999999999999989</v>
      </c>
      <c r="T756" s="51">
        <v>14.222222222222223</v>
      </c>
      <c r="U756" s="51">
        <v>17.899999999999999</v>
      </c>
      <c r="V756" s="51">
        <v>21.5</v>
      </c>
      <c r="W756" s="51">
        <v>20.599999999999998</v>
      </c>
      <c r="X756" s="51">
        <v>18.277777777777782</v>
      </c>
      <c r="Y756" s="51">
        <v>6.9</v>
      </c>
      <c r="Z756" s="51">
        <v>-0.27777777777777779</v>
      </c>
      <c r="AA756" s="51">
        <v>-1.7777777777777772</v>
      </c>
      <c r="AB756" s="53">
        <f t="shared" si="267"/>
        <v>318.59538248038143</v>
      </c>
      <c r="AC756" s="53">
        <f t="shared" si="268"/>
        <v>451.33275416564101</v>
      </c>
      <c r="AD756" s="53">
        <f t="shared" si="269"/>
        <v>400.63680703918413</v>
      </c>
      <c r="AE756" s="53">
        <f t="shared" si="270"/>
        <v>759.3740903730768</v>
      </c>
      <c r="AF756" s="53">
        <f t="shared" si="271"/>
        <v>1063.3020615593032</v>
      </c>
      <c r="AG756" s="53">
        <f t="shared" si="272"/>
        <v>1365.8030723264412</v>
      </c>
      <c r="AH756" s="53">
        <f t="shared" si="273"/>
        <v>1840.9996066609096</v>
      </c>
      <c r="AI756" s="53">
        <f t="shared" si="274"/>
        <v>1518.8281788798845</v>
      </c>
      <c r="AJ756" s="53">
        <f t="shared" si="275"/>
        <v>1456.4190686645611</v>
      </c>
      <c r="AK756" s="53">
        <f t="shared" si="276"/>
        <v>611.32801976991709</v>
      </c>
      <c r="AL756" s="53">
        <f t="shared" si="277"/>
        <v>386.85887320345353</v>
      </c>
      <c r="AM756" s="53">
        <f t="shared" si="278"/>
        <v>374.36136476664785</v>
      </c>
      <c r="AN756" s="55">
        <f t="shared" si="279"/>
        <v>0.75480831852772623</v>
      </c>
      <c r="AO756" s="55">
        <f t="shared" si="280"/>
        <v>0.70707144870110783</v>
      </c>
      <c r="AP756" s="55">
        <f t="shared" si="281"/>
        <v>0.57903992074804156</v>
      </c>
      <c r="AQ756" s="55">
        <f t="shared" si="282"/>
        <v>0.69422440077404224</v>
      </c>
      <c r="AR756" s="55">
        <f t="shared" si="283"/>
        <v>0.65661839517525522</v>
      </c>
      <c r="AS756" s="55">
        <f t="shared" si="284"/>
        <v>0.66699770060964625</v>
      </c>
      <c r="AT756" s="55">
        <f t="shared" si="285"/>
        <v>0.7190678209614686</v>
      </c>
      <c r="AU756" s="55">
        <f t="shared" si="286"/>
        <v>0.62694786268012337</v>
      </c>
      <c r="AV756" s="55">
        <f t="shared" si="287"/>
        <v>0.69456988124847163</v>
      </c>
      <c r="AW756" s="55">
        <f t="shared" si="288"/>
        <v>0.61486205230596547</v>
      </c>
      <c r="AX756" s="55">
        <f t="shared" si="289"/>
        <v>0.64584413332954793</v>
      </c>
      <c r="AY756" s="55">
        <f t="shared" si="290"/>
        <v>0.69744601322240196</v>
      </c>
    </row>
    <row r="757" spans="1:51" ht="14.4" thickBot="1" x14ac:dyDescent="0.3">
      <c r="A757" s="41" t="s">
        <v>1398</v>
      </c>
      <c r="B757" s="41" t="s">
        <v>1422</v>
      </c>
      <c r="C757" s="26" t="s">
        <v>816</v>
      </c>
      <c r="D757" s="50">
        <v>-2.89</v>
      </c>
      <c r="E757" s="50">
        <v>-1</v>
      </c>
      <c r="F757" s="50">
        <v>5.72</v>
      </c>
      <c r="G757" s="50">
        <v>12.6</v>
      </c>
      <c r="H757" s="50">
        <v>18.61</v>
      </c>
      <c r="I757" s="50">
        <v>24.1</v>
      </c>
      <c r="J757" s="50">
        <v>24.9</v>
      </c>
      <c r="K757" s="50">
        <v>24.2</v>
      </c>
      <c r="L757" s="50">
        <v>20.89</v>
      </c>
      <c r="M757" s="50">
        <v>13.2</v>
      </c>
      <c r="N757" s="50">
        <v>4.8899999999999997</v>
      </c>
      <c r="O757" s="50">
        <v>-1.28</v>
      </c>
      <c r="P757" s="51">
        <v>-7.6111111111111107</v>
      </c>
      <c r="Q757" s="51">
        <v>-7.6</v>
      </c>
      <c r="R757" s="51">
        <v>-0.49999999999999922</v>
      </c>
      <c r="S757" s="51">
        <v>5</v>
      </c>
      <c r="T757" s="51">
        <v>12.388888888888888</v>
      </c>
      <c r="U757" s="51">
        <v>17.5</v>
      </c>
      <c r="V757" s="51">
        <v>18.600000000000001</v>
      </c>
      <c r="W757" s="51">
        <v>18.8</v>
      </c>
      <c r="X757" s="51">
        <v>13.777777777777775</v>
      </c>
      <c r="Y757" s="51">
        <v>7.4</v>
      </c>
      <c r="Z757" s="51">
        <v>-2.5</v>
      </c>
      <c r="AA757" s="51">
        <v>-7.2222222222222223</v>
      </c>
      <c r="AB757" s="53">
        <f t="shared" si="267"/>
        <v>241.75847628529215</v>
      </c>
      <c r="AC757" s="53">
        <f t="shared" si="268"/>
        <v>210.68692405504513</v>
      </c>
      <c r="AD757" s="53">
        <f t="shared" si="269"/>
        <v>378.98084849559615</v>
      </c>
      <c r="AE757" s="53">
        <f t="shared" si="270"/>
        <v>521.80451868411762</v>
      </c>
      <c r="AF757" s="53">
        <f t="shared" si="271"/>
        <v>964.43510345793027</v>
      </c>
      <c r="AG757" s="53">
        <f t="shared" si="272"/>
        <v>1330.1750725053616</v>
      </c>
      <c r="AH757" s="53">
        <f t="shared" si="273"/>
        <v>1455.9808404831563</v>
      </c>
      <c r="AI757" s="53">
        <f t="shared" si="274"/>
        <v>1556.6975326800175</v>
      </c>
      <c r="AJ757" s="53">
        <f t="shared" si="275"/>
        <v>1003.7556376247572</v>
      </c>
      <c r="AK757" s="53">
        <f t="shared" si="276"/>
        <v>698.58244935613357</v>
      </c>
      <c r="AL757" s="53">
        <f t="shared" si="277"/>
        <v>299.29740180484214</v>
      </c>
      <c r="AM757" s="53">
        <f t="shared" si="278"/>
        <v>227.95845869773757</v>
      </c>
      <c r="AN757" s="55">
        <f t="shared" si="279"/>
        <v>0.69928869170152219</v>
      </c>
      <c r="AO757" s="55">
        <f t="shared" si="280"/>
        <v>0.60889087284541954</v>
      </c>
      <c r="AP757" s="55">
        <f t="shared" si="281"/>
        <v>0.64300398785805668</v>
      </c>
      <c r="AQ757" s="55">
        <f t="shared" si="282"/>
        <v>0.59844740060448931</v>
      </c>
      <c r="AR757" s="55">
        <f t="shared" si="283"/>
        <v>0.67116870488249114</v>
      </c>
      <c r="AS757" s="55">
        <f t="shared" si="284"/>
        <v>0.66617843391897424</v>
      </c>
      <c r="AT757" s="55">
        <f t="shared" si="285"/>
        <v>0.6804838066005755</v>
      </c>
      <c r="AU757" s="55">
        <f t="shared" si="286"/>
        <v>0.71851420103287855</v>
      </c>
      <c r="AV757" s="55">
        <f t="shared" si="287"/>
        <v>0.63796773670438101</v>
      </c>
      <c r="AW757" s="55">
        <f t="shared" si="288"/>
        <v>0.67898621770009593</v>
      </c>
      <c r="AX757" s="55">
        <f t="shared" si="289"/>
        <v>0.58813138479287219</v>
      </c>
      <c r="AY757" s="55">
        <f t="shared" si="290"/>
        <v>0.63988131213995125</v>
      </c>
    </row>
    <row r="758" spans="1:51" ht="14.4" thickBot="1" x14ac:dyDescent="0.3">
      <c r="A758" s="41" t="s">
        <v>1398</v>
      </c>
      <c r="B758" s="41" t="s">
        <v>1422</v>
      </c>
      <c r="C758" s="26" t="s">
        <v>817</v>
      </c>
      <c r="D758" s="50">
        <v>-5.22</v>
      </c>
      <c r="E758" s="50">
        <v>-0.5</v>
      </c>
      <c r="F758" s="50">
        <v>3.11</v>
      </c>
      <c r="G758" s="50">
        <v>11</v>
      </c>
      <c r="H758" s="50">
        <v>20</v>
      </c>
      <c r="I758" s="50">
        <v>21.3</v>
      </c>
      <c r="J758" s="50">
        <v>24.9</v>
      </c>
      <c r="K758" s="50">
        <v>23</v>
      </c>
      <c r="L758" s="50">
        <v>17.28</v>
      </c>
      <c r="M758" s="50">
        <v>12.3</v>
      </c>
      <c r="N758" s="50">
        <v>3.28</v>
      </c>
      <c r="O758" s="50">
        <v>-8.5</v>
      </c>
      <c r="P758" s="51">
        <v>-9</v>
      </c>
      <c r="Q758" s="51">
        <v>-5.7000000000000011</v>
      </c>
      <c r="R758" s="51">
        <v>-0.49999999999999922</v>
      </c>
      <c r="S758" s="51">
        <v>5</v>
      </c>
      <c r="T758" s="51">
        <v>14.611111111111109</v>
      </c>
      <c r="U758" s="51">
        <v>16.3</v>
      </c>
      <c r="V758" s="51">
        <v>20.700000000000003</v>
      </c>
      <c r="W758" s="51">
        <v>19.099999999999998</v>
      </c>
      <c r="X758" s="51">
        <v>12.111111111111109</v>
      </c>
      <c r="Y758" s="51">
        <v>6.9</v>
      </c>
      <c r="Z758" s="51">
        <v>-1.7777777777777772</v>
      </c>
      <c r="AA758" s="51">
        <v>-12.777777777777777</v>
      </c>
      <c r="AB758" s="53">
        <f t="shared" si="267"/>
        <v>232.00163763373206</v>
      </c>
      <c r="AC758" s="53">
        <f t="shared" si="268"/>
        <v>271.83306049823767</v>
      </c>
      <c r="AD758" s="53">
        <f t="shared" si="269"/>
        <v>454.8972063002256</v>
      </c>
      <c r="AE758" s="53">
        <f t="shared" si="270"/>
        <v>579.88389110866524</v>
      </c>
      <c r="AF758" s="53">
        <f t="shared" si="271"/>
        <v>1181.2312434348519</v>
      </c>
      <c r="AG758" s="53">
        <f t="shared" si="272"/>
        <v>1353.9264085878617</v>
      </c>
      <c r="AH758" s="53">
        <f t="shared" si="273"/>
        <v>1889.6673360790464</v>
      </c>
      <c r="AI758" s="53">
        <f t="shared" si="274"/>
        <v>1737.2639249956653</v>
      </c>
      <c r="AJ758" s="53">
        <f t="shared" si="275"/>
        <v>1010.9755553476499</v>
      </c>
      <c r="AK758" s="53">
        <f t="shared" si="276"/>
        <v>691.97010314243153</v>
      </c>
      <c r="AL758" s="53">
        <f t="shared" si="277"/>
        <v>372.77852897384241</v>
      </c>
      <c r="AM758" s="53">
        <f t="shared" si="278"/>
        <v>163.70587473284215</v>
      </c>
      <c r="AN758" s="55">
        <f t="shared" si="279"/>
        <v>0.7475821725192654</v>
      </c>
      <c r="AO758" s="55">
        <f t="shared" si="280"/>
        <v>0.67912440678089425</v>
      </c>
      <c r="AP758" s="55">
        <f t="shared" si="281"/>
        <v>0.77180870452331873</v>
      </c>
      <c r="AQ758" s="55">
        <f t="shared" si="282"/>
        <v>0.66505749732013608</v>
      </c>
      <c r="AR758" s="55">
        <f t="shared" si="283"/>
        <v>0.71133911965145225</v>
      </c>
      <c r="AS758" s="55">
        <f t="shared" si="284"/>
        <v>0.73167117809089921</v>
      </c>
      <c r="AT758" s="55">
        <f t="shared" si="285"/>
        <v>0.77523369869841652</v>
      </c>
      <c r="AU758" s="55">
        <f t="shared" si="286"/>
        <v>0.78698405906465629</v>
      </c>
      <c r="AV758" s="55">
        <f t="shared" si="287"/>
        <v>0.71652012753807237</v>
      </c>
      <c r="AW758" s="55">
        <f t="shared" si="288"/>
        <v>0.69597032034071815</v>
      </c>
      <c r="AX758" s="55">
        <f t="shared" si="289"/>
        <v>0.69449714451644984</v>
      </c>
      <c r="AY758" s="55">
        <f t="shared" si="290"/>
        <v>0.71226782928401933</v>
      </c>
    </row>
    <row r="759" spans="1:51" ht="14.4" thickBot="1" x14ac:dyDescent="0.3">
      <c r="A759" s="41" t="s">
        <v>1398</v>
      </c>
      <c r="B759" s="41" t="s">
        <v>1422</v>
      </c>
      <c r="C759" s="26" t="s">
        <v>818</v>
      </c>
      <c r="D759" s="50">
        <v>1.61</v>
      </c>
      <c r="E759" s="50">
        <v>1.9</v>
      </c>
      <c r="F759" s="50">
        <v>10.11</v>
      </c>
      <c r="G759" s="50">
        <v>16</v>
      </c>
      <c r="H759" s="50">
        <v>19.5</v>
      </c>
      <c r="I759" s="50">
        <v>23.8</v>
      </c>
      <c r="J759" s="50">
        <v>27.2</v>
      </c>
      <c r="K759" s="50">
        <v>25.7</v>
      </c>
      <c r="L759" s="50">
        <v>20.61</v>
      </c>
      <c r="M759" s="50">
        <v>17</v>
      </c>
      <c r="N759" s="50">
        <v>7.28</v>
      </c>
      <c r="O759" s="50">
        <v>2</v>
      </c>
      <c r="P759" s="51">
        <v>-3.2222222222222223</v>
      </c>
      <c r="Q759" s="51">
        <v>-1.7999999999999992</v>
      </c>
      <c r="R759" s="51">
        <v>5</v>
      </c>
      <c r="S759" s="51">
        <v>11.199999999999998</v>
      </c>
      <c r="T759" s="51">
        <v>13.277777777777777</v>
      </c>
      <c r="U759" s="51">
        <v>19.600000000000001</v>
      </c>
      <c r="V759" s="51">
        <v>22.199999999999996</v>
      </c>
      <c r="W759" s="51">
        <v>20.300000000000004</v>
      </c>
      <c r="X759" s="51">
        <v>15</v>
      </c>
      <c r="Y759" s="51">
        <v>12.1</v>
      </c>
      <c r="Z759" s="51">
        <v>1.888888888888888</v>
      </c>
      <c r="AA759" s="51">
        <v>-2.7222222222222214</v>
      </c>
      <c r="AB759" s="53">
        <f t="shared" si="267"/>
        <v>338.93678717349343</v>
      </c>
      <c r="AC759" s="53">
        <f t="shared" si="268"/>
        <v>409.80891868001129</v>
      </c>
      <c r="AD759" s="53">
        <f t="shared" si="269"/>
        <v>615.2994608891521</v>
      </c>
      <c r="AE759" s="53">
        <f t="shared" si="270"/>
        <v>972.28863904062212</v>
      </c>
      <c r="AF759" s="53">
        <f t="shared" si="271"/>
        <v>1024.9089806991592</v>
      </c>
      <c r="AG759" s="53">
        <f t="shared" si="272"/>
        <v>1761.659971077597</v>
      </c>
      <c r="AH759" s="53">
        <f t="shared" si="273"/>
        <v>1981.8626383405508</v>
      </c>
      <c r="AI759" s="53">
        <f t="shared" si="274"/>
        <v>1715.0959166933212</v>
      </c>
      <c r="AJ759" s="53">
        <f t="shared" si="275"/>
        <v>1196.0106604238772</v>
      </c>
      <c r="AK759" s="53">
        <f t="shared" si="276"/>
        <v>1027.5441399272165</v>
      </c>
      <c r="AL759" s="53">
        <f t="shared" si="277"/>
        <v>480.4330844266143</v>
      </c>
      <c r="AM759" s="53">
        <f t="shared" si="278"/>
        <v>355.05492081793301</v>
      </c>
      <c r="AN759" s="55">
        <f t="shared" si="279"/>
        <v>0.70271851664558749</v>
      </c>
      <c r="AO759" s="55">
        <f t="shared" si="280"/>
        <v>0.76473554555503753</v>
      </c>
      <c r="AP759" s="55">
        <f t="shared" si="281"/>
        <v>0.70567492188653702</v>
      </c>
      <c r="AQ759" s="55">
        <f t="shared" si="282"/>
        <v>0.73183277410924408</v>
      </c>
      <c r="AR759" s="55">
        <f t="shared" si="283"/>
        <v>0.67295575663598872</v>
      </c>
      <c r="AS759" s="55">
        <f t="shared" si="284"/>
        <v>0.77359179867994443</v>
      </c>
      <c r="AT759" s="55">
        <f t="shared" si="285"/>
        <v>0.74170383642778648</v>
      </c>
      <c r="AU759" s="55">
        <f t="shared" si="286"/>
        <v>0.72119028069697788</v>
      </c>
      <c r="AV759" s="55">
        <f t="shared" si="287"/>
        <v>0.70241713131238626</v>
      </c>
      <c r="AW759" s="55">
        <f t="shared" si="288"/>
        <v>0.7287956096158833</v>
      </c>
      <c r="AX759" s="55">
        <f t="shared" si="289"/>
        <v>0.68614926526963405</v>
      </c>
      <c r="AY759" s="55">
        <f t="shared" si="290"/>
        <v>0.70928141768011965</v>
      </c>
    </row>
    <row r="760" spans="1:51" ht="14.4" thickBot="1" x14ac:dyDescent="0.3">
      <c r="A760" s="41" t="s">
        <v>1398</v>
      </c>
      <c r="B760" s="41" t="s">
        <v>1422</v>
      </c>
      <c r="C760" s="26" t="s">
        <v>819</v>
      </c>
      <c r="D760" s="50">
        <v>0.61</v>
      </c>
      <c r="E760" s="50">
        <v>-0.1</v>
      </c>
      <c r="F760" s="50">
        <v>9.11</v>
      </c>
      <c r="G760" s="50">
        <v>14</v>
      </c>
      <c r="H760" s="50">
        <v>16.89</v>
      </c>
      <c r="I760" s="50">
        <v>23.4</v>
      </c>
      <c r="J760" s="50">
        <v>25.6</v>
      </c>
      <c r="K760" s="50">
        <v>24.6</v>
      </c>
      <c r="L760" s="50">
        <v>19.61</v>
      </c>
      <c r="M760" s="50">
        <v>14.2</v>
      </c>
      <c r="N760" s="50">
        <v>6.39</v>
      </c>
      <c r="O760" s="50">
        <v>3</v>
      </c>
      <c r="P760" s="51">
        <v>-3.9999999999999996</v>
      </c>
      <c r="Q760" s="51">
        <v>-5.5999999999999988</v>
      </c>
      <c r="R760" s="51">
        <v>0.99999999999999845</v>
      </c>
      <c r="S760" s="51">
        <v>7.0000000000000009</v>
      </c>
      <c r="T760" s="51">
        <v>11.888888888888888</v>
      </c>
      <c r="U760" s="51">
        <v>17.7</v>
      </c>
      <c r="V760" s="51">
        <v>17.899999999999999</v>
      </c>
      <c r="W760" s="51">
        <v>18.299999999999997</v>
      </c>
      <c r="X760" s="51">
        <v>13.388888888888889</v>
      </c>
      <c r="Y760" s="51">
        <v>8.9000000000000021</v>
      </c>
      <c r="Z760" s="51">
        <v>-0.38888888888888851</v>
      </c>
      <c r="AA760" s="51">
        <v>-2.3888888888888893</v>
      </c>
      <c r="AB760" s="53">
        <f t="shared" si="267"/>
        <v>324.22541685034309</v>
      </c>
      <c r="AC760" s="53">
        <f t="shared" si="268"/>
        <v>268.08690251687511</v>
      </c>
      <c r="AD760" s="53">
        <f t="shared" si="269"/>
        <v>373.56389785924375</v>
      </c>
      <c r="AE760" s="53">
        <f t="shared" si="270"/>
        <v>627.84858006801096</v>
      </c>
      <c r="AF760" s="53">
        <f t="shared" si="271"/>
        <v>1006.3561085352976</v>
      </c>
      <c r="AG760" s="53">
        <f t="shared" si="272"/>
        <v>1422.8479475692427</v>
      </c>
      <c r="AH760" s="53">
        <f t="shared" si="273"/>
        <v>1279.1328695610364</v>
      </c>
      <c r="AI760" s="53">
        <f t="shared" si="274"/>
        <v>1427.6246100665633</v>
      </c>
      <c r="AJ760" s="53">
        <f t="shared" si="275"/>
        <v>1032.7790141932689</v>
      </c>
      <c r="AK760" s="53">
        <f t="shared" si="276"/>
        <v>802.50419425617213</v>
      </c>
      <c r="AL760" s="53">
        <f t="shared" si="277"/>
        <v>367.75088132860486</v>
      </c>
      <c r="AM760" s="53">
        <f t="shared" si="278"/>
        <v>347.44327637874244</v>
      </c>
      <c r="AN760" s="55">
        <f t="shared" si="279"/>
        <v>0.71244289738397104</v>
      </c>
      <c r="AO760" s="55">
        <f t="shared" si="280"/>
        <v>0.66469360788870768</v>
      </c>
      <c r="AP760" s="55">
        <f t="shared" si="281"/>
        <v>0.56861202234155717</v>
      </c>
      <c r="AQ760" s="55">
        <f t="shared" si="282"/>
        <v>0.62716459074021702</v>
      </c>
      <c r="AR760" s="55">
        <f t="shared" si="283"/>
        <v>0.7237608858593082</v>
      </c>
      <c r="AS760" s="55">
        <f t="shared" si="284"/>
        <v>0.70366070932679881</v>
      </c>
      <c r="AT760" s="55">
        <f t="shared" si="285"/>
        <v>0.62467181401061544</v>
      </c>
      <c r="AU760" s="55">
        <f t="shared" si="286"/>
        <v>0.67988940001180165</v>
      </c>
      <c r="AV760" s="55">
        <f t="shared" si="287"/>
        <v>0.673230443090575</v>
      </c>
      <c r="AW760" s="55">
        <f t="shared" si="288"/>
        <v>0.70447274390021675</v>
      </c>
      <c r="AX760" s="55">
        <f t="shared" si="289"/>
        <v>0.61892481307659453</v>
      </c>
      <c r="AY760" s="55">
        <f t="shared" si="290"/>
        <v>0.67714933284176448</v>
      </c>
    </row>
    <row r="761" spans="1:51" ht="27" thickBot="1" x14ac:dyDescent="0.3">
      <c r="A761" s="41" t="s">
        <v>1398</v>
      </c>
      <c r="B761" s="41" t="s">
        <v>1422</v>
      </c>
      <c r="C761" s="26" t="s">
        <v>820</v>
      </c>
      <c r="D761" s="50">
        <v>-2.78</v>
      </c>
      <c r="E761" s="50">
        <v>1.6</v>
      </c>
      <c r="F761" s="50">
        <v>2.89</v>
      </c>
      <c r="G761" s="50">
        <v>11.9</v>
      </c>
      <c r="H761" s="50">
        <v>17.89</v>
      </c>
      <c r="I761" s="50">
        <v>23.9</v>
      </c>
      <c r="J761" s="50">
        <v>25.4</v>
      </c>
      <c r="K761" s="50">
        <v>26.2</v>
      </c>
      <c r="L761" s="50">
        <v>17.72</v>
      </c>
      <c r="M761" s="50">
        <v>12.5</v>
      </c>
      <c r="N761" s="50">
        <v>4.72</v>
      </c>
      <c r="O761" s="50">
        <v>1.22</v>
      </c>
      <c r="P761" s="51">
        <v>-6.7222222222222232</v>
      </c>
      <c r="Q761" s="51">
        <v>-5.0999999999999996</v>
      </c>
      <c r="R761" s="51">
        <v>-5.6111111111111116</v>
      </c>
      <c r="S761" s="51">
        <v>2.4</v>
      </c>
      <c r="T761" s="51">
        <v>9.5</v>
      </c>
      <c r="U761" s="51">
        <v>17.899999999999999</v>
      </c>
      <c r="V761" s="51">
        <v>21.1</v>
      </c>
      <c r="W761" s="51">
        <v>20.999999999999996</v>
      </c>
      <c r="X761" s="51">
        <v>13.22222222222222</v>
      </c>
      <c r="Y761" s="51">
        <v>5.6999999999999984</v>
      </c>
      <c r="Z761" s="51">
        <v>-1.0000000000000004</v>
      </c>
      <c r="AA761" s="51">
        <v>-2.0000000000000009</v>
      </c>
      <c r="AB761" s="53">
        <f t="shared" si="267"/>
        <v>274.96642224669642</v>
      </c>
      <c r="AC761" s="53">
        <f t="shared" si="268"/>
        <v>255.8535477242682</v>
      </c>
      <c r="AD761" s="53">
        <f t="shared" si="269"/>
        <v>215.99406447407546</v>
      </c>
      <c r="AE761" s="53">
        <f t="shared" si="270"/>
        <v>378.95511025247691</v>
      </c>
      <c r="AF761" s="53">
        <f t="shared" si="271"/>
        <v>687.48404492886539</v>
      </c>
      <c r="AG761" s="53">
        <f t="shared" si="272"/>
        <v>1415.8505200370826</v>
      </c>
      <c r="AH761" s="53">
        <f t="shared" si="273"/>
        <v>1926.7105173842722</v>
      </c>
      <c r="AI761" s="53">
        <f t="shared" si="274"/>
        <v>1815.0553603448782</v>
      </c>
      <c r="AJ761" s="53">
        <f t="shared" si="275"/>
        <v>1137.3869245356598</v>
      </c>
      <c r="AK761" s="53">
        <f t="shared" si="276"/>
        <v>578.85414353480212</v>
      </c>
      <c r="AL761" s="53">
        <f t="shared" si="277"/>
        <v>377.66919518435094</v>
      </c>
      <c r="AM761" s="53">
        <f t="shared" si="278"/>
        <v>417.76140414764342</v>
      </c>
      <c r="AN761" s="55">
        <f t="shared" si="279"/>
        <v>0.74273202595975407</v>
      </c>
      <c r="AO761" s="55">
        <f t="shared" si="280"/>
        <v>0.61076364497489544</v>
      </c>
      <c r="AP761" s="55">
        <f t="shared" si="281"/>
        <v>0.53598715316349488</v>
      </c>
      <c r="AQ761" s="55">
        <f t="shared" si="282"/>
        <v>0.52186307774651353</v>
      </c>
      <c r="AR761" s="55">
        <f t="shared" si="283"/>
        <v>0.57961024311978337</v>
      </c>
      <c r="AS761" s="55">
        <f t="shared" si="284"/>
        <v>0.69143865642585989</v>
      </c>
      <c r="AT761" s="55">
        <f t="shared" si="285"/>
        <v>0.7712266693241896</v>
      </c>
      <c r="AU761" s="55">
        <f t="shared" si="286"/>
        <v>0.73100919834632017</v>
      </c>
      <c r="AV761" s="55">
        <f t="shared" si="287"/>
        <v>0.74951944433689932</v>
      </c>
      <c r="AW761" s="55">
        <f t="shared" si="288"/>
        <v>0.63238348654357845</v>
      </c>
      <c r="AX761" s="55">
        <f t="shared" si="289"/>
        <v>0.66458863214127251</v>
      </c>
      <c r="AY761" s="55">
        <f t="shared" si="290"/>
        <v>0.79114621182289957</v>
      </c>
    </row>
    <row r="762" spans="1:51" ht="14.4" thickBot="1" x14ac:dyDescent="0.3">
      <c r="A762" s="41" t="s">
        <v>1398</v>
      </c>
      <c r="B762" s="41" t="s">
        <v>1422</v>
      </c>
      <c r="C762" s="26" t="s">
        <v>821</v>
      </c>
      <c r="D762" s="50">
        <v>-1.61</v>
      </c>
      <c r="E762" s="50">
        <v>1.6</v>
      </c>
      <c r="F762" s="50">
        <v>9.7799999999999994</v>
      </c>
      <c r="G762" s="50">
        <v>14.2</v>
      </c>
      <c r="H762" s="50">
        <v>17.89</v>
      </c>
      <c r="I762" s="50">
        <v>24.9</v>
      </c>
      <c r="J762" s="50">
        <v>27.1</v>
      </c>
      <c r="K762" s="50">
        <v>25.3</v>
      </c>
      <c r="L762" s="50">
        <v>21.22</v>
      </c>
      <c r="M762" s="50">
        <v>13</v>
      </c>
      <c r="N762" s="50">
        <v>7</v>
      </c>
      <c r="O762" s="50">
        <v>-0.28000000000000003</v>
      </c>
      <c r="P762" s="51">
        <v>-7.7777777777777777</v>
      </c>
      <c r="Q762" s="51">
        <v>-5.0999999999999996</v>
      </c>
      <c r="R762" s="51">
        <v>2.1111111111111094</v>
      </c>
      <c r="S762" s="51">
        <v>5</v>
      </c>
      <c r="T762" s="51">
        <v>11.888888888888888</v>
      </c>
      <c r="U762" s="51">
        <v>15.499999999999998</v>
      </c>
      <c r="V762" s="51">
        <v>17.899999999999999</v>
      </c>
      <c r="W762" s="51">
        <v>18.499999999999996</v>
      </c>
      <c r="X762" s="51">
        <v>13.277777777777777</v>
      </c>
      <c r="Y762" s="51">
        <v>7.3</v>
      </c>
      <c r="Z762" s="51">
        <v>2.0000000000000009</v>
      </c>
      <c r="AA762" s="51">
        <v>-4.3888888888888884</v>
      </c>
      <c r="AB762" s="53">
        <f t="shared" si="267"/>
        <v>214.34610046105317</v>
      </c>
      <c r="AC762" s="53">
        <f t="shared" si="268"/>
        <v>255.8535477242682</v>
      </c>
      <c r="AD762" s="53">
        <f t="shared" si="269"/>
        <v>418.71027140501712</v>
      </c>
      <c r="AE762" s="53">
        <f t="shared" si="270"/>
        <v>470.15902848943324</v>
      </c>
      <c r="AF762" s="53">
        <f t="shared" si="271"/>
        <v>944.76247821151026</v>
      </c>
      <c r="AG762" s="53">
        <f t="shared" si="272"/>
        <v>983.2075640927427</v>
      </c>
      <c r="AH762" s="53">
        <f t="shared" si="273"/>
        <v>1170.7476906392624</v>
      </c>
      <c r="AI762" s="53">
        <f t="shared" si="274"/>
        <v>1404.0051598762261</v>
      </c>
      <c r="AJ762" s="53">
        <f t="shared" si="275"/>
        <v>921.64768031218932</v>
      </c>
      <c r="AK762" s="53">
        <f t="shared" si="276"/>
        <v>698.15880049861846</v>
      </c>
      <c r="AL762" s="53">
        <f t="shared" si="277"/>
        <v>497.55759289213393</v>
      </c>
      <c r="AM762" s="53">
        <f t="shared" si="278"/>
        <v>326.19371808890878</v>
      </c>
      <c r="AN762" s="55">
        <f t="shared" si="279"/>
        <v>0.62804146679882833</v>
      </c>
      <c r="AO762" s="55">
        <f t="shared" si="280"/>
        <v>0.61076364497489544</v>
      </c>
      <c r="AP762" s="55">
        <f t="shared" si="281"/>
        <v>0.58859192123862936</v>
      </c>
      <c r="AQ762" s="55">
        <f t="shared" si="282"/>
        <v>0.53921619762852657</v>
      </c>
      <c r="AR762" s="55">
        <f t="shared" si="283"/>
        <v>0.67946338513531723</v>
      </c>
      <c r="AS762" s="55">
        <f t="shared" si="284"/>
        <v>0.55919408677888016</v>
      </c>
      <c r="AT762" s="55">
        <f t="shared" si="285"/>
        <v>0.57174129526617556</v>
      </c>
      <c r="AU762" s="55">
        <f t="shared" si="286"/>
        <v>0.66031241266901786</v>
      </c>
      <c r="AV762" s="55">
        <f t="shared" si="287"/>
        <v>0.60515433442020772</v>
      </c>
      <c r="AW762" s="55">
        <f t="shared" si="288"/>
        <v>0.6832266158149195</v>
      </c>
      <c r="AX762" s="55">
        <f t="shared" si="289"/>
        <v>0.70499329419935408</v>
      </c>
      <c r="AY762" s="55">
        <f t="shared" si="290"/>
        <v>0.73800694564012359</v>
      </c>
    </row>
    <row r="763" spans="1:51" ht="14.4" thickBot="1" x14ac:dyDescent="0.3">
      <c r="A763" s="41" t="s">
        <v>1398</v>
      </c>
      <c r="B763" s="41" t="s">
        <v>1422</v>
      </c>
      <c r="C763" s="26" t="s">
        <v>822</v>
      </c>
      <c r="D763" s="50">
        <v>-1.28</v>
      </c>
      <c r="E763" s="50">
        <v>2</v>
      </c>
      <c r="F763" s="50">
        <v>8.2799999999999994</v>
      </c>
      <c r="G763" s="50">
        <v>15.7</v>
      </c>
      <c r="H763" s="50">
        <v>19.39</v>
      </c>
      <c r="I763" s="50">
        <v>22.9</v>
      </c>
      <c r="J763" s="50">
        <v>25.6</v>
      </c>
      <c r="K763" s="50">
        <v>24.8</v>
      </c>
      <c r="L763" s="50">
        <v>19.39</v>
      </c>
      <c r="M763" s="50">
        <v>13.8</v>
      </c>
      <c r="N763" s="50">
        <v>10.220000000000001</v>
      </c>
      <c r="O763" s="50">
        <v>4.1100000000000003</v>
      </c>
      <c r="P763" s="51">
        <v>-4.6111111111111116</v>
      </c>
      <c r="Q763" s="51">
        <v>-5.5999999999999988</v>
      </c>
      <c r="R763" s="51">
        <v>-0.11111111111111072</v>
      </c>
      <c r="S763" s="51">
        <v>8.3999999999999986</v>
      </c>
      <c r="T763" s="51">
        <v>12.611111111111112</v>
      </c>
      <c r="U763" s="51">
        <v>17.2</v>
      </c>
      <c r="V763" s="51">
        <v>18.499999999999996</v>
      </c>
      <c r="W763" s="51">
        <v>19.899999999999995</v>
      </c>
      <c r="X763" s="51">
        <v>11.222222222222223</v>
      </c>
      <c r="Y763" s="51">
        <v>8.4999999999999982</v>
      </c>
      <c r="Z763" s="51">
        <v>4.7222222222222223</v>
      </c>
      <c r="AA763" s="51">
        <v>-0.11111111111111072</v>
      </c>
      <c r="AB763" s="53">
        <f t="shared" si="267"/>
        <v>339.3460011896172</v>
      </c>
      <c r="AC763" s="53">
        <f t="shared" si="268"/>
        <v>230.48879480179167</v>
      </c>
      <c r="AD763" s="53">
        <f t="shared" si="269"/>
        <v>336.50987970642564</v>
      </c>
      <c r="AE763" s="53">
        <f t="shared" si="270"/>
        <v>681.011738158311</v>
      </c>
      <c r="AF763" s="53">
        <f t="shared" si="271"/>
        <v>945.8061747497544</v>
      </c>
      <c r="AG763" s="53">
        <f t="shared" si="272"/>
        <v>1376.7958016682576</v>
      </c>
      <c r="AH763" s="53">
        <f t="shared" si="273"/>
        <v>1379.1980900679041</v>
      </c>
      <c r="AI763" s="53">
        <f t="shared" si="274"/>
        <v>1722.0896468478427</v>
      </c>
      <c r="AJ763" s="53">
        <f t="shared" si="275"/>
        <v>787.59618155132773</v>
      </c>
      <c r="AK763" s="53">
        <f t="shared" si="276"/>
        <v>780.23591809060019</v>
      </c>
      <c r="AL763" s="53">
        <f t="shared" si="277"/>
        <v>587.59378076279563</v>
      </c>
      <c r="AM763" s="53">
        <f t="shared" si="278"/>
        <v>448.63303164902851</v>
      </c>
      <c r="AN763" s="55">
        <f t="shared" si="279"/>
        <v>0.78071574616810158</v>
      </c>
      <c r="AO763" s="55">
        <f t="shared" si="280"/>
        <v>0.57147300802984669</v>
      </c>
      <c r="AP763" s="55">
        <f t="shared" si="281"/>
        <v>0.55502873875701031</v>
      </c>
      <c r="AQ763" s="55">
        <f t="shared" si="282"/>
        <v>0.61837936016559203</v>
      </c>
      <c r="AR763" s="55">
        <f t="shared" si="283"/>
        <v>0.64867923950759221</v>
      </c>
      <c r="AS763" s="55">
        <f t="shared" si="284"/>
        <v>0.70272032212912983</v>
      </c>
      <c r="AT763" s="55">
        <f t="shared" si="285"/>
        <v>0.64864549250055781</v>
      </c>
      <c r="AU763" s="55">
        <f t="shared" si="286"/>
        <v>0.74227352663168777</v>
      </c>
      <c r="AV763" s="55">
        <f t="shared" si="287"/>
        <v>0.5919441423890125</v>
      </c>
      <c r="AW763" s="55">
        <f t="shared" si="288"/>
        <v>0.703695795766208</v>
      </c>
      <c r="AX763" s="55">
        <f t="shared" si="289"/>
        <v>0.68707492368735101</v>
      </c>
      <c r="AY763" s="55">
        <f t="shared" si="290"/>
        <v>0.73996111477656412</v>
      </c>
    </row>
    <row r="764" spans="1:51" ht="14.4" thickBot="1" x14ac:dyDescent="0.3">
      <c r="A764" s="41" t="s">
        <v>1398</v>
      </c>
      <c r="B764" s="41" t="s">
        <v>1422</v>
      </c>
      <c r="C764" s="26" t="s">
        <v>823</v>
      </c>
      <c r="D764" s="50">
        <v>-2.2799999999999998</v>
      </c>
      <c r="E764" s="50">
        <v>4.5</v>
      </c>
      <c r="F764" s="50">
        <v>8.5</v>
      </c>
      <c r="G764" s="50">
        <v>13.7</v>
      </c>
      <c r="H764" s="50">
        <v>16.28</v>
      </c>
      <c r="I764" s="50">
        <v>22</v>
      </c>
      <c r="J764" s="50">
        <v>24.4</v>
      </c>
      <c r="K764" s="50">
        <v>21.1</v>
      </c>
      <c r="L764" s="50">
        <v>18.28</v>
      </c>
      <c r="M764" s="50">
        <v>13.1</v>
      </c>
      <c r="N764" s="50">
        <v>9.11</v>
      </c>
      <c r="O764" s="50">
        <v>-0.11</v>
      </c>
      <c r="P764" s="51">
        <v>-7.3888888888888893</v>
      </c>
      <c r="Q764" s="51">
        <v>1.0999999999999983</v>
      </c>
      <c r="R764" s="51">
        <v>2.2222222222222223</v>
      </c>
      <c r="S764" s="51">
        <v>9.0000000000000018</v>
      </c>
      <c r="T764" s="51">
        <v>12.222222222222221</v>
      </c>
      <c r="U764" s="51">
        <v>16.7</v>
      </c>
      <c r="V764" s="51">
        <v>21.1</v>
      </c>
      <c r="W764" s="51">
        <v>17.100000000000001</v>
      </c>
      <c r="X764" s="51">
        <v>12.722222222222221</v>
      </c>
      <c r="Y764" s="51">
        <v>6.9</v>
      </c>
      <c r="Z764" s="51">
        <v>3.8888888888888888</v>
      </c>
      <c r="AA764" s="51">
        <v>-4.5000000000000009</v>
      </c>
      <c r="AB764" s="53">
        <f t="shared" si="267"/>
        <v>239.14312399110503</v>
      </c>
      <c r="AC764" s="53">
        <f t="shared" si="268"/>
        <v>520.00804429240736</v>
      </c>
      <c r="AD764" s="53">
        <f t="shared" si="269"/>
        <v>463.69595687675178</v>
      </c>
      <c r="AE764" s="53">
        <f t="shared" si="270"/>
        <v>840.21577739387408</v>
      </c>
      <c r="AF764" s="53">
        <f t="shared" si="271"/>
        <v>1093.0651149558141</v>
      </c>
      <c r="AG764" s="53">
        <f t="shared" si="272"/>
        <v>1364.9028531972631</v>
      </c>
      <c r="AH764" s="53">
        <f t="shared" si="273"/>
        <v>2045.1702299686249</v>
      </c>
      <c r="AI764" s="53">
        <f t="shared" si="274"/>
        <v>1517.2030107681533</v>
      </c>
      <c r="AJ764" s="53">
        <f t="shared" si="275"/>
        <v>1028.5749124100362</v>
      </c>
      <c r="AK764" s="53">
        <f t="shared" si="276"/>
        <v>656.64691396491241</v>
      </c>
      <c r="AL764" s="53">
        <f t="shared" si="277"/>
        <v>563.29226555416426</v>
      </c>
      <c r="AM764" s="53">
        <f t="shared" si="278"/>
        <v>316.84798610871479</v>
      </c>
      <c r="AN764" s="55">
        <f t="shared" si="279"/>
        <v>0.67995644623680129</v>
      </c>
      <c r="AO764" s="55">
        <f t="shared" si="280"/>
        <v>0.78584841617058954</v>
      </c>
      <c r="AP764" s="55">
        <f t="shared" si="281"/>
        <v>0.64669002654482122</v>
      </c>
      <c r="AQ764" s="55">
        <f t="shared" si="282"/>
        <v>0.73261871148731494</v>
      </c>
      <c r="AR764" s="55">
        <f t="shared" si="283"/>
        <v>0.76905975020883099</v>
      </c>
      <c r="AS764" s="55">
        <f t="shared" si="284"/>
        <v>0.71907744800299511</v>
      </c>
      <c r="AT764" s="55">
        <f t="shared" si="285"/>
        <v>0.81864390650705487</v>
      </c>
      <c r="AU764" s="55">
        <f t="shared" si="286"/>
        <v>0.77929992331047604</v>
      </c>
      <c r="AV764" s="55">
        <f t="shared" si="287"/>
        <v>0.70032961096715485</v>
      </c>
      <c r="AW764" s="55">
        <f t="shared" si="288"/>
        <v>0.6604429309698604</v>
      </c>
      <c r="AX764" s="55">
        <f t="shared" si="289"/>
        <v>0.69823318023881087</v>
      </c>
      <c r="AY764" s="55">
        <f t="shared" si="290"/>
        <v>0.72288096408841662</v>
      </c>
    </row>
    <row r="765" spans="1:51" ht="14.4" thickBot="1" x14ac:dyDescent="0.3">
      <c r="A765" s="41" t="s">
        <v>1398</v>
      </c>
      <c r="B765" s="41" t="s">
        <v>1422</v>
      </c>
      <c r="C765" s="26" t="s">
        <v>824</v>
      </c>
      <c r="D765" s="50">
        <v>1.28</v>
      </c>
      <c r="E765" s="50">
        <v>2.8</v>
      </c>
      <c r="F765" s="50">
        <v>4.5</v>
      </c>
      <c r="G765" s="50">
        <v>12.2</v>
      </c>
      <c r="H765" s="50">
        <v>18.78</v>
      </c>
      <c r="I765" s="50">
        <v>24</v>
      </c>
      <c r="J765" s="50">
        <v>25.5</v>
      </c>
      <c r="K765" s="50">
        <v>23.9</v>
      </c>
      <c r="L765" s="50">
        <v>18.89</v>
      </c>
      <c r="M765" s="50">
        <v>14.9</v>
      </c>
      <c r="N765" s="50">
        <v>3.72</v>
      </c>
      <c r="O765" s="50">
        <v>4.6100000000000003</v>
      </c>
      <c r="P765" s="51">
        <v>-1.3888888888888888</v>
      </c>
      <c r="Q765" s="51">
        <v>-5.0999999999999996</v>
      </c>
      <c r="R765" s="51">
        <v>0.72222222222222066</v>
      </c>
      <c r="S765" s="51">
        <v>1.7000000000000013</v>
      </c>
      <c r="T765" s="51">
        <v>10.277777777777777</v>
      </c>
      <c r="U765" s="51">
        <v>18.400000000000002</v>
      </c>
      <c r="V765" s="51">
        <v>18.200000000000003</v>
      </c>
      <c r="W765" s="51">
        <v>17.599999999999998</v>
      </c>
      <c r="X765" s="51">
        <v>12.111111111111109</v>
      </c>
      <c r="Y765" s="51">
        <v>5</v>
      </c>
      <c r="Z765" s="51">
        <v>-1.0000000000000004</v>
      </c>
      <c r="AA765" s="51">
        <v>-2.3888888888888893</v>
      </c>
      <c r="AB765" s="53">
        <f t="shared" si="267"/>
        <v>455.08630059338498</v>
      </c>
      <c r="AC765" s="53">
        <f t="shared" si="268"/>
        <v>234.89445882944725</v>
      </c>
      <c r="AD765" s="53">
        <f t="shared" si="269"/>
        <v>492.48336444706615</v>
      </c>
      <c r="AE765" s="53">
        <f t="shared" si="270"/>
        <v>336.24279730732582</v>
      </c>
      <c r="AF765" s="53">
        <f t="shared" si="271"/>
        <v>721.5437091507257</v>
      </c>
      <c r="AG765" s="53">
        <f t="shared" si="272"/>
        <v>1498.5706550280015</v>
      </c>
      <c r="AH765" s="53">
        <f t="shared" si="273"/>
        <v>1336.1914817523691</v>
      </c>
      <c r="AI765" s="53">
        <f t="shared" si="274"/>
        <v>1363.3439476251456</v>
      </c>
      <c r="AJ765" s="53">
        <f t="shared" si="275"/>
        <v>913.72264529722611</v>
      </c>
      <c r="AK765" s="53">
        <f t="shared" si="276"/>
        <v>449.38520416841965</v>
      </c>
      <c r="AL765" s="53">
        <f t="shared" si="277"/>
        <v>405.07961801821097</v>
      </c>
      <c r="AM765" s="53">
        <f t="shared" si="278"/>
        <v>310.26180146543419</v>
      </c>
      <c r="AN765" s="55">
        <f t="shared" si="279"/>
        <v>0.82395650029597156</v>
      </c>
      <c r="AO765" s="55">
        <f t="shared" si="280"/>
        <v>0.56073092257329205</v>
      </c>
      <c r="AP765" s="55">
        <f t="shared" si="281"/>
        <v>0.76476769389252519</v>
      </c>
      <c r="AQ765" s="55">
        <f t="shared" si="282"/>
        <v>0.48674419176868783</v>
      </c>
      <c r="AR765" s="55">
        <f t="shared" si="283"/>
        <v>0.57745513271669946</v>
      </c>
      <c r="AS765" s="55">
        <f t="shared" si="284"/>
        <v>0.70921625971554703</v>
      </c>
      <c r="AT765" s="55">
        <f t="shared" si="285"/>
        <v>0.64035058724863325</v>
      </c>
      <c r="AU765" s="55">
        <f t="shared" si="286"/>
        <v>0.67849659264082773</v>
      </c>
      <c r="AV765" s="55">
        <f t="shared" si="287"/>
        <v>0.6475929738159274</v>
      </c>
      <c r="AW765" s="55">
        <f t="shared" si="288"/>
        <v>0.51539110466674865</v>
      </c>
      <c r="AX765" s="55">
        <f t="shared" si="289"/>
        <v>0.71282305435481008</v>
      </c>
      <c r="AY765" s="55">
        <f t="shared" si="290"/>
        <v>0.60468452306322096</v>
      </c>
    </row>
    <row r="766" spans="1:51" ht="14.4" thickBot="1" x14ac:dyDescent="0.3">
      <c r="A766" s="41" t="s">
        <v>1398</v>
      </c>
      <c r="B766" s="41" t="s">
        <v>1423</v>
      </c>
      <c r="C766" s="26" t="s">
        <v>825</v>
      </c>
      <c r="D766" s="50">
        <v>4.3899999999999997</v>
      </c>
      <c r="E766" s="50">
        <v>9.1</v>
      </c>
      <c r="F766" s="50">
        <v>10.39</v>
      </c>
      <c r="G766" s="50">
        <v>16.3</v>
      </c>
      <c r="H766" s="50">
        <v>20.39</v>
      </c>
      <c r="I766" s="50">
        <v>25.8</v>
      </c>
      <c r="J766" s="50">
        <v>27.7</v>
      </c>
      <c r="K766" s="50">
        <v>26.6</v>
      </c>
      <c r="L766" s="50">
        <v>23.61</v>
      </c>
      <c r="M766" s="50">
        <v>16.899999999999999</v>
      </c>
      <c r="N766" s="50">
        <v>9.2799999999999994</v>
      </c>
      <c r="O766" s="50">
        <v>2.78</v>
      </c>
      <c r="P766" s="51">
        <v>1.1111111111111112</v>
      </c>
      <c r="Q766" s="51">
        <v>1.8000000000000012</v>
      </c>
      <c r="R766" s="51">
        <v>2.6111111111111125</v>
      </c>
      <c r="S766" s="51">
        <v>7.1000000000000005</v>
      </c>
      <c r="T766" s="51">
        <v>15.277777777777777</v>
      </c>
      <c r="U766" s="51">
        <v>20.999999999999996</v>
      </c>
      <c r="V766" s="51">
        <v>23.499999999999996</v>
      </c>
      <c r="W766" s="51">
        <v>21.1</v>
      </c>
      <c r="X766" s="51">
        <v>14.111111111111111</v>
      </c>
      <c r="Y766" s="51">
        <v>9.3000000000000007</v>
      </c>
      <c r="Z766" s="51">
        <v>4.6111111111111098</v>
      </c>
      <c r="AA766" s="51">
        <v>-0.77777777777777701</v>
      </c>
      <c r="AB766" s="53">
        <f t="shared" si="267"/>
        <v>524.86146892365559</v>
      </c>
      <c r="AC766" s="53">
        <f t="shared" si="268"/>
        <v>419.25030493746908</v>
      </c>
      <c r="AD766" s="53">
        <f t="shared" si="269"/>
        <v>431.6122275096979</v>
      </c>
      <c r="AE766" s="53">
        <f t="shared" si="270"/>
        <v>549.05575646116222</v>
      </c>
      <c r="AF766" s="53">
        <f t="shared" si="271"/>
        <v>1256.414786470516</v>
      </c>
      <c r="AG766" s="53">
        <f t="shared" si="272"/>
        <v>1858.5337761805863</v>
      </c>
      <c r="AH766" s="53">
        <f t="shared" si="273"/>
        <v>2253.0824476201437</v>
      </c>
      <c r="AI766" s="53">
        <f t="shared" si="274"/>
        <v>1794.6286004301824</v>
      </c>
      <c r="AJ766" s="53">
        <f t="shared" si="275"/>
        <v>888.19323208143589</v>
      </c>
      <c r="AK766" s="53">
        <f t="shared" si="276"/>
        <v>712.42514784551952</v>
      </c>
      <c r="AL766" s="53">
        <f t="shared" si="277"/>
        <v>616.17625045837838</v>
      </c>
      <c r="AM766" s="53">
        <f t="shared" si="278"/>
        <v>447.16702290409046</v>
      </c>
      <c r="AN766" s="55">
        <f t="shared" si="279"/>
        <v>0.7925499339898725</v>
      </c>
      <c r="AO766" s="55">
        <f t="shared" si="280"/>
        <v>0.60258260109936002</v>
      </c>
      <c r="AP766" s="55">
        <f t="shared" si="281"/>
        <v>0.58552937279667294</v>
      </c>
      <c r="AQ766" s="55">
        <f t="shared" si="282"/>
        <v>0.54471416469739076</v>
      </c>
      <c r="AR766" s="55">
        <f t="shared" si="283"/>
        <v>0.72483721579502136</v>
      </c>
      <c r="AS766" s="55">
        <f t="shared" si="284"/>
        <v>0.74852002616999047</v>
      </c>
      <c r="AT766" s="55">
        <f t="shared" si="285"/>
        <v>0.77933760021852705</v>
      </c>
      <c r="AU766" s="55">
        <f t="shared" si="286"/>
        <v>0.71835671508282783</v>
      </c>
      <c r="AV766" s="55">
        <f t="shared" si="287"/>
        <v>0.55244414594570024</v>
      </c>
      <c r="AW766" s="55">
        <f t="shared" si="288"/>
        <v>0.60876716281083643</v>
      </c>
      <c r="AX766" s="55">
        <f t="shared" si="289"/>
        <v>0.72610704101404389</v>
      </c>
      <c r="AY766" s="55">
        <f t="shared" si="290"/>
        <v>0.77421368276989977</v>
      </c>
    </row>
    <row r="767" spans="1:51" ht="14.4" thickBot="1" x14ac:dyDescent="0.3">
      <c r="A767" s="41" t="s">
        <v>1398</v>
      </c>
      <c r="B767" s="41" t="s">
        <v>1423</v>
      </c>
      <c r="C767" s="26" t="s">
        <v>826</v>
      </c>
      <c r="D767" s="50">
        <v>3.72</v>
      </c>
      <c r="E767" s="50">
        <v>8.5</v>
      </c>
      <c r="F767" s="50">
        <v>10</v>
      </c>
      <c r="G767" s="50">
        <v>15.7</v>
      </c>
      <c r="H767" s="50">
        <v>22.22</v>
      </c>
      <c r="I767" s="50">
        <v>25.2</v>
      </c>
      <c r="J767" s="50">
        <v>26.7</v>
      </c>
      <c r="K767" s="50">
        <v>24.9</v>
      </c>
      <c r="L767" s="50">
        <v>23.78</v>
      </c>
      <c r="M767" s="50">
        <v>15.6</v>
      </c>
      <c r="N767" s="50">
        <v>8.61</v>
      </c>
      <c r="O767" s="50">
        <v>6.61</v>
      </c>
      <c r="P767" s="51">
        <v>-1.4999999999999996</v>
      </c>
      <c r="Q767" s="51">
        <v>0.69999999999999885</v>
      </c>
      <c r="R767" s="51">
        <v>1.888888888888888</v>
      </c>
      <c r="S767" s="51">
        <v>7.0000000000000009</v>
      </c>
      <c r="T767" s="51">
        <v>18.000000000000004</v>
      </c>
      <c r="U767" s="51">
        <v>19</v>
      </c>
      <c r="V767" s="51">
        <v>20.300000000000004</v>
      </c>
      <c r="W767" s="51">
        <v>20.500000000000004</v>
      </c>
      <c r="X767" s="51">
        <v>18.277777777777782</v>
      </c>
      <c r="Y767" s="51">
        <v>9.2000000000000011</v>
      </c>
      <c r="Z767" s="51">
        <v>2.7222222222222214</v>
      </c>
      <c r="AA767" s="51">
        <v>0.38888888888889045</v>
      </c>
      <c r="AB767" s="53">
        <f t="shared" si="267"/>
        <v>376.46040620696289</v>
      </c>
      <c r="AC767" s="53">
        <f t="shared" si="268"/>
        <v>372.81336803217346</v>
      </c>
      <c r="AD767" s="53">
        <f t="shared" si="269"/>
        <v>399.7109480840835</v>
      </c>
      <c r="AE767" s="53">
        <f t="shared" si="270"/>
        <v>562.73269098979108</v>
      </c>
      <c r="AF767" s="53">
        <f t="shared" si="271"/>
        <v>1587.1498148739538</v>
      </c>
      <c r="AG767" s="53">
        <f t="shared" si="272"/>
        <v>1503.4810726286096</v>
      </c>
      <c r="AH767" s="53">
        <f t="shared" si="273"/>
        <v>1616.6836727373509</v>
      </c>
      <c r="AI767" s="53">
        <f t="shared" si="274"/>
        <v>1843.6535821640732</v>
      </c>
      <c r="AJ767" s="53">
        <f t="shared" si="275"/>
        <v>1495.4263377932975</v>
      </c>
      <c r="AK767" s="53">
        <f t="shared" si="276"/>
        <v>763.59986687854519</v>
      </c>
      <c r="AL767" s="53">
        <f t="shared" si="277"/>
        <v>494.15593754281861</v>
      </c>
      <c r="AM767" s="53">
        <f t="shared" si="278"/>
        <v>405.48319038921153</v>
      </c>
      <c r="AN767" s="55">
        <f t="shared" si="279"/>
        <v>0.68718108167773195</v>
      </c>
      <c r="AO767" s="55">
        <f t="shared" si="280"/>
        <v>0.57986279808125185</v>
      </c>
      <c r="AP767" s="55">
        <f t="shared" si="281"/>
        <v>0.57086279492064396</v>
      </c>
      <c r="AQ767" s="55">
        <f t="shared" si="282"/>
        <v>0.56211964006118009</v>
      </c>
      <c r="AR767" s="55">
        <f t="shared" si="283"/>
        <v>0.77023462386338537</v>
      </c>
      <c r="AS767" s="55">
        <f t="shared" si="284"/>
        <v>0.68534043971432568</v>
      </c>
      <c r="AT767" s="55">
        <f t="shared" si="285"/>
        <v>0.67980836546306933</v>
      </c>
      <c r="AU767" s="55">
        <f t="shared" si="286"/>
        <v>0.76573698778981814</v>
      </c>
      <c r="AV767" s="55">
        <f t="shared" si="287"/>
        <v>0.713172545048676</v>
      </c>
      <c r="AW767" s="55">
        <f t="shared" si="288"/>
        <v>0.65690197498135494</v>
      </c>
      <c r="AX767" s="55">
        <f t="shared" si="289"/>
        <v>0.66511250572006786</v>
      </c>
      <c r="AY767" s="55">
        <f t="shared" si="290"/>
        <v>0.64500218769288642</v>
      </c>
    </row>
    <row r="768" spans="1:51" ht="14.4" thickBot="1" x14ac:dyDescent="0.3">
      <c r="A768" s="41" t="s">
        <v>1398</v>
      </c>
      <c r="B768" s="41" t="s">
        <v>1423</v>
      </c>
      <c r="C768" s="26" t="s">
        <v>827</v>
      </c>
      <c r="D768" s="50">
        <v>8.11</v>
      </c>
      <c r="E768" s="50">
        <v>11.6</v>
      </c>
      <c r="F768" s="50">
        <v>13.61</v>
      </c>
      <c r="G768" s="50">
        <v>18.5</v>
      </c>
      <c r="H768" s="50">
        <v>23.5</v>
      </c>
      <c r="I768" s="50">
        <v>26.1</v>
      </c>
      <c r="J768" s="50">
        <v>28.4</v>
      </c>
      <c r="K768" s="50">
        <v>27.9</v>
      </c>
      <c r="L768" s="50">
        <v>23.89</v>
      </c>
      <c r="M768" s="50">
        <v>18.399999999999999</v>
      </c>
      <c r="N768" s="50">
        <v>10.11</v>
      </c>
      <c r="O768" s="50">
        <v>8.61</v>
      </c>
      <c r="P768" s="51">
        <v>3.7222222222222237</v>
      </c>
      <c r="Q768" s="51">
        <v>6.4000000000000012</v>
      </c>
      <c r="R768" s="51">
        <v>7.2222222222222223</v>
      </c>
      <c r="S768" s="51">
        <v>11.600000000000001</v>
      </c>
      <c r="T768" s="51">
        <v>15.499999999999998</v>
      </c>
      <c r="U768" s="51">
        <v>20.399999999999999</v>
      </c>
      <c r="V768" s="51">
        <v>21.5</v>
      </c>
      <c r="W768" s="51">
        <v>21.799999999999997</v>
      </c>
      <c r="X768" s="51">
        <v>16.222222222222225</v>
      </c>
      <c r="Y768" s="51">
        <v>10.499999999999998</v>
      </c>
      <c r="Z768" s="51">
        <v>5.2222222222222214</v>
      </c>
      <c r="AA768" s="51">
        <v>5.4999999999999991</v>
      </c>
      <c r="AB768" s="53">
        <f t="shared" si="267"/>
        <v>588.75313024837362</v>
      </c>
      <c r="AC768" s="53">
        <f t="shared" si="268"/>
        <v>676.51318853148041</v>
      </c>
      <c r="AD768" s="53">
        <f t="shared" si="269"/>
        <v>663.84393784634028</v>
      </c>
      <c r="AE768" s="53">
        <f t="shared" si="270"/>
        <v>875.25776456068365</v>
      </c>
      <c r="AF768" s="53">
        <f t="shared" si="271"/>
        <v>1069.3351115929781</v>
      </c>
      <c r="AG768" s="53">
        <f t="shared" si="272"/>
        <v>1695.7560189321114</v>
      </c>
      <c r="AH768" s="53">
        <f t="shared" si="273"/>
        <v>1696.3751020734369</v>
      </c>
      <c r="AI768" s="53">
        <f t="shared" si="274"/>
        <v>1811.7637471095347</v>
      </c>
      <c r="AJ768" s="53">
        <f t="shared" si="275"/>
        <v>1145.52680816526</v>
      </c>
      <c r="AK768" s="53">
        <f t="shared" si="276"/>
        <v>761.13861153198775</v>
      </c>
      <c r="AL768" s="53">
        <f t="shared" si="277"/>
        <v>634.6195574402152</v>
      </c>
      <c r="AM768" s="53">
        <f t="shared" si="278"/>
        <v>729.56956798510703</v>
      </c>
      <c r="AN768" s="55">
        <f t="shared" si="279"/>
        <v>0.73839444204090254</v>
      </c>
      <c r="AO768" s="55">
        <f t="shared" si="280"/>
        <v>0.70420536605849215</v>
      </c>
      <c r="AP768" s="55">
        <f t="shared" si="281"/>
        <v>0.65310960437618326</v>
      </c>
      <c r="AQ768" s="55">
        <f t="shared" si="282"/>
        <v>0.64159115007789214</v>
      </c>
      <c r="AR768" s="55">
        <f t="shared" si="283"/>
        <v>0.6081786725670707</v>
      </c>
      <c r="AS768" s="55">
        <f t="shared" si="284"/>
        <v>0.70866866126888695</v>
      </c>
      <c r="AT768" s="55">
        <f t="shared" si="285"/>
        <v>0.66257958109705861</v>
      </c>
      <c r="AU768" s="55">
        <f t="shared" si="286"/>
        <v>0.69478714526843699</v>
      </c>
      <c r="AV768" s="55">
        <f t="shared" si="287"/>
        <v>0.622125674106347</v>
      </c>
      <c r="AW768" s="55">
        <f t="shared" si="288"/>
        <v>0.60018150296346517</v>
      </c>
      <c r="AX768" s="55">
        <f t="shared" si="289"/>
        <v>0.71666821340112941</v>
      </c>
      <c r="AY768" s="55">
        <f t="shared" si="290"/>
        <v>0.80815834135248277</v>
      </c>
    </row>
    <row r="769" spans="1:51" ht="14.4" thickBot="1" x14ac:dyDescent="0.3">
      <c r="A769" s="41" t="s">
        <v>1398</v>
      </c>
      <c r="B769" s="41" t="s">
        <v>1423</v>
      </c>
      <c r="C769" s="26" t="s">
        <v>828</v>
      </c>
      <c r="D769" s="50">
        <v>7.61</v>
      </c>
      <c r="E769" s="50">
        <v>11.1</v>
      </c>
      <c r="F769" s="50">
        <v>10.89</v>
      </c>
      <c r="G769" s="50">
        <v>18.600000000000001</v>
      </c>
      <c r="H769" s="50">
        <v>21</v>
      </c>
      <c r="I769" s="50">
        <v>25.5</v>
      </c>
      <c r="J769" s="50">
        <v>26.7</v>
      </c>
      <c r="K769" s="50">
        <v>27.3</v>
      </c>
      <c r="L769" s="50">
        <v>23.28</v>
      </c>
      <c r="M769" s="50">
        <v>17</v>
      </c>
      <c r="N769" s="50">
        <v>14.39</v>
      </c>
      <c r="O769" s="50">
        <v>7</v>
      </c>
      <c r="P769" s="51">
        <v>2.7222222222222214</v>
      </c>
      <c r="Q769" s="51">
        <v>5.3</v>
      </c>
      <c r="R769" s="51">
        <v>2.7777777777777777</v>
      </c>
      <c r="S769" s="51">
        <v>11.400000000000002</v>
      </c>
      <c r="T769" s="51">
        <v>15</v>
      </c>
      <c r="U769" s="51">
        <v>20.700000000000003</v>
      </c>
      <c r="V769" s="51">
        <v>23.099999999999998</v>
      </c>
      <c r="W769" s="51">
        <v>20.399999999999999</v>
      </c>
      <c r="X769" s="51">
        <v>18.111111111111107</v>
      </c>
      <c r="Y769" s="51">
        <v>11.099999999999998</v>
      </c>
      <c r="Z769" s="51">
        <v>9.2777777777777786</v>
      </c>
      <c r="AA769" s="51">
        <v>2.1111111111111094</v>
      </c>
      <c r="AB769" s="53">
        <f t="shared" si="267"/>
        <v>528.88047482630782</v>
      </c>
      <c r="AC769" s="53">
        <f t="shared" si="268"/>
        <v>600.59294005112838</v>
      </c>
      <c r="AD769" s="53">
        <f t="shared" si="269"/>
        <v>427.4732406572445</v>
      </c>
      <c r="AE769" s="53">
        <f t="shared" si="270"/>
        <v>847.09502933672604</v>
      </c>
      <c r="AF769" s="53">
        <f t="shared" si="271"/>
        <v>1167.6505201510963</v>
      </c>
      <c r="AG769" s="53">
        <f t="shared" si="272"/>
        <v>1823.3597012087678</v>
      </c>
      <c r="AH769" s="53">
        <f t="shared" si="273"/>
        <v>2276.5160332686191</v>
      </c>
      <c r="AI769" s="53">
        <f t="shared" si="274"/>
        <v>1580.0882805340959</v>
      </c>
      <c r="AJ769" s="53">
        <f t="shared" si="275"/>
        <v>1509.2745396678454</v>
      </c>
      <c r="AK769" s="53">
        <f t="shared" si="276"/>
        <v>900.36641884296944</v>
      </c>
      <c r="AL769" s="53">
        <f t="shared" si="277"/>
        <v>834.10536174000902</v>
      </c>
      <c r="AM769" s="53">
        <f t="shared" si="278"/>
        <v>505.5047603877926</v>
      </c>
      <c r="AN769" s="55">
        <f t="shared" si="279"/>
        <v>0.71185023008585102</v>
      </c>
      <c r="AO769" s="55">
        <f t="shared" si="280"/>
        <v>0.67458711455991149</v>
      </c>
      <c r="AP769" s="55">
        <f t="shared" si="281"/>
        <v>0.57309849052700179</v>
      </c>
      <c r="AQ769" s="55">
        <f t="shared" si="282"/>
        <v>0.62921219904692915</v>
      </c>
      <c r="AR769" s="55">
        <f t="shared" si="283"/>
        <v>0.68576121925975986</v>
      </c>
      <c r="AS769" s="55">
        <f t="shared" si="284"/>
        <v>0.74803107310872385</v>
      </c>
      <c r="AT769" s="55">
        <f t="shared" si="285"/>
        <v>0.80669494414396947</v>
      </c>
      <c r="AU769" s="55">
        <f t="shared" si="286"/>
        <v>0.6603302797992805</v>
      </c>
      <c r="AV769" s="55">
        <f t="shared" si="287"/>
        <v>0.72734627152416731</v>
      </c>
      <c r="AW769" s="55">
        <f t="shared" si="288"/>
        <v>0.68220539353991783</v>
      </c>
      <c r="AX769" s="55">
        <f t="shared" si="289"/>
        <v>0.71380927881000222</v>
      </c>
      <c r="AY769" s="55">
        <f t="shared" si="290"/>
        <v>0.71060119235555652</v>
      </c>
    </row>
    <row r="770" spans="1:51" ht="14.4" thickBot="1" x14ac:dyDescent="0.3">
      <c r="A770" s="41" t="s">
        <v>1398</v>
      </c>
      <c r="B770" s="41" t="s">
        <v>1423</v>
      </c>
      <c r="C770" s="26" t="s">
        <v>829</v>
      </c>
      <c r="D770" s="50">
        <v>13</v>
      </c>
      <c r="E770" s="50">
        <v>13.5</v>
      </c>
      <c r="F770" s="50">
        <v>14.89</v>
      </c>
      <c r="G770" s="50">
        <v>18.399999999999999</v>
      </c>
      <c r="H770" s="50">
        <v>23.89</v>
      </c>
      <c r="I770" s="50">
        <v>26.8</v>
      </c>
      <c r="J770" s="50">
        <v>27</v>
      </c>
      <c r="K770" s="50">
        <v>27.7</v>
      </c>
      <c r="L770" s="50">
        <v>26.11</v>
      </c>
      <c r="M770" s="50">
        <v>20.6</v>
      </c>
      <c r="N770" s="50">
        <v>13</v>
      </c>
      <c r="O770" s="50">
        <v>11.11</v>
      </c>
      <c r="P770" s="51">
        <v>8.7777777777777768</v>
      </c>
      <c r="Q770" s="51">
        <v>8.9000000000000021</v>
      </c>
      <c r="R770" s="51">
        <v>9.5</v>
      </c>
      <c r="S770" s="51">
        <v>14.4</v>
      </c>
      <c r="T770" s="51">
        <v>18.277777777777782</v>
      </c>
      <c r="U770" s="51">
        <v>23.000000000000004</v>
      </c>
      <c r="V770" s="51">
        <v>23.400000000000002</v>
      </c>
      <c r="W770" s="51">
        <v>22.800000000000004</v>
      </c>
      <c r="X770" s="51">
        <v>22.888888888888889</v>
      </c>
      <c r="Y770" s="51">
        <v>16.7</v>
      </c>
      <c r="Z770" s="51">
        <v>9.2222222222222232</v>
      </c>
      <c r="AA770" s="51">
        <v>6.3888888888888884</v>
      </c>
      <c r="AB770" s="53">
        <f t="shared" si="267"/>
        <v>853.44145708064048</v>
      </c>
      <c r="AC770" s="53">
        <f t="shared" si="268"/>
        <v>839.80880885612396</v>
      </c>
      <c r="AD770" s="53">
        <f t="shared" si="269"/>
        <v>832.12358747249846</v>
      </c>
      <c r="AE770" s="53">
        <f t="shared" si="270"/>
        <v>1269.9187836718895</v>
      </c>
      <c r="AF770" s="53">
        <f t="shared" si="271"/>
        <v>1485.5655182552555</v>
      </c>
      <c r="AG770" s="53">
        <f t="shared" si="272"/>
        <v>2235.9389594973613</v>
      </c>
      <c r="AH770" s="53">
        <f t="shared" si="273"/>
        <v>2319.261874258355</v>
      </c>
      <c r="AI770" s="53">
        <f t="shared" si="274"/>
        <v>2070.2385187614918</v>
      </c>
      <c r="AJ770" s="53">
        <f t="shared" si="275"/>
        <v>2297.6862602594265</v>
      </c>
      <c r="AK770" s="53">
        <f t="shared" si="276"/>
        <v>1487.2190046067512</v>
      </c>
      <c r="AL770" s="53">
        <f t="shared" si="277"/>
        <v>906.16083521884093</v>
      </c>
      <c r="AM770" s="53">
        <f t="shared" si="278"/>
        <v>697.74584002144138</v>
      </c>
      <c r="AN770" s="55">
        <f t="shared" si="279"/>
        <v>0.75539574769710849</v>
      </c>
      <c r="AO770" s="55">
        <f t="shared" si="280"/>
        <v>0.73722034122801228</v>
      </c>
      <c r="AP770" s="55">
        <f t="shared" si="281"/>
        <v>0.70155425191074217</v>
      </c>
      <c r="AQ770" s="55">
        <f t="shared" si="282"/>
        <v>0.77524451713918074</v>
      </c>
      <c r="AR770" s="55">
        <f t="shared" si="283"/>
        <v>0.7084698956513219</v>
      </c>
      <c r="AS770" s="55">
        <f t="shared" si="284"/>
        <v>0.79712423428124746</v>
      </c>
      <c r="AT770" s="55">
        <f t="shared" si="285"/>
        <v>0.80708244426280729</v>
      </c>
      <c r="AU770" s="55">
        <f t="shared" si="286"/>
        <v>0.74704588896286228</v>
      </c>
      <c r="AV770" s="55">
        <f t="shared" si="287"/>
        <v>0.82466678117097181</v>
      </c>
      <c r="AW770" s="55">
        <f t="shared" si="288"/>
        <v>0.78351777487244967</v>
      </c>
      <c r="AX770" s="55">
        <f t="shared" si="289"/>
        <v>0.77837756865543728</v>
      </c>
      <c r="AY770" s="55">
        <f t="shared" si="290"/>
        <v>0.72686297306698078</v>
      </c>
    </row>
    <row r="771" spans="1:51" ht="14.4" thickBot="1" x14ac:dyDescent="0.3">
      <c r="A771" s="41" t="s">
        <v>1398</v>
      </c>
      <c r="B771" s="41" t="s">
        <v>1423</v>
      </c>
      <c r="C771" s="26" t="s">
        <v>830</v>
      </c>
      <c r="D771" s="50">
        <v>6.5</v>
      </c>
      <c r="E771" s="50">
        <v>8.6999999999999993</v>
      </c>
      <c r="F771" s="50">
        <v>16.11</v>
      </c>
      <c r="G771" s="50">
        <v>18.7</v>
      </c>
      <c r="H771" s="50">
        <v>23.72</v>
      </c>
      <c r="I771" s="50">
        <v>24.9</v>
      </c>
      <c r="J771" s="50">
        <v>25.8</v>
      </c>
      <c r="K771" s="50">
        <v>24.7</v>
      </c>
      <c r="L771" s="50">
        <v>23.78</v>
      </c>
      <c r="M771" s="50">
        <v>15.5</v>
      </c>
      <c r="N771" s="50">
        <v>13.22</v>
      </c>
      <c r="O771" s="50">
        <v>8.5</v>
      </c>
      <c r="P771" s="51">
        <v>0.22222222222222143</v>
      </c>
      <c r="Q771" s="51">
        <v>3.4999999999999982</v>
      </c>
      <c r="R771" s="51">
        <v>10.499999999999998</v>
      </c>
      <c r="S771" s="51">
        <v>11.8</v>
      </c>
      <c r="T771" s="51">
        <v>18.111111111111107</v>
      </c>
      <c r="U771" s="51">
        <v>19.299999999999997</v>
      </c>
      <c r="V771" s="51">
        <v>21.3</v>
      </c>
      <c r="W771" s="51">
        <v>19</v>
      </c>
      <c r="X771" s="51">
        <v>17.611111111111111</v>
      </c>
      <c r="Y771" s="51">
        <v>10.199999999999999</v>
      </c>
      <c r="Z771" s="51">
        <v>7.2222222222222223</v>
      </c>
      <c r="AA771" s="51">
        <v>-0.88888888888888962</v>
      </c>
      <c r="AB771" s="53">
        <f t="shared" si="267"/>
        <v>398.82817887517507</v>
      </c>
      <c r="AC771" s="53">
        <f t="shared" si="268"/>
        <v>548.25447080012236</v>
      </c>
      <c r="AD771" s="53">
        <f t="shared" si="269"/>
        <v>879.71588760769782</v>
      </c>
      <c r="AE771" s="53">
        <f t="shared" si="270"/>
        <v>887.4992464118111</v>
      </c>
      <c r="AF771" s="53">
        <f t="shared" si="271"/>
        <v>1469.7601605331467</v>
      </c>
      <c r="AG771" s="53">
        <f t="shared" si="272"/>
        <v>1588.9137089116025</v>
      </c>
      <c r="AH771" s="53">
        <f t="shared" si="273"/>
        <v>1928.247237733663</v>
      </c>
      <c r="AI771" s="53">
        <f t="shared" si="274"/>
        <v>1548.9934959440136</v>
      </c>
      <c r="AJ771" s="53">
        <f t="shared" si="275"/>
        <v>1375.1442518323622</v>
      </c>
      <c r="AK771" s="53">
        <f t="shared" si="276"/>
        <v>878.81021247262572</v>
      </c>
      <c r="AL771" s="53">
        <f t="shared" si="277"/>
        <v>680.92216583344486</v>
      </c>
      <c r="AM771" s="53">
        <f t="shared" si="278"/>
        <v>296.02598340549264</v>
      </c>
      <c r="AN771" s="55">
        <f t="shared" si="279"/>
        <v>0.64211097067968947</v>
      </c>
      <c r="AO771" s="55">
        <f t="shared" si="280"/>
        <v>0.6984458384420259</v>
      </c>
      <c r="AP771" s="55">
        <f t="shared" si="281"/>
        <v>0.69368337856689788</v>
      </c>
      <c r="AQ771" s="55">
        <f t="shared" si="282"/>
        <v>0.64203217235653598</v>
      </c>
      <c r="AR771" s="55">
        <f t="shared" si="283"/>
        <v>0.70830358871210553</v>
      </c>
      <c r="AS771" s="55">
        <f t="shared" si="284"/>
        <v>0.71086989232244679</v>
      </c>
      <c r="AT771" s="55">
        <f t="shared" si="285"/>
        <v>0.76242925815180718</v>
      </c>
      <c r="AU771" s="55">
        <f t="shared" si="286"/>
        <v>0.70608662985618753</v>
      </c>
      <c r="AV771" s="55">
        <f t="shared" si="287"/>
        <v>0.68388996639485211</v>
      </c>
      <c r="AW771" s="55">
        <f t="shared" si="288"/>
        <v>0.70697853348411355</v>
      </c>
      <c r="AX771" s="55">
        <f t="shared" si="289"/>
        <v>0.66991167800856455</v>
      </c>
      <c r="AY771" s="55">
        <f t="shared" si="290"/>
        <v>0.51670709487855948</v>
      </c>
    </row>
    <row r="772" spans="1:51" ht="14.4" thickBot="1" x14ac:dyDescent="0.3">
      <c r="A772" s="41" t="s">
        <v>1398</v>
      </c>
      <c r="B772" s="41" t="s">
        <v>1423</v>
      </c>
      <c r="C772" s="26" t="s">
        <v>831</v>
      </c>
      <c r="D772" s="50">
        <v>6.61</v>
      </c>
      <c r="E772" s="50">
        <v>9.1999999999999993</v>
      </c>
      <c r="F772" s="50">
        <v>15</v>
      </c>
      <c r="G772" s="50">
        <v>18.2</v>
      </c>
      <c r="H772" s="50">
        <v>21</v>
      </c>
      <c r="I772" s="50">
        <v>26.1</v>
      </c>
      <c r="J772" s="50">
        <v>27.3</v>
      </c>
      <c r="K772" s="50">
        <v>27.3</v>
      </c>
      <c r="L772" s="50">
        <v>23.39</v>
      </c>
      <c r="M772" s="50">
        <v>17.100000000000001</v>
      </c>
      <c r="N772" s="50">
        <v>13.72</v>
      </c>
      <c r="O772" s="50">
        <v>7.39</v>
      </c>
      <c r="P772" s="51">
        <v>2.2222222222222223</v>
      </c>
      <c r="Q772" s="51">
        <v>3.1999999999999988</v>
      </c>
      <c r="R772" s="51">
        <v>9.6111111111111089</v>
      </c>
      <c r="S772" s="51">
        <v>12.1</v>
      </c>
      <c r="T772" s="51">
        <v>16.388888888888889</v>
      </c>
      <c r="U772" s="51">
        <v>20.300000000000004</v>
      </c>
      <c r="V772" s="51">
        <v>23.000000000000004</v>
      </c>
      <c r="W772" s="51">
        <v>21.1</v>
      </c>
      <c r="X772" s="51">
        <v>15.388888888888889</v>
      </c>
      <c r="Y772" s="51">
        <v>11.400000000000002</v>
      </c>
      <c r="Z772" s="51">
        <v>7.7777777777777777</v>
      </c>
      <c r="AA772" s="51">
        <v>2.7777777777777777</v>
      </c>
      <c r="AB772" s="53">
        <f t="shared" si="267"/>
        <v>527.50163777423188</v>
      </c>
      <c r="AC772" s="53">
        <f t="shared" si="268"/>
        <v>508.09770117414638</v>
      </c>
      <c r="AD772" s="53">
        <f t="shared" si="269"/>
        <v>838.67264100142734</v>
      </c>
      <c r="AE772" s="53">
        <f t="shared" si="270"/>
        <v>952.66144991968611</v>
      </c>
      <c r="AF772" s="53">
        <f t="shared" si="271"/>
        <v>1394.7836175460031</v>
      </c>
      <c r="AG772" s="53">
        <f t="shared" si="272"/>
        <v>1674.9435853880439</v>
      </c>
      <c r="AH772" s="53">
        <f t="shared" si="273"/>
        <v>2171.2455133262724</v>
      </c>
      <c r="AI772" s="53">
        <f t="shared" si="274"/>
        <v>1722.3044783166554</v>
      </c>
      <c r="AJ772" s="53">
        <f t="shared" si="275"/>
        <v>1061.2263725388539</v>
      </c>
      <c r="AK772" s="53">
        <f t="shared" si="276"/>
        <v>930.95981766617422</v>
      </c>
      <c r="AL772" s="53">
        <f t="shared" si="277"/>
        <v>711.03481093233734</v>
      </c>
      <c r="AM772" s="53">
        <f t="shared" si="278"/>
        <v>541.1270533845867</v>
      </c>
      <c r="AN772" s="55">
        <f t="shared" si="279"/>
        <v>0.73567613233540752</v>
      </c>
      <c r="AO772" s="55">
        <f t="shared" si="280"/>
        <v>0.66113626015740878</v>
      </c>
      <c r="AP772" s="55">
        <f t="shared" si="281"/>
        <v>0.70182083999995903</v>
      </c>
      <c r="AQ772" s="55">
        <f t="shared" si="282"/>
        <v>0.6756843381939267</v>
      </c>
      <c r="AR772" s="55">
        <f t="shared" si="283"/>
        <v>0.74949700513788187</v>
      </c>
      <c r="AS772" s="55">
        <f t="shared" si="284"/>
        <v>0.70430640219033402</v>
      </c>
      <c r="AT772" s="55">
        <f t="shared" si="285"/>
        <v>0.77406067365804643</v>
      </c>
      <c r="AU772" s="55">
        <f t="shared" si="286"/>
        <v>0.68940670349253619</v>
      </c>
      <c r="AV772" s="55">
        <f t="shared" si="287"/>
        <v>0.60788175037453007</v>
      </c>
      <c r="AW772" s="55">
        <f t="shared" si="288"/>
        <v>0.69150597490427912</v>
      </c>
      <c r="AX772" s="55">
        <f t="shared" si="289"/>
        <v>0.67351273749042984</v>
      </c>
      <c r="AY772" s="55">
        <f t="shared" si="290"/>
        <v>0.72547020019596931</v>
      </c>
    </row>
    <row r="773" spans="1:51" ht="14.4" thickBot="1" x14ac:dyDescent="0.3">
      <c r="A773" s="41" t="s">
        <v>1398</v>
      </c>
      <c r="B773" s="41" t="s">
        <v>1423</v>
      </c>
      <c r="C773" s="26" t="s">
        <v>832</v>
      </c>
      <c r="D773" s="50">
        <v>8.89</v>
      </c>
      <c r="E773" s="50">
        <v>12.7</v>
      </c>
      <c r="F773" s="50">
        <v>14.22</v>
      </c>
      <c r="G773" s="50">
        <v>18.899999999999999</v>
      </c>
      <c r="H773" s="50">
        <v>24.22</v>
      </c>
      <c r="I773" s="50">
        <v>26.6</v>
      </c>
      <c r="J773" s="50">
        <v>27.8</v>
      </c>
      <c r="K773" s="50">
        <v>27.2</v>
      </c>
      <c r="L773" s="50">
        <v>25.22</v>
      </c>
      <c r="M773" s="50">
        <v>19.100000000000001</v>
      </c>
      <c r="N773" s="50">
        <v>16.61</v>
      </c>
      <c r="O773" s="50">
        <v>11.78</v>
      </c>
      <c r="P773" s="51">
        <v>4.8888888888888875</v>
      </c>
      <c r="Q773" s="51">
        <v>7.2</v>
      </c>
      <c r="R773" s="51">
        <v>7.5</v>
      </c>
      <c r="S773" s="51">
        <v>13.2</v>
      </c>
      <c r="T773" s="51">
        <v>17.722222222222221</v>
      </c>
      <c r="U773" s="51">
        <v>22.399999999999995</v>
      </c>
      <c r="V773" s="51">
        <v>23.8</v>
      </c>
      <c r="W773" s="51">
        <v>22.600000000000005</v>
      </c>
      <c r="X773" s="51">
        <v>20</v>
      </c>
      <c r="Y773" s="51">
        <v>13.099999999999998</v>
      </c>
      <c r="Z773" s="51">
        <v>10.888888888888889</v>
      </c>
      <c r="AA773" s="51">
        <v>6.7777777777777795</v>
      </c>
      <c r="AB773" s="53">
        <f t="shared" si="267"/>
        <v>657.58394243075657</v>
      </c>
      <c r="AC773" s="53">
        <f t="shared" si="268"/>
        <v>702.3251097896424</v>
      </c>
      <c r="AD773" s="53">
        <f t="shared" si="269"/>
        <v>662.76884003483906</v>
      </c>
      <c r="AE773" s="53">
        <f t="shared" si="270"/>
        <v>1053.198487622104</v>
      </c>
      <c r="AF773" s="53">
        <f t="shared" si="271"/>
        <v>1358.1632698708397</v>
      </c>
      <c r="AG773" s="53">
        <f t="shared" si="272"/>
        <v>2103.5898508526348</v>
      </c>
      <c r="AH773" s="53">
        <f t="shared" si="273"/>
        <v>2322.3832389961494</v>
      </c>
      <c r="AI773" s="53">
        <f t="shared" si="274"/>
        <v>2080.6365073849756</v>
      </c>
      <c r="AJ773" s="53">
        <f t="shared" si="275"/>
        <v>1700.4378769587015</v>
      </c>
      <c r="AK773" s="53">
        <f t="shared" si="276"/>
        <v>1026.6508352962003</v>
      </c>
      <c r="AL773" s="53">
        <f t="shared" si="277"/>
        <v>897.41478539523052</v>
      </c>
      <c r="AM773" s="53">
        <f t="shared" si="278"/>
        <v>704.16095939695776</v>
      </c>
      <c r="AN773" s="55">
        <f t="shared" si="279"/>
        <v>0.76002974816290891</v>
      </c>
      <c r="AO773" s="55">
        <f t="shared" si="280"/>
        <v>0.69201960486901437</v>
      </c>
      <c r="AP773" s="55">
        <f t="shared" si="281"/>
        <v>0.6397944490052957</v>
      </c>
      <c r="AQ773" s="55">
        <f t="shared" si="282"/>
        <v>0.69504748155907381</v>
      </c>
      <c r="AR773" s="55">
        <f t="shared" si="283"/>
        <v>0.67073158729137483</v>
      </c>
      <c r="AS773" s="55">
        <f t="shared" si="284"/>
        <v>0.77773813959523674</v>
      </c>
      <c r="AT773" s="55">
        <f t="shared" si="285"/>
        <v>0.78892463200965679</v>
      </c>
      <c r="AU773" s="55">
        <f t="shared" si="286"/>
        <v>0.75996196560687279</v>
      </c>
      <c r="AV773" s="55">
        <f t="shared" si="287"/>
        <v>0.72841558783362803</v>
      </c>
      <c r="AW773" s="55">
        <f t="shared" si="288"/>
        <v>0.68196400004647328</v>
      </c>
      <c r="AX773" s="55">
        <f t="shared" si="289"/>
        <v>0.68956446493232759</v>
      </c>
      <c r="AY773" s="55">
        <f t="shared" si="290"/>
        <v>0.71419506968923785</v>
      </c>
    </row>
    <row r="774" spans="1:51" ht="14.4" thickBot="1" x14ac:dyDescent="0.3">
      <c r="A774" s="41" t="s">
        <v>1398</v>
      </c>
      <c r="B774" s="41" t="s">
        <v>1423</v>
      </c>
      <c r="C774" s="26" t="s">
        <v>833</v>
      </c>
      <c r="D774" s="50">
        <v>9.11</v>
      </c>
      <c r="E774" s="50">
        <v>10.8</v>
      </c>
      <c r="F774" s="50">
        <v>14</v>
      </c>
      <c r="G774" s="50">
        <v>20.3</v>
      </c>
      <c r="H774" s="50">
        <v>21.5</v>
      </c>
      <c r="I774" s="50">
        <v>25.6</v>
      </c>
      <c r="J774" s="50">
        <v>26.2</v>
      </c>
      <c r="K774" s="50">
        <v>26.9</v>
      </c>
      <c r="L774" s="50">
        <v>25.28</v>
      </c>
      <c r="M774" s="50">
        <v>18.600000000000001</v>
      </c>
      <c r="N774" s="50">
        <v>12</v>
      </c>
      <c r="O774" s="50">
        <v>9.2799999999999994</v>
      </c>
      <c r="P774" s="51">
        <v>4.5000000000000009</v>
      </c>
      <c r="Q774" s="51">
        <v>6.4000000000000012</v>
      </c>
      <c r="R774" s="51">
        <v>7.7222222222222214</v>
      </c>
      <c r="S774" s="51">
        <v>14.8</v>
      </c>
      <c r="T774" s="51">
        <v>16.777777777777779</v>
      </c>
      <c r="U774" s="51">
        <v>20.799999999999997</v>
      </c>
      <c r="V774" s="51">
        <v>21.900000000000002</v>
      </c>
      <c r="W774" s="51">
        <v>22.9</v>
      </c>
      <c r="X774" s="51">
        <v>22.222222222222221</v>
      </c>
      <c r="Y774" s="51">
        <v>13.8</v>
      </c>
      <c r="Z774" s="51">
        <v>7.7777777777777777</v>
      </c>
      <c r="AA774" s="51">
        <v>3.7222222222222237</v>
      </c>
      <c r="AB774" s="53">
        <f t="shared" si="267"/>
        <v>613.66615641165674</v>
      </c>
      <c r="AC774" s="53">
        <f t="shared" si="268"/>
        <v>713.34725576367839</v>
      </c>
      <c r="AD774" s="53">
        <f t="shared" si="269"/>
        <v>692.96577399828368</v>
      </c>
      <c r="AE774" s="53">
        <f t="shared" si="270"/>
        <v>1188.110771821262</v>
      </c>
      <c r="AF774" s="53">
        <f t="shared" si="271"/>
        <v>1421.2040790638539</v>
      </c>
      <c r="AG774" s="53">
        <f t="shared" si="272"/>
        <v>1835.0188045311131</v>
      </c>
      <c r="AH774" s="53">
        <f t="shared" si="273"/>
        <v>2026.5531748541532</v>
      </c>
      <c r="AI774" s="53">
        <f t="shared" si="274"/>
        <v>2196.074731523122</v>
      </c>
      <c r="AJ774" s="53">
        <f t="shared" si="275"/>
        <v>2225.9129400680204</v>
      </c>
      <c r="AK774" s="53">
        <f t="shared" si="276"/>
        <v>1160.3104074237226</v>
      </c>
      <c r="AL774" s="53">
        <f t="shared" si="277"/>
        <v>795.70904761381473</v>
      </c>
      <c r="AM774" s="53">
        <f t="shared" si="278"/>
        <v>543.98379356428472</v>
      </c>
      <c r="AN774" s="55">
        <f t="shared" si="279"/>
        <v>0.72878541909767436</v>
      </c>
      <c r="AO774" s="55">
        <f t="shared" si="280"/>
        <v>0.74254718738348191</v>
      </c>
      <c r="AP774" s="55">
        <f t="shared" si="281"/>
        <v>0.65888552208722184</v>
      </c>
      <c r="AQ774" s="55">
        <f t="shared" si="282"/>
        <v>0.7068205909639057</v>
      </c>
      <c r="AR774" s="55">
        <f t="shared" si="283"/>
        <v>0.74505151443506679</v>
      </c>
      <c r="AS774" s="55">
        <f t="shared" si="284"/>
        <v>0.74819420562624273</v>
      </c>
      <c r="AT774" s="55">
        <f t="shared" si="285"/>
        <v>0.77242603896204765</v>
      </c>
      <c r="AU774" s="55">
        <f t="shared" si="286"/>
        <v>0.78766692299999908</v>
      </c>
      <c r="AV774" s="55">
        <f t="shared" si="287"/>
        <v>0.83191235231095262</v>
      </c>
      <c r="AW774" s="55">
        <f t="shared" si="288"/>
        <v>0.73640742920762747</v>
      </c>
      <c r="AX774" s="55">
        <f t="shared" si="289"/>
        <v>0.75371862342655649</v>
      </c>
      <c r="AY774" s="55">
        <f t="shared" si="290"/>
        <v>0.68224624055712724</v>
      </c>
    </row>
    <row r="775" spans="1:51" ht="14.4" thickBot="1" x14ac:dyDescent="0.3">
      <c r="A775" s="41" t="s">
        <v>1398</v>
      </c>
      <c r="B775" s="41" t="s">
        <v>1423</v>
      </c>
      <c r="C775" s="26" t="s">
        <v>834</v>
      </c>
      <c r="D775" s="50">
        <v>6.28</v>
      </c>
      <c r="E775" s="50">
        <v>10</v>
      </c>
      <c r="F775" s="50">
        <v>15.11</v>
      </c>
      <c r="G775" s="50">
        <v>17.899999999999999</v>
      </c>
      <c r="H775" s="50">
        <v>21.78</v>
      </c>
      <c r="I775" s="50">
        <v>25.1</v>
      </c>
      <c r="J775" s="50">
        <v>26.6</v>
      </c>
      <c r="K775" s="50">
        <v>26.5</v>
      </c>
      <c r="L775" s="50">
        <v>23.28</v>
      </c>
      <c r="M775" s="50">
        <v>16.3</v>
      </c>
      <c r="N775" s="50">
        <v>11.5</v>
      </c>
      <c r="O775" s="50">
        <v>8.2200000000000006</v>
      </c>
      <c r="P775" s="51">
        <v>1.2777777777777761</v>
      </c>
      <c r="Q775" s="51">
        <v>2.5</v>
      </c>
      <c r="R775" s="51">
        <v>7.6111111111111125</v>
      </c>
      <c r="S775" s="51">
        <v>10.999999999999998</v>
      </c>
      <c r="T775" s="51">
        <v>16.277777777777775</v>
      </c>
      <c r="U775" s="51">
        <v>19.499999999999996</v>
      </c>
      <c r="V775" s="51">
        <v>22.5</v>
      </c>
      <c r="W775" s="51">
        <v>20.999999999999996</v>
      </c>
      <c r="X775" s="51">
        <v>17.388888888888886</v>
      </c>
      <c r="Y775" s="51">
        <v>11.600000000000001</v>
      </c>
      <c r="Z775" s="51">
        <v>7.1111111111111089</v>
      </c>
      <c r="AA775" s="51">
        <v>2.0000000000000009</v>
      </c>
      <c r="AB775" s="53">
        <f t="shared" si="267"/>
        <v>471.45968493939529</v>
      </c>
      <c r="AC775" s="53">
        <f t="shared" si="268"/>
        <v>436.06742305191221</v>
      </c>
      <c r="AD775" s="53">
        <f t="shared" si="269"/>
        <v>635.3519557019697</v>
      </c>
      <c r="AE775" s="53">
        <f t="shared" si="270"/>
        <v>839.42435461937532</v>
      </c>
      <c r="AF775" s="53">
        <f t="shared" si="271"/>
        <v>1311.0205393294514</v>
      </c>
      <c r="AG775" s="53">
        <f t="shared" si="272"/>
        <v>1609.6289015779548</v>
      </c>
      <c r="AH775" s="53">
        <f t="shared" si="273"/>
        <v>2129.3141549888396</v>
      </c>
      <c r="AI775" s="53">
        <f t="shared" si="274"/>
        <v>1783.1975681795177</v>
      </c>
      <c r="AJ775" s="53">
        <f t="shared" si="275"/>
        <v>1378.0275005877807</v>
      </c>
      <c r="AK775" s="53">
        <f t="shared" si="276"/>
        <v>1005.7177222441825</v>
      </c>
      <c r="AL775" s="53">
        <f t="shared" si="277"/>
        <v>750.84244005222274</v>
      </c>
      <c r="AM775" s="53">
        <f t="shared" si="278"/>
        <v>457.84397076026812</v>
      </c>
      <c r="AN775" s="55">
        <f t="shared" si="279"/>
        <v>0.70344253493739994</v>
      </c>
      <c r="AO775" s="55">
        <f t="shared" si="280"/>
        <v>0.59625981264832117</v>
      </c>
      <c r="AP775" s="55">
        <f t="shared" si="281"/>
        <v>0.60869704769817856</v>
      </c>
      <c r="AQ775" s="55">
        <f t="shared" si="282"/>
        <v>0.64026374188879531</v>
      </c>
      <c r="AR775" s="55">
        <f t="shared" si="283"/>
        <v>0.70948808011940978</v>
      </c>
      <c r="AS775" s="55">
        <f t="shared" si="284"/>
        <v>0.71123560210334202</v>
      </c>
      <c r="AT775" s="55">
        <f t="shared" si="285"/>
        <v>0.78247907781972303</v>
      </c>
      <c r="AU775" s="55">
        <f t="shared" si="286"/>
        <v>0.7181785488682465</v>
      </c>
      <c r="AV775" s="55">
        <f t="shared" si="287"/>
        <v>0.695001971115773</v>
      </c>
      <c r="AW775" s="55">
        <f t="shared" si="288"/>
        <v>0.73722235459657637</v>
      </c>
      <c r="AX775" s="55">
        <f t="shared" si="289"/>
        <v>0.74433885576809067</v>
      </c>
      <c r="AY775" s="55">
        <f t="shared" si="290"/>
        <v>0.64872274845490974</v>
      </c>
    </row>
    <row r="776" spans="1:51" ht="14.4" thickBot="1" x14ac:dyDescent="0.3">
      <c r="A776" s="41" t="s">
        <v>1398</v>
      </c>
      <c r="B776" s="41" t="s">
        <v>1423</v>
      </c>
      <c r="C776" s="26" t="s">
        <v>835</v>
      </c>
      <c r="D776" s="50">
        <v>6.78</v>
      </c>
      <c r="E776" s="50">
        <v>9.6999999999999993</v>
      </c>
      <c r="F776" s="50">
        <v>14.11</v>
      </c>
      <c r="G776" s="50">
        <v>18.7</v>
      </c>
      <c r="H776" s="50">
        <v>22.39</v>
      </c>
      <c r="I776" s="50">
        <v>24.6</v>
      </c>
      <c r="J776" s="50">
        <v>26.9</v>
      </c>
      <c r="K776" s="50">
        <v>26.3</v>
      </c>
      <c r="L776" s="50">
        <v>22</v>
      </c>
      <c r="M776" s="50">
        <v>18.7</v>
      </c>
      <c r="N776" s="50">
        <v>14.61</v>
      </c>
      <c r="O776" s="50">
        <v>8.61</v>
      </c>
      <c r="P776" s="51">
        <v>1.2222222222222239</v>
      </c>
      <c r="Q776" s="51">
        <v>4.7</v>
      </c>
      <c r="R776" s="51">
        <v>8.6111111111111107</v>
      </c>
      <c r="S776" s="51">
        <v>12.999999999999998</v>
      </c>
      <c r="T776" s="51">
        <v>18.111111111111107</v>
      </c>
      <c r="U776" s="51">
        <v>19.699999999999996</v>
      </c>
      <c r="V776" s="51">
        <v>22.199999999999996</v>
      </c>
      <c r="W776" s="51">
        <v>21.900000000000002</v>
      </c>
      <c r="X776" s="51">
        <v>18.111111111111107</v>
      </c>
      <c r="Y776" s="51">
        <v>11.500000000000002</v>
      </c>
      <c r="Z776" s="51">
        <v>9.5</v>
      </c>
      <c r="AA776" s="51">
        <v>3.4999999999999982</v>
      </c>
      <c r="AB776" s="53">
        <f t="shared" ref="AB776:AB839" si="291">6.112*EXP(17.625*P776/(243.04+P776))*100*AN776</f>
        <v>451.90470206465426</v>
      </c>
      <c r="AC776" s="53">
        <f t="shared" ref="AC776:AC839" si="292">6.112*EXP(17.625*Q776/(243.04+Q776))*100*AO776</f>
        <v>606.51741275058498</v>
      </c>
      <c r="AD776" s="53">
        <f t="shared" ref="AD776:AD839" si="293">6.112*EXP(17.625*R776/(243.04+R776))*100*AP776</f>
        <v>776.29186814475599</v>
      </c>
      <c r="AE776" s="53">
        <f t="shared" ref="AE776:AE839" si="294">6.112*EXP(17.625*S776/(243.04+S776))*100*AQ776</f>
        <v>1038.9506458416247</v>
      </c>
      <c r="AF776" s="53">
        <f t="shared" ref="AF776:AF839" si="295">6.112*EXP(17.625*T776/(243.04+T776))*100*AR776</f>
        <v>1592.9070378883021</v>
      </c>
      <c r="AG776" s="53">
        <f t="shared" ref="AG776:AG839" si="296">6.112*EXP(17.625*U776/(243.04+U776))*100*AS776</f>
        <v>1700.1012150289889</v>
      </c>
      <c r="AH776" s="53">
        <f t="shared" ref="AH776:AH839" si="297">6.112*EXP(17.625*V776/(243.04+V776))*100*AT776</f>
        <v>2017.0847774421434</v>
      </c>
      <c r="AI776" s="53">
        <f t="shared" ref="AI776:AI839" si="298">6.112*EXP(17.625*W776/(243.04+W776))*100*AU776</f>
        <v>2014.6176260641846</v>
      </c>
      <c r="AJ776" s="53">
        <f t="shared" ref="AJ776:AJ839" si="299">6.112*EXP(17.625*X776/(243.04+X776))*100*AV776</f>
        <v>1631.1866303877964</v>
      </c>
      <c r="AK776" s="53">
        <f t="shared" ref="AK776:AK839" si="300">6.112*EXP(17.625*Y776/(243.04+Y776))*100*AW776</f>
        <v>853.02243234946422</v>
      </c>
      <c r="AL776" s="53">
        <f t="shared" ref="AL776:AL839" si="301">6.112*EXP(17.625*Z776/(243.04+Z776))*100*AX776</f>
        <v>847.27823164331346</v>
      </c>
      <c r="AM776" s="53">
        <f t="shared" ref="AM776:AM839" si="302">6.112*EXP(17.625*AA776/(243.04+AA776))*100*AY776</f>
        <v>551.60107647097959</v>
      </c>
      <c r="AN776" s="55">
        <f t="shared" ref="AN776:AN839" si="303">(EXP((17.625*P776)/(243.04+P776))/EXP((17.625*D776)/(243.04+D776)))</f>
        <v>0.676959616455869</v>
      </c>
      <c r="AO776" s="55">
        <f t="shared" ref="AO776:AO839" si="304">(EXP((17.625*Q776)/(243.04+Q776))/EXP((17.625*E776)/(243.04+E776)))</f>
        <v>0.7103030783382942</v>
      </c>
      <c r="AP776" s="55">
        <f t="shared" ref="AP776:AP839" si="305">(EXP((17.625*R776)/(243.04+R776))/EXP((17.625*F776)/(243.04+F776)))</f>
        <v>0.69489407071999876</v>
      </c>
      <c r="AQ776" s="55">
        <f t="shared" ref="AQ776:AQ839" si="306">(EXP((17.625*S776)/(243.04+S776))/EXP((17.625*G776)/(243.04+G776)))</f>
        <v>0.69465673925880644</v>
      </c>
      <c r="AR776" s="55">
        <f t="shared" ref="AR776:AR839" si="307">(EXP((17.625*T776)/(243.04+T776))/EXP((17.625*H776)/(243.04+H776)))</f>
        <v>0.76765026139488224</v>
      </c>
      <c r="AS776" s="55">
        <f t="shared" ref="AS776:AS839" si="308">(EXP((17.625*U776)/(243.04+U776))/EXP((17.625*I776)/(243.04+I776)))</f>
        <v>0.74193976159991903</v>
      </c>
      <c r="AT776" s="55">
        <f t="shared" ref="AT776:AT839" si="309">(EXP((17.625*V776)/(243.04+V776))/EXP((17.625*J776)/(243.04+J776)))</f>
        <v>0.75488557525945388</v>
      </c>
      <c r="AU776" s="55">
        <f t="shared" ref="AU776:AU839" si="310">(EXP((17.625*W776)/(243.04+W776))/EXP((17.625*K776)/(243.04+K776)))</f>
        <v>0.76787677334737303</v>
      </c>
      <c r="AV776" s="55">
        <f t="shared" ref="AV776:AV839" si="311">(EXP((17.625*X776)/(243.04+X776))/EXP((17.625*L776)/(243.04+L776)))</f>
        <v>0.7860978785435152</v>
      </c>
      <c r="AW776" s="55">
        <f t="shared" ref="AW776:AW839" si="312">(EXP((17.625*Y776)/(243.04+Y776))/EXP((17.625*M776)/(243.04+M776)))</f>
        <v>0.62943809058705391</v>
      </c>
      <c r="AX776" s="55">
        <f t="shared" ref="AX776:AX839" si="313">(EXP((17.625*Z776)/(243.04+Z776))/EXP((17.625*N776)/(243.04+N776)))</f>
        <v>0.71433096586800748</v>
      </c>
      <c r="AY776" s="55">
        <f t="shared" ref="AY776:AY839" si="314">(EXP((17.625*AA776)/(243.04+AA776))/EXP((17.625*O776)/(243.04+O776)))</f>
        <v>0.70270922876204556</v>
      </c>
    </row>
    <row r="777" spans="1:51" ht="14.4" thickBot="1" x14ac:dyDescent="0.3">
      <c r="A777" s="41" t="s">
        <v>1398</v>
      </c>
      <c r="B777" s="41" t="s">
        <v>1423</v>
      </c>
      <c r="C777" s="26" t="s">
        <v>836</v>
      </c>
      <c r="D777" s="50">
        <v>9.2200000000000006</v>
      </c>
      <c r="E777" s="50">
        <v>12.1</v>
      </c>
      <c r="F777" s="50">
        <v>16.5</v>
      </c>
      <c r="G777" s="50">
        <v>19.7</v>
      </c>
      <c r="H777" s="50">
        <v>21</v>
      </c>
      <c r="I777" s="50">
        <v>24.7</v>
      </c>
      <c r="J777" s="50">
        <v>26.5</v>
      </c>
      <c r="K777" s="50">
        <v>25</v>
      </c>
      <c r="L777" s="50">
        <v>23.5</v>
      </c>
      <c r="M777" s="50">
        <v>18.399999999999999</v>
      </c>
      <c r="N777" s="50">
        <v>14.61</v>
      </c>
      <c r="O777" s="50">
        <v>9</v>
      </c>
      <c r="P777" s="51">
        <v>3.7222222222222237</v>
      </c>
      <c r="Q777" s="51">
        <v>7.3</v>
      </c>
      <c r="R777" s="51">
        <v>10.999999999999998</v>
      </c>
      <c r="S777" s="51">
        <v>15.399999999999999</v>
      </c>
      <c r="T777" s="51">
        <v>15.111111111111112</v>
      </c>
      <c r="U777" s="51">
        <v>19.899999999999995</v>
      </c>
      <c r="V777" s="51">
        <v>22.800000000000004</v>
      </c>
      <c r="W777" s="51">
        <v>21.2</v>
      </c>
      <c r="X777" s="51">
        <v>16.722222222222221</v>
      </c>
      <c r="Y777" s="51">
        <v>11.700000000000001</v>
      </c>
      <c r="Z777" s="51">
        <v>7.3888888888888875</v>
      </c>
      <c r="AA777" s="51">
        <v>3.6111111111111112</v>
      </c>
      <c r="AB777" s="53">
        <f t="shared" si="291"/>
        <v>546.18479915385194</v>
      </c>
      <c r="AC777" s="53">
        <f t="shared" si="292"/>
        <v>740.60074003483953</v>
      </c>
      <c r="AD777" s="53">
        <f t="shared" si="293"/>
        <v>917.14597671311446</v>
      </c>
      <c r="AE777" s="53">
        <f t="shared" si="294"/>
        <v>1331.958543171339</v>
      </c>
      <c r="AF777" s="53">
        <f t="shared" si="295"/>
        <v>1184.4560786855754</v>
      </c>
      <c r="AG777" s="53">
        <f t="shared" si="296"/>
        <v>1732.4070805153633</v>
      </c>
      <c r="AH777" s="53">
        <f t="shared" si="297"/>
        <v>2221.3224421853338</v>
      </c>
      <c r="AI777" s="53">
        <f t="shared" si="298"/>
        <v>1997.5111643224</v>
      </c>
      <c r="AJ777" s="53">
        <f t="shared" si="299"/>
        <v>1249.7586088236044</v>
      </c>
      <c r="AK777" s="53">
        <f t="shared" si="300"/>
        <v>892.46772576296439</v>
      </c>
      <c r="AL777" s="53">
        <f t="shared" si="301"/>
        <v>636.54215349233323</v>
      </c>
      <c r="AM777" s="53">
        <f t="shared" si="302"/>
        <v>545.73837493384485</v>
      </c>
      <c r="AN777" s="55">
        <f t="shared" si="303"/>
        <v>0.68500666799392362</v>
      </c>
      <c r="AO777" s="55">
        <f t="shared" si="304"/>
        <v>0.72476080932110187</v>
      </c>
      <c r="AP777" s="55">
        <f t="shared" si="305"/>
        <v>0.69954524392475692</v>
      </c>
      <c r="AQ777" s="55">
        <f t="shared" si="306"/>
        <v>0.76241650259068239</v>
      </c>
      <c r="AR777" s="55">
        <f t="shared" si="307"/>
        <v>0.69067854192964029</v>
      </c>
      <c r="AS777" s="55">
        <f t="shared" si="308"/>
        <v>0.74672065741154992</v>
      </c>
      <c r="AT777" s="55">
        <f t="shared" si="309"/>
        <v>0.80156454604479255</v>
      </c>
      <c r="AU777" s="55">
        <f t="shared" si="310"/>
        <v>0.79467474386430781</v>
      </c>
      <c r="AV777" s="55">
        <f t="shared" si="311"/>
        <v>0.65748725896427418</v>
      </c>
      <c r="AW777" s="55">
        <f t="shared" si="312"/>
        <v>0.64990067758667569</v>
      </c>
      <c r="AX777" s="55">
        <f t="shared" si="313"/>
        <v>0.61915593061770058</v>
      </c>
      <c r="AY777" s="55">
        <f t="shared" si="314"/>
        <v>0.68982008265397488</v>
      </c>
    </row>
    <row r="778" spans="1:51" ht="14.4" thickBot="1" x14ac:dyDescent="0.3">
      <c r="A778" s="41" t="s">
        <v>1398</v>
      </c>
      <c r="B778" s="41" t="s">
        <v>1423</v>
      </c>
      <c r="C778" s="26" t="s">
        <v>837</v>
      </c>
      <c r="D778" s="50">
        <v>4.72</v>
      </c>
      <c r="E778" s="50">
        <v>8.6999999999999993</v>
      </c>
      <c r="F778" s="50">
        <v>14</v>
      </c>
      <c r="G778" s="50">
        <v>17.600000000000001</v>
      </c>
      <c r="H778" s="50">
        <v>19.39</v>
      </c>
      <c r="I778" s="50">
        <v>25.4</v>
      </c>
      <c r="J778" s="50">
        <v>27.1</v>
      </c>
      <c r="K778" s="50">
        <v>28</v>
      </c>
      <c r="L778" s="50">
        <v>22.72</v>
      </c>
      <c r="M778" s="50">
        <v>15.1</v>
      </c>
      <c r="N778" s="50">
        <v>10.220000000000001</v>
      </c>
      <c r="O778" s="50">
        <v>5.28</v>
      </c>
      <c r="P778" s="51">
        <v>0.22222222222222143</v>
      </c>
      <c r="Q778" s="51">
        <v>3.8000000000000016</v>
      </c>
      <c r="R778" s="51">
        <v>7.2777777777777786</v>
      </c>
      <c r="S778" s="51">
        <v>11.500000000000002</v>
      </c>
      <c r="T778" s="51">
        <v>13.277777777777777</v>
      </c>
      <c r="U778" s="51">
        <v>19.499999999999996</v>
      </c>
      <c r="V778" s="51">
        <v>22.800000000000004</v>
      </c>
      <c r="W778" s="51">
        <v>18.8</v>
      </c>
      <c r="X778" s="51">
        <v>17.5</v>
      </c>
      <c r="Y778" s="51">
        <v>8.9000000000000021</v>
      </c>
      <c r="Z778" s="51">
        <v>6.2222222222222232</v>
      </c>
      <c r="AA778" s="51">
        <v>1.3888888888888888</v>
      </c>
      <c r="AB778" s="53">
        <f t="shared" si="291"/>
        <v>451.17574560763444</v>
      </c>
      <c r="AC778" s="53">
        <f t="shared" si="292"/>
        <v>571.90498074727373</v>
      </c>
      <c r="AD778" s="53">
        <f t="shared" si="293"/>
        <v>652.18017664782735</v>
      </c>
      <c r="AE778" s="53">
        <f t="shared" si="294"/>
        <v>914.02294743998243</v>
      </c>
      <c r="AF778" s="53">
        <f t="shared" si="295"/>
        <v>1031.9423239688929</v>
      </c>
      <c r="AG778" s="53">
        <f t="shared" si="296"/>
        <v>1581.1466689675462</v>
      </c>
      <c r="AH778" s="53">
        <f t="shared" si="297"/>
        <v>2144.2826022696154</v>
      </c>
      <c r="AI778" s="53">
        <f t="shared" si="298"/>
        <v>1243.3873861402494</v>
      </c>
      <c r="AJ778" s="53">
        <f t="shared" si="299"/>
        <v>1445.6724808200431</v>
      </c>
      <c r="AK778" s="53">
        <f t="shared" si="300"/>
        <v>757.23977616564594</v>
      </c>
      <c r="AL778" s="53">
        <f t="shared" si="301"/>
        <v>723.51324552727544</v>
      </c>
      <c r="AM778" s="53">
        <f t="shared" si="302"/>
        <v>513.35247686332207</v>
      </c>
      <c r="AN778" s="55">
        <f t="shared" si="303"/>
        <v>0.72639023846387341</v>
      </c>
      <c r="AO778" s="55">
        <f t="shared" si="304"/>
        <v>0.71335150613482268</v>
      </c>
      <c r="AP778" s="55">
        <f t="shared" si="305"/>
        <v>0.63920162332998043</v>
      </c>
      <c r="AQ778" s="55">
        <f t="shared" si="306"/>
        <v>0.67444985849290962</v>
      </c>
      <c r="AR778" s="55">
        <f t="shared" si="307"/>
        <v>0.67757385339472287</v>
      </c>
      <c r="AS778" s="55">
        <f t="shared" si="308"/>
        <v>0.69865035475840898</v>
      </c>
      <c r="AT778" s="55">
        <f t="shared" si="309"/>
        <v>0.77376470792284269</v>
      </c>
      <c r="AU778" s="55">
        <f t="shared" si="310"/>
        <v>0.57390178603858499</v>
      </c>
      <c r="AV778" s="55">
        <f t="shared" si="311"/>
        <v>0.72402185933203367</v>
      </c>
      <c r="AW778" s="55">
        <f t="shared" si="312"/>
        <v>0.66473768825625756</v>
      </c>
      <c r="AX778" s="55">
        <f t="shared" si="313"/>
        <v>0.76241028472563366</v>
      </c>
      <c r="AY778" s="55">
        <f t="shared" si="314"/>
        <v>0.75986844622820748</v>
      </c>
    </row>
    <row r="779" spans="1:51" ht="14.4" thickBot="1" x14ac:dyDescent="0.3">
      <c r="A779" s="41" t="s">
        <v>1398</v>
      </c>
      <c r="B779" s="41" t="s">
        <v>1424</v>
      </c>
      <c r="C779" s="26" t="s">
        <v>838</v>
      </c>
      <c r="D779" s="50">
        <v>-4.5</v>
      </c>
      <c r="E779" s="50">
        <v>-2.2999999999999998</v>
      </c>
      <c r="F779" s="50">
        <v>1.89</v>
      </c>
      <c r="G779" s="50">
        <v>8.3000000000000007</v>
      </c>
      <c r="H779" s="50">
        <v>13.28</v>
      </c>
      <c r="I779" s="50">
        <v>18.600000000000001</v>
      </c>
      <c r="J779" s="50">
        <v>22.3</v>
      </c>
      <c r="K779" s="50">
        <v>21.4</v>
      </c>
      <c r="L779" s="50">
        <v>16</v>
      </c>
      <c r="M779" s="50">
        <v>9.9</v>
      </c>
      <c r="N779" s="50">
        <v>2.72</v>
      </c>
      <c r="O779" s="50">
        <v>-2</v>
      </c>
      <c r="P779" s="51">
        <v>-12.722222222222221</v>
      </c>
      <c r="Q779" s="51">
        <v>-10.1</v>
      </c>
      <c r="R779" s="51">
        <v>-4.7777777777777786</v>
      </c>
      <c r="S779" s="51">
        <v>-0.90000000000000058</v>
      </c>
      <c r="T779" s="51">
        <v>3.7222222222222237</v>
      </c>
      <c r="U779" s="51">
        <v>6.5000000000000018</v>
      </c>
      <c r="V779" s="51">
        <v>7.7999999999999989</v>
      </c>
      <c r="W779" s="51">
        <v>7.2</v>
      </c>
      <c r="X779" s="51">
        <v>4.2222222222222232</v>
      </c>
      <c r="Y779" s="51">
        <v>-2.6999999999999997</v>
      </c>
      <c r="Z779" s="51">
        <v>-6.7222222222222232</v>
      </c>
      <c r="AA779" s="51">
        <v>-8.7222222222222214</v>
      </c>
      <c r="AB779" s="53">
        <f t="shared" si="291"/>
        <v>121.60608859767508</v>
      </c>
      <c r="AC779" s="53">
        <f t="shared" si="292"/>
        <v>156.86937046052543</v>
      </c>
      <c r="AD779" s="53">
        <f t="shared" si="293"/>
        <v>263.10858943560208</v>
      </c>
      <c r="AE779" s="53">
        <f t="shared" si="294"/>
        <v>299.57795733532032</v>
      </c>
      <c r="AF779" s="53">
        <f t="shared" si="295"/>
        <v>417.3764203501641</v>
      </c>
      <c r="AG779" s="53">
        <f t="shared" si="296"/>
        <v>437.3140649957279</v>
      </c>
      <c r="AH779" s="53">
        <f t="shared" si="297"/>
        <v>415.83202456245255</v>
      </c>
      <c r="AI779" s="53">
        <f t="shared" si="298"/>
        <v>404.77630940329453</v>
      </c>
      <c r="AJ779" s="53">
        <f t="shared" si="299"/>
        <v>375.67122518895962</v>
      </c>
      <c r="AK779" s="53">
        <f t="shared" si="300"/>
        <v>206.35236744723244</v>
      </c>
      <c r="AL779" s="53">
        <f t="shared" si="301"/>
        <v>184.49923365594091</v>
      </c>
      <c r="AM779" s="53">
        <f t="shared" si="302"/>
        <v>190.47537977766549</v>
      </c>
      <c r="AN779" s="55">
        <f t="shared" si="303"/>
        <v>0.52672699727182548</v>
      </c>
      <c r="AO779" s="55">
        <f t="shared" si="304"/>
        <v>0.55111494566010089</v>
      </c>
      <c r="AP779" s="55">
        <f t="shared" si="305"/>
        <v>0.61297552310296766</v>
      </c>
      <c r="AQ779" s="55">
        <f t="shared" si="306"/>
        <v>0.5233316216579007</v>
      </c>
      <c r="AR779" s="55">
        <f t="shared" si="307"/>
        <v>0.52345951671709179</v>
      </c>
      <c r="AS779" s="55">
        <f t="shared" si="308"/>
        <v>0.45209300773290406</v>
      </c>
      <c r="AT779" s="55">
        <f t="shared" si="309"/>
        <v>0.39329261780404123</v>
      </c>
      <c r="AU779" s="55">
        <f t="shared" si="310"/>
        <v>0.39883686029323961</v>
      </c>
      <c r="AV779" s="55">
        <f t="shared" si="311"/>
        <v>0.45490238615995232</v>
      </c>
      <c r="AW779" s="55">
        <f t="shared" si="312"/>
        <v>0.41154444401057816</v>
      </c>
      <c r="AX779" s="55">
        <f t="shared" si="313"/>
        <v>0.49836444930848428</v>
      </c>
      <c r="AY779" s="55">
        <f t="shared" si="314"/>
        <v>0.60059767056806734</v>
      </c>
    </row>
    <row r="780" spans="1:51" ht="14.4" thickBot="1" x14ac:dyDescent="0.3">
      <c r="A780" s="41" t="s">
        <v>1398</v>
      </c>
      <c r="B780" s="41" t="s">
        <v>1424</v>
      </c>
      <c r="C780" s="26" t="s">
        <v>839</v>
      </c>
      <c r="D780" s="50">
        <v>-6.22</v>
      </c>
      <c r="E780" s="50">
        <v>-6.9</v>
      </c>
      <c r="F780" s="50">
        <v>1.22</v>
      </c>
      <c r="G780" s="50">
        <v>6.2</v>
      </c>
      <c r="H780" s="50">
        <v>10.11</v>
      </c>
      <c r="I780" s="50">
        <v>15</v>
      </c>
      <c r="J780" s="50">
        <v>20.2</v>
      </c>
      <c r="K780" s="50">
        <v>21</v>
      </c>
      <c r="L780" s="50">
        <v>13.39</v>
      </c>
      <c r="M780" s="50">
        <v>5.2</v>
      </c>
      <c r="N780" s="50">
        <v>-1.5</v>
      </c>
      <c r="O780" s="50">
        <v>-4.5</v>
      </c>
      <c r="P780" s="51">
        <v>-8.7222222222222214</v>
      </c>
      <c r="Q780" s="51">
        <v>-10.7</v>
      </c>
      <c r="R780" s="51">
        <v>-3.2777777777777768</v>
      </c>
      <c r="S780" s="51">
        <v>-0.59999999999999909</v>
      </c>
      <c r="T780" s="51">
        <v>2.7777777777777777</v>
      </c>
      <c r="U780" s="51">
        <v>6.9</v>
      </c>
      <c r="V780" s="51">
        <v>8.9000000000000021</v>
      </c>
      <c r="W780" s="51">
        <v>4.7</v>
      </c>
      <c r="X780" s="51">
        <v>0.11111111111111269</v>
      </c>
      <c r="Y780" s="51">
        <v>-1.2</v>
      </c>
      <c r="Z780" s="51">
        <v>-6.2222222222222214</v>
      </c>
      <c r="AA780" s="51">
        <v>-7.6111111111111107</v>
      </c>
      <c r="AB780" s="53">
        <f t="shared" si="291"/>
        <v>261.4378349804831</v>
      </c>
      <c r="AC780" s="53">
        <f t="shared" si="292"/>
        <v>201.75431722396846</v>
      </c>
      <c r="AD780" s="53">
        <f t="shared" si="293"/>
        <v>345.67256790731585</v>
      </c>
      <c r="AE780" s="53">
        <f t="shared" si="294"/>
        <v>361.31614481744288</v>
      </c>
      <c r="AF780" s="53">
        <f t="shared" si="295"/>
        <v>450.27949579695115</v>
      </c>
      <c r="AG780" s="53">
        <f t="shared" si="296"/>
        <v>580.56823102988517</v>
      </c>
      <c r="AH780" s="53">
        <f t="shared" si="297"/>
        <v>549.04926349092659</v>
      </c>
      <c r="AI780" s="53">
        <f t="shared" si="298"/>
        <v>293.65142972934638</v>
      </c>
      <c r="AJ780" s="53">
        <f t="shared" si="299"/>
        <v>247.44984890956644</v>
      </c>
      <c r="AK780" s="53">
        <f t="shared" si="300"/>
        <v>354.71549477209322</v>
      </c>
      <c r="AL780" s="53">
        <f t="shared" si="301"/>
        <v>270.07749923400223</v>
      </c>
      <c r="AM780" s="53">
        <f t="shared" si="302"/>
        <v>272.68813801152521</v>
      </c>
      <c r="AN780" s="55">
        <f t="shared" si="303"/>
        <v>0.82435302069442817</v>
      </c>
      <c r="AO780" s="55">
        <f t="shared" si="304"/>
        <v>0.74327742496924509</v>
      </c>
      <c r="AP780" s="55">
        <f t="shared" si="305"/>
        <v>0.71965617098919021</v>
      </c>
      <c r="AQ780" s="55">
        <f t="shared" si="306"/>
        <v>0.6175150269815477</v>
      </c>
      <c r="AR780" s="55">
        <f t="shared" si="307"/>
        <v>0.60367404275348491</v>
      </c>
      <c r="AS780" s="55">
        <f t="shared" si="308"/>
        <v>0.58392444398185794</v>
      </c>
      <c r="AT780" s="55">
        <f t="shared" si="309"/>
        <v>0.481979089899157</v>
      </c>
      <c r="AU780" s="55">
        <f t="shared" si="310"/>
        <v>0.34390029059391558</v>
      </c>
      <c r="AV780" s="55">
        <f t="shared" si="311"/>
        <v>0.4016114164721552</v>
      </c>
      <c r="AW780" s="55">
        <f t="shared" si="312"/>
        <v>0.63339966264766123</v>
      </c>
      <c r="AX780" s="55">
        <f t="shared" si="313"/>
        <v>0.70213422987798735</v>
      </c>
      <c r="AY780" s="55">
        <f t="shared" si="314"/>
        <v>0.78875303237590944</v>
      </c>
    </row>
    <row r="781" spans="1:51" ht="14.4" thickBot="1" x14ac:dyDescent="0.3">
      <c r="A781" s="41" t="s">
        <v>1398</v>
      </c>
      <c r="B781" s="41" t="s">
        <v>1424</v>
      </c>
      <c r="C781" s="26" t="s">
        <v>840</v>
      </c>
      <c r="D781" s="50">
        <v>-6.28</v>
      </c>
      <c r="E781" s="50">
        <v>-5.5</v>
      </c>
      <c r="F781" s="50">
        <v>0.22</v>
      </c>
      <c r="G781" s="50">
        <v>4.8</v>
      </c>
      <c r="H781" s="50">
        <v>7.89</v>
      </c>
      <c r="I781" s="50">
        <v>13.7</v>
      </c>
      <c r="J781" s="50">
        <v>17.3</v>
      </c>
      <c r="K781" s="50">
        <v>18.600000000000001</v>
      </c>
      <c r="L781" s="50">
        <v>10.72</v>
      </c>
      <c r="M781" s="50">
        <v>4.7</v>
      </c>
      <c r="N781" s="50">
        <v>-3.11</v>
      </c>
      <c r="O781" s="50">
        <v>-6</v>
      </c>
      <c r="P781" s="51">
        <v>-10.722222222222223</v>
      </c>
      <c r="Q781" s="51">
        <v>-10.1</v>
      </c>
      <c r="R781" s="51">
        <v>-6.7222222222222232</v>
      </c>
      <c r="S781" s="51">
        <v>-3.7</v>
      </c>
      <c r="T781" s="51">
        <v>-1.2777777777777781</v>
      </c>
      <c r="U781" s="51">
        <v>2.6999999999999997</v>
      </c>
      <c r="V781" s="51">
        <v>5.0999999999999996</v>
      </c>
      <c r="W781" s="51">
        <v>5.9999999999999982</v>
      </c>
      <c r="X781" s="51">
        <v>1.2777777777777761</v>
      </c>
      <c r="Y781" s="51">
        <v>-2.1000000000000005</v>
      </c>
      <c r="Z781" s="51">
        <v>-7.8888888888888884</v>
      </c>
      <c r="AA781" s="51">
        <v>-9.7222222222222214</v>
      </c>
      <c r="AB781" s="53">
        <f t="shared" si="291"/>
        <v>191.71706079827936</v>
      </c>
      <c r="AC781" s="53">
        <f t="shared" si="292"/>
        <v>199.36065698940902</v>
      </c>
      <c r="AD781" s="53">
        <f t="shared" si="293"/>
        <v>220.69329538928207</v>
      </c>
      <c r="AE781" s="53">
        <f t="shared" si="294"/>
        <v>251.92688488376257</v>
      </c>
      <c r="AF781" s="53">
        <f t="shared" si="295"/>
        <v>291.46943776459625</v>
      </c>
      <c r="AG781" s="53">
        <f t="shared" si="296"/>
        <v>351.50697283286217</v>
      </c>
      <c r="AH781" s="53">
        <f t="shared" si="297"/>
        <v>390.99924972498002</v>
      </c>
      <c r="AI781" s="53">
        <f t="shared" si="298"/>
        <v>408.18614798187826</v>
      </c>
      <c r="AJ781" s="53">
        <f t="shared" si="299"/>
        <v>349.05145302642961</v>
      </c>
      <c r="AK781" s="53">
        <f t="shared" si="300"/>
        <v>321.76367328817008</v>
      </c>
      <c r="AL781" s="53">
        <f t="shared" si="301"/>
        <v>235.40527141648559</v>
      </c>
      <c r="AM781" s="53">
        <f t="shared" si="302"/>
        <v>219.79681481280096</v>
      </c>
      <c r="AN781" s="55">
        <f t="shared" si="303"/>
        <v>0.70754614375108182</v>
      </c>
      <c r="AO781" s="55">
        <f t="shared" si="304"/>
        <v>0.70039573258265864</v>
      </c>
      <c r="AP781" s="55">
        <f t="shared" si="305"/>
        <v>0.59613089140445141</v>
      </c>
      <c r="AQ781" s="55">
        <f t="shared" si="306"/>
        <v>0.54128069243946975</v>
      </c>
      <c r="AR781" s="55">
        <f t="shared" si="307"/>
        <v>0.5234382247438194</v>
      </c>
      <c r="AS781" s="55">
        <f t="shared" si="308"/>
        <v>0.4738594681702642</v>
      </c>
      <c r="AT781" s="55">
        <f t="shared" si="309"/>
        <v>0.44531931145580417</v>
      </c>
      <c r="AU781" s="55">
        <f t="shared" si="310"/>
        <v>0.43677744015791975</v>
      </c>
      <c r="AV781" s="55">
        <f t="shared" si="311"/>
        <v>0.52080304378953957</v>
      </c>
      <c r="AW781" s="55">
        <f t="shared" si="312"/>
        <v>0.61385912666050035</v>
      </c>
      <c r="AX781" s="55">
        <f t="shared" si="313"/>
        <v>0.69570525277684769</v>
      </c>
      <c r="AY781" s="55">
        <f t="shared" si="314"/>
        <v>0.74953915171837204</v>
      </c>
    </row>
    <row r="782" spans="1:51" ht="14.4" thickBot="1" x14ac:dyDescent="0.3">
      <c r="A782" s="41" t="s">
        <v>1398</v>
      </c>
      <c r="B782" s="41" t="s">
        <v>1424</v>
      </c>
      <c r="C782" s="26" t="s">
        <v>841</v>
      </c>
      <c r="D782" s="50">
        <v>-4.5</v>
      </c>
      <c r="E782" s="50">
        <v>-3.3</v>
      </c>
      <c r="F782" s="50">
        <v>-1.28</v>
      </c>
      <c r="G782" s="50">
        <v>5.4</v>
      </c>
      <c r="H782" s="50">
        <v>10.39</v>
      </c>
      <c r="I782" s="50">
        <v>14.8</v>
      </c>
      <c r="J782" s="50">
        <v>17.899999999999999</v>
      </c>
      <c r="K782" s="50">
        <v>17.100000000000001</v>
      </c>
      <c r="L782" s="50">
        <v>12</v>
      </c>
      <c r="M782" s="50">
        <v>6.4</v>
      </c>
      <c r="N782" s="50">
        <v>1.22</v>
      </c>
      <c r="O782" s="50">
        <v>-2</v>
      </c>
      <c r="P782" s="51">
        <v>-9.5</v>
      </c>
      <c r="Q782" s="51">
        <v>-10.499999999999998</v>
      </c>
      <c r="R782" s="51">
        <v>-8.1111111111111125</v>
      </c>
      <c r="S782" s="51">
        <v>-3.4000000000000004</v>
      </c>
      <c r="T782" s="51">
        <v>0.22222222222222143</v>
      </c>
      <c r="U782" s="51">
        <v>3.4999999999999982</v>
      </c>
      <c r="V782" s="51">
        <v>6.1999999999999975</v>
      </c>
      <c r="W782" s="51">
        <v>5.3999999999999995</v>
      </c>
      <c r="X782" s="51">
        <v>0.99999999999999845</v>
      </c>
      <c r="Y782" s="51">
        <v>-1.7999999999999992</v>
      </c>
      <c r="Z782" s="51">
        <v>-6.2777777777777777</v>
      </c>
      <c r="AA782" s="51">
        <v>-9.1111111111111107</v>
      </c>
      <c r="AB782" s="53">
        <f t="shared" si="291"/>
        <v>203.16269388306119</v>
      </c>
      <c r="AC782" s="53">
        <f t="shared" si="292"/>
        <v>158.59743907969852</v>
      </c>
      <c r="AD782" s="53">
        <f t="shared" si="293"/>
        <v>198.6818855962787</v>
      </c>
      <c r="AE782" s="53">
        <f t="shared" si="294"/>
        <v>252.7014027548438</v>
      </c>
      <c r="AF782" s="53">
        <f t="shared" si="295"/>
        <v>306.44682305235807</v>
      </c>
      <c r="AG782" s="53">
        <f t="shared" si="296"/>
        <v>366.56513452503043</v>
      </c>
      <c r="AH782" s="53">
        <f t="shared" si="297"/>
        <v>438.45079828315727</v>
      </c>
      <c r="AI782" s="53">
        <f t="shared" si="298"/>
        <v>412.83432162191599</v>
      </c>
      <c r="AJ782" s="53">
        <f t="shared" si="299"/>
        <v>308.14981911171225</v>
      </c>
      <c r="AK782" s="53">
        <f t="shared" si="300"/>
        <v>298.92574475902489</v>
      </c>
      <c r="AL782" s="53">
        <f t="shared" si="301"/>
        <v>219.80377222589223</v>
      </c>
      <c r="AM782" s="53">
        <f t="shared" si="302"/>
        <v>179.24277648626602</v>
      </c>
      <c r="AN782" s="55">
        <f t="shared" si="303"/>
        <v>0.68081622958074806</v>
      </c>
      <c r="AO782" s="55">
        <f t="shared" si="304"/>
        <v>0.57509257507351497</v>
      </c>
      <c r="AP782" s="55">
        <f t="shared" si="305"/>
        <v>0.5973800395083434</v>
      </c>
      <c r="AQ782" s="55">
        <f t="shared" si="306"/>
        <v>0.53091514194985867</v>
      </c>
      <c r="AR782" s="55">
        <f t="shared" si="307"/>
        <v>0.49337754309843407</v>
      </c>
      <c r="AS782" s="55">
        <f t="shared" si="308"/>
        <v>0.4669836843342195</v>
      </c>
      <c r="AT782" s="55">
        <f t="shared" si="309"/>
        <v>0.46273096043778233</v>
      </c>
      <c r="AU782" s="55">
        <f t="shared" si="310"/>
        <v>0.46048805247580421</v>
      </c>
      <c r="AV782" s="55">
        <f t="shared" si="311"/>
        <v>0.46904342960709905</v>
      </c>
      <c r="AW782" s="55">
        <f t="shared" si="312"/>
        <v>0.55781885673706999</v>
      </c>
      <c r="AX782" s="55">
        <f t="shared" si="313"/>
        <v>0.57386556632213259</v>
      </c>
      <c r="AY782" s="55">
        <f t="shared" si="314"/>
        <v>0.5826195462489977</v>
      </c>
    </row>
    <row r="783" spans="1:51" ht="14.4" thickBot="1" x14ac:dyDescent="0.3">
      <c r="A783" s="41" t="s">
        <v>1398</v>
      </c>
      <c r="B783" s="41" t="s">
        <v>1424</v>
      </c>
      <c r="C783" s="26" t="s">
        <v>842</v>
      </c>
      <c r="D783" s="50">
        <v>-13.11</v>
      </c>
      <c r="E783" s="50">
        <v>-5.5</v>
      </c>
      <c r="F783" s="50">
        <v>0.72</v>
      </c>
      <c r="G783" s="50">
        <v>7.1</v>
      </c>
      <c r="H783" s="50">
        <v>14.89</v>
      </c>
      <c r="I783" s="50">
        <v>18.399999999999999</v>
      </c>
      <c r="J783" s="50">
        <v>22.2</v>
      </c>
      <c r="K783" s="50">
        <v>21.1</v>
      </c>
      <c r="L783" s="50">
        <v>14.28</v>
      </c>
      <c r="M783" s="50">
        <v>7.1</v>
      </c>
      <c r="N783" s="50">
        <v>0.61</v>
      </c>
      <c r="O783" s="50">
        <v>-7.61</v>
      </c>
      <c r="P783" s="51">
        <v>-14.611111111111111</v>
      </c>
      <c r="Q783" s="51">
        <v>-9.2000000000000011</v>
      </c>
      <c r="R783" s="51">
        <v>-6.2222222222222214</v>
      </c>
      <c r="S783" s="51">
        <v>-0.90000000000000058</v>
      </c>
      <c r="T783" s="51">
        <v>4.3888888888888884</v>
      </c>
      <c r="U783" s="51">
        <v>6.7000000000000011</v>
      </c>
      <c r="V783" s="51">
        <v>10.399999999999999</v>
      </c>
      <c r="W783" s="51">
        <v>9.3000000000000007</v>
      </c>
      <c r="X783" s="51">
        <v>2.7777777777777777</v>
      </c>
      <c r="Y783" s="51">
        <v>-9.9999999999999839E-2</v>
      </c>
      <c r="Z783" s="51">
        <v>-5.3888888888888884</v>
      </c>
      <c r="AA783" s="51">
        <v>-11.5</v>
      </c>
      <c r="AB783" s="53">
        <f t="shared" si="291"/>
        <v>175.14982148022429</v>
      </c>
      <c r="AC783" s="53">
        <f t="shared" si="292"/>
        <v>229.67555791779543</v>
      </c>
      <c r="AD783" s="53">
        <f t="shared" si="293"/>
        <v>229.79684331204032</v>
      </c>
      <c r="AE783" s="53">
        <f t="shared" si="294"/>
        <v>325.10075312525271</v>
      </c>
      <c r="AF783" s="53">
        <f t="shared" si="295"/>
        <v>412.90487387600331</v>
      </c>
      <c r="AG783" s="53">
        <f t="shared" si="296"/>
        <v>455.16963434414515</v>
      </c>
      <c r="AH783" s="53">
        <f t="shared" si="297"/>
        <v>593.92142064456232</v>
      </c>
      <c r="AI783" s="53">
        <f t="shared" si="298"/>
        <v>548.20326380474751</v>
      </c>
      <c r="AJ783" s="53">
        <f t="shared" si="299"/>
        <v>342.28828847062164</v>
      </c>
      <c r="AK783" s="53">
        <f t="shared" si="300"/>
        <v>365.27285909821467</v>
      </c>
      <c r="AL783" s="53">
        <f t="shared" si="301"/>
        <v>262.95487825617818</v>
      </c>
      <c r="AM783" s="53">
        <f t="shared" si="302"/>
        <v>187.60794581505712</v>
      </c>
      <c r="AN783" s="55">
        <f t="shared" si="303"/>
        <v>0.88477152648751456</v>
      </c>
      <c r="AO783" s="55">
        <f t="shared" si="304"/>
        <v>0.75176335707043473</v>
      </c>
      <c r="AP783" s="55">
        <f t="shared" si="305"/>
        <v>0.59741455717307135</v>
      </c>
      <c r="AQ783" s="55">
        <f t="shared" si="306"/>
        <v>0.56791729888460762</v>
      </c>
      <c r="AR783" s="55">
        <f t="shared" si="307"/>
        <v>0.49418817502721962</v>
      </c>
      <c r="AS783" s="55">
        <f t="shared" si="308"/>
        <v>0.46412757377108532</v>
      </c>
      <c r="AT783" s="55">
        <f t="shared" si="309"/>
        <v>0.47145797006733731</v>
      </c>
      <c r="AU783" s="55">
        <f t="shared" si="310"/>
        <v>0.46843959194773038</v>
      </c>
      <c r="AV783" s="55">
        <f t="shared" si="311"/>
        <v>0.45889399099222833</v>
      </c>
      <c r="AW783" s="55">
        <f t="shared" si="312"/>
        <v>0.60198381065643247</v>
      </c>
      <c r="AX783" s="55">
        <f t="shared" si="313"/>
        <v>0.64160412668892752</v>
      </c>
      <c r="AY783" s="55">
        <f t="shared" si="314"/>
        <v>0.73662145719146344</v>
      </c>
    </row>
    <row r="784" spans="1:51" ht="14.4" thickBot="1" x14ac:dyDescent="0.3">
      <c r="A784" s="41" t="s">
        <v>1398</v>
      </c>
      <c r="B784" s="41" t="s">
        <v>1424</v>
      </c>
      <c r="C784" s="26" t="s">
        <v>843</v>
      </c>
      <c r="D784" s="50">
        <v>-7.61</v>
      </c>
      <c r="E784" s="50">
        <v>-2.6</v>
      </c>
      <c r="F784" s="50">
        <v>-7</v>
      </c>
      <c r="G784" s="50">
        <v>7.8</v>
      </c>
      <c r="H784" s="50">
        <v>12.11</v>
      </c>
      <c r="I784" s="50">
        <v>16.600000000000001</v>
      </c>
      <c r="J784" s="50">
        <v>23.8</v>
      </c>
      <c r="K784" s="50">
        <v>21</v>
      </c>
      <c r="L784" s="50">
        <v>14.11</v>
      </c>
      <c r="M784" s="50">
        <v>2.2000000000000002</v>
      </c>
      <c r="N784" s="50">
        <v>0.61</v>
      </c>
      <c r="O784" s="50">
        <v>-8.89</v>
      </c>
      <c r="P784" s="51">
        <v>-11.611111111111111</v>
      </c>
      <c r="Q784" s="51">
        <v>-9.3000000000000007</v>
      </c>
      <c r="R784" s="51">
        <v>-11.222222222222221</v>
      </c>
      <c r="S784" s="51">
        <v>0.99999999999999845</v>
      </c>
      <c r="T784" s="51">
        <v>5.2777777777777777</v>
      </c>
      <c r="U784" s="51">
        <v>7.4</v>
      </c>
      <c r="V784" s="51">
        <v>9.2000000000000011</v>
      </c>
      <c r="W784" s="51">
        <v>8.1999999999999993</v>
      </c>
      <c r="X784" s="51">
        <v>5.2777777777777777</v>
      </c>
      <c r="Y784" s="51">
        <v>-3.0999999999999988</v>
      </c>
      <c r="Z784" s="51">
        <v>-5.1111111111111107</v>
      </c>
      <c r="AA784" s="51">
        <v>-12.722222222222221</v>
      </c>
      <c r="AB784" s="53">
        <f t="shared" si="291"/>
        <v>184.30462909596179</v>
      </c>
      <c r="AC784" s="53">
        <f t="shared" si="292"/>
        <v>181.90642972082722</v>
      </c>
      <c r="AD784" s="53">
        <f t="shared" si="293"/>
        <v>187.10504327865249</v>
      </c>
      <c r="AE784" s="53">
        <f t="shared" si="294"/>
        <v>408.22122611992944</v>
      </c>
      <c r="AF784" s="53">
        <f t="shared" si="295"/>
        <v>560.09679006067324</v>
      </c>
      <c r="AG784" s="53">
        <f t="shared" si="296"/>
        <v>561.23648949996732</v>
      </c>
      <c r="AH784" s="53">
        <f t="shared" si="297"/>
        <v>459.02060423905516</v>
      </c>
      <c r="AI784" s="53">
        <f t="shared" si="298"/>
        <v>475.39286376951702</v>
      </c>
      <c r="AJ784" s="53">
        <f t="shared" si="299"/>
        <v>491.53649496368303</v>
      </c>
      <c r="AK784" s="53">
        <f t="shared" si="300"/>
        <v>330.9235754437475</v>
      </c>
      <c r="AL784" s="53">
        <f t="shared" si="301"/>
        <v>274.2580336686637</v>
      </c>
      <c r="AM784" s="53">
        <f t="shared" si="302"/>
        <v>170.28372841628683</v>
      </c>
      <c r="AN784" s="55">
        <f t="shared" si="303"/>
        <v>0.73010760618955983</v>
      </c>
      <c r="AO784" s="55">
        <f t="shared" si="304"/>
        <v>0.6000922662859739</v>
      </c>
      <c r="AP784" s="55">
        <f t="shared" si="305"/>
        <v>0.71854021187745165</v>
      </c>
      <c r="AQ784" s="55">
        <f t="shared" si="306"/>
        <v>0.62136490778952136</v>
      </c>
      <c r="AR784" s="55">
        <f t="shared" si="307"/>
        <v>0.63007360587154793</v>
      </c>
      <c r="AS784" s="55">
        <f t="shared" si="308"/>
        <v>0.54549300743539586</v>
      </c>
      <c r="AT784" s="55">
        <f t="shared" si="309"/>
        <v>0.3948816056167942</v>
      </c>
      <c r="AU784" s="55">
        <f t="shared" si="310"/>
        <v>0.43756523749253423</v>
      </c>
      <c r="AV784" s="55">
        <f t="shared" si="311"/>
        <v>0.5529475928003097</v>
      </c>
      <c r="AW784" s="55">
        <f t="shared" si="312"/>
        <v>0.67989044727618175</v>
      </c>
      <c r="AX784" s="55">
        <f t="shared" si="313"/>
        <v>0.65524876566232115</v>
      </c>
      <c r="AY784" s="55">
        <f t="shared" si="314"/>
        <v>0.73757028112058343</v>
      </c>
    </row>
    <row r="785" spans="1:51" ht="14.4" thickBot="1" x14ac:dyDescent="0.3">
      <c r="A785" s="41" t="s">
        <v>1398</v>
      </c>
      <c r="B785" s="41" t="s">
        <v>1424</v>
      </c>
      <c r="C785" s="26" t="s">
        <v>844</v>
      </c>
      <c r="D785" s="50">
        <v>-8.7799999999999994</v>
      </c>
      <c r="E785" s="50">
        <v>-2.2000000000000002</v>
      </c>
      <c r="F785" s="50">
        <v>0.28000000000000003</v>
      </c>
      <c r="G785" s="50">
        <v>6.7</v>
      </c>
      <c r="H785" s="50">
        <v>10.11</v>
      </c>
      <c r="I785" s="50">
        <v>16.5</v>
      </c>
      <c r="J785" s="50">
        <v>20.6</v>
      </c>
      <c r="K785" s="50">
        <v>19.2</v>
      </c>
      <c r="L785" s="50">
        <v>14.72</v>
      </c>
      <c r="M785" s="50">
        <v>8.6</v>
      </c>
      <c r="N785" s="50">
        <v>2.78</v>
      </c>
      <c r="O785" s="50">
        <v>-4.1100000000000003</v>
      </c>
      <c r="P785" s="51">
        <v>-16.111111111111111</v>
      </c>
      <c r="Q785" s="51">
        <v>-9.9</v>
      </c>
      <c r="R785" s="51">
        <v>-8.3888888888888893</v>
      </c>
      <c r="S785" s="51">
        <v>-2.8999999999999995</v>
      </c>
      <c r="T785" s="51">
        <v>0.22222222222222143</v>
      </c>
      <c r="U785" s="51">
        <v>4.9000000000000004</v>
      </c>
      <c r="V785" s="51">
        <v>6.6000000000000014</v>
      </c>
      <c r="W785" s="51">
        <v>4.6000000000000005</v>
      </c>
      <c r="X785" s="51">
        <v>4.3888888888888884</v>
      </c>
      <c r="Y785" s="51">
        <v>-1.0000000000000004</v>
      </c>
      <c r="Z785" s="51">
        <v>-6.8888888888888875</v>
      </c>
      <c r="AA785" s="51">
        <v>-11.111111111111111</v>
      </c>
      <c r="AB785" s="53">
        <f t="shared" si="291"/>
        <v>96.871450199868463</v>
      </c>
      <c r="AC785" s="53">
        <f t="shared" si="292"/>
        <v>160.70587863581471</v>
      </c>
      <c r="AD785" s="53">
        <f t="shared" si="293"/>
        <v>169.8537936564704</v>
      </c>
      <c r="AE785" s="53">
        <f t="shared" si="294"/>
        <v>248.86069973763816</v>
      </c>
      <c r="AF785" s="53">
        <f t="shared" si="295"/>
        <v>312.22978062965683</v>
      </c>
      <c r="AG785" s="53">
        <f t="shared" si="296"/>
        <v>400.04319537176752</v>
      </c>
      <c r="AH785" s="53">
        <f t="shared" si="297"/>
        <v>391.58562248455354</v>
      </c>
      <c r="AI785" s="53">
        <f t="shared" si="298"/>
        <v>323.68939007013864</v>
      </c>
      <c r="AJ785" s="53">
        <f t="shared" si="299"/>
        <v>417.45233552888817</v>
      </c>
      <c r="AK785" s="53">
        <f t="shared" si="300"/>
        <v>289.29257893178294</v>
      </c>
      <c r="AL785" s="53">
        <f t="shared" si="301"/>
        <v>179.07508371636405</v>
      </c>
      <c r="AM785" s="53">
        <f t="shared" si="302"/>
        <v>152.91283121754145</v>
      </c>
      <c r="AN785" s="55">
        <f t="shared" si="303"/>
        <v>0.55392297585681149</v>
      </c>
      <c r="AO785" s="55">
        <f t="shared" si="304"/>
        <v>0.55575668888486585</v>
      </c>
      <c r="AP785" s="55">
        <f t="shared" si="305"/>
        <v>0.52184531276808999</v>
      </c>
      <c r="AQ785" s="55">
        <f t="shared" si="306"/>
        <v>0.50374436792521027</v>
      </c>
      <c r="AR785" s="55">
        <f t="shared" si="307"/>
        <v>0.50268807003720628</v>
      </c>
      <c r="AS785" s="55">
        <f t="shared" si="308"/>
        <v>0.46200855708264982</v>
      </c>
      <c r="AT785" s="55">
        <f t="shared" si="309"/>
        <v>0.40204508660960081</v>
      </c>
      <c r="AU785" s="55">
        <f t="shared" si="310"/>
        <v>0.38173431552329729</v>
      </c>
      <c r="AV785" s="55">
        <f t="shared" si="311"/>
        <v>0.49963083729019958</v>
      </c>
      <c r="AW785" s="55">
        <f t="shared" si="312"/>
        <v>0.50907132954554835</v>
      </c>
      <c r="AX785" s="55">
        <f t="shared" si="313"/>
        <v>0.48994072406383909</v>
      </c>
      <c r="AY785" s="55">
        <f t="shared" si="314"/>
        <v>0.58205623983323906</v>
      </c>
    </row>
    <row r="786" spans="1:51" ht="14.4" thickBot="1" x14ac:dyDescent="0.3">
      <c r="A786" s="41" t="s">
        <v>1398</v>
      </c>
      <c r="B786" s="41" t="s">
        <v>1424</v>
      </c>
      <c r="C786" s="26" t="s">
        <v>845</v>
      </c>
      <c r="D786" s="50">
        <v>-6.28</v>
      </c>
      <c r="E786" s="50">
        <v>-7.4</v>
      </c>
      <c r="F786" s="50">
        <v>-5.5</v>
      </c>
      <c r="G786" s="50">
        <v>9</v>
      </c>
      <c r="H786" s="50">
        <v>13.11</v>
      </c>
      <c r="I786" s="50">
        <v>16.8</v>
      </c>
      <c r="J786" s="50">
        <v>21.9</v>
      </c>
      <c r="K786" s="50">
        <v>20.6</v>
      </c>
      <c r="L786" s="50">
        <v>13.22</v>
      </c>
      <c r="M786" s="50">
        <v>6.2</v>
      </c>
      <c r="N786" s="50">
        <v>1.22</v>
      </c>
      <c r="O786" s="50">
        <v>-3.22</v>
      </c>
      <c r="P786" s="51">
        <v>-11</v>
      </c>
      <c r="Q786" s="51">
        <v>-9.6</v>
      </c>
      <c r="R786" s="51">
        <v>-9.2777777777777768</v>
      </c>
      <c r="S786" s="51">
        <v>-1.5999999999999994</v>
      </c>
      <c r="T786" s="51">
        <v>-0.61111111111111194</v>
      </c>
      <c r="U786" s="51">
        <v>8.4999999999999982</v>
      </c>
      <c r="V786" s="51">
        <v>6.9</v>
      </c>
      <c r="W786" s="51">
        <v>8.8000000000000025</v>
      </c>
      <c r="X786" s="51">
        <v>2.8888888888888906</v>
      </c>
      <c r="Y786" s="51">
        <v>-0.49999999999999922</v>
      </c>
      <c r="Z786" s="51">
        <v>-5.4999999999999991</v>
      </c>
      <c r="AA786" s="51">
        <v>-7.8888888888888884</v>
      </c>
      <c r="AB786" s="53">
        <f t="shared" si="291"/>
        <v>183.43765877769093</v>
      </c>
      <c r="AC786" s="53">
        <f t="shared" si="292"/>
        <v>249.458813206153</v>
      </c>
      <c r="AD786" s="53">
        <f t="shared" si="293"/>
        <v>226.89283637665275</v>
      </c>
      <c r="AE786" s="53">
        <f t="shared" si="294"/>
        <v>257.87151105552852</v>
      </c>
      <c r="AF786" s="53">
        <f t="shared" si="295"/>
        <v>226.89840126560173</v>
      </c>
      <c r="AG786" s="53">
        <f t="shared" si="296"/>
        <v>643.57544604356281</v>
      </c>
      <c r="AH786" s="53">
        <f t="shared" si="297"/>
        <v>376.78371593858401</v>
      </c>
      <c r="AI786" s="53">
        <f t="shared" si="298"/>
        <v>528.47559863985509</v>
      </c>
      <c r="AJ786" s="53">
        <f t="shared" si="299"/>
        <v>372.50781152559</v>
      </c>
      <c r="AK786" s="53">
        <f t="shared" si="300"/>
        <v>366.61893200579357</v>
      </c>
      <c r="AL786" s="53">
        <f t="shared" si="301"/>
        <v>247.45152734717124</v>
      </c>
      <c r="AM786" s="53">
        <f t="shared" si="302"/>
        <v>237.34091425690869</v>
      </c>
      <c r="AN786" s="55">
        <f t="shared" si="303"/>
        <v>0.69209966118279476</v>
      </c>
      <c r="AO786" s="55">
        <f t="shared" si="304"/>
        <v>0.8425528414660427</v>
      </c>
      <c r="AP786" s="55">
        <f t="shared" si="305"/>
        <v>0.74719534114034447</v>
      </c>
      <c r="AQ786" s="55">
        <f t="shared" si="306"/>
        <v>0.47418222445971564</v>
      </c>
      <c r="AR786" s="55">
        <f t="shared" si="307"/>
        <v>0.38809968349545054</v>
      </c>
      <c r="AS786" s="55">
        <f t="shared" si="308"/>
        <v>0.58044153715393176</v>
      </c>
      <c r="AT786" s="55">
        <f t="shared" si="309"/>
        <v>0.37896186885832311</v>
      </c>
      <c r="AU786" s="55">
        <f t="shared" si="310"/>
        <v>0.46706127416252075</v>
      </c>
      <c r="AV786" s="55">
        <f t="shared" si="311"/>
        <v>0.49549183783603984</v>
      </c>
      <c r="AW786" s="55">
        <f t="shared" si="312"/>
        <v>0.62202994225109587</v>
      </c>
      <c r="AX786" s="55">
        <f t="shared" si="313"/>
        <v>0.6088883507407884</v>
      </c>
      <c r="AY786" s="55">
        <f t="shared" si="314"/>
        <v>0.70142575717965583</v>
      </c>
    </row>
    <row r="787" spans="1:51" ht="14.4" thickBot="1" x14ac:dyDescent="0.3">
      <c r="A787" s="41" t="s">
        <v>1398</v>
      </c>
      <c r="B787" s="41" t="s">
        <v>1424</v>
      </c>
      <c r="C787" s="26" t="s">
        <v>846</v>
      </c>
      <c r="D787" s="50">
        <v>-4.72</v>
      </c>
      <c r="E787" s="50">
        <v>-3.7</v>
      </c>
      <c r="F787" s="50">
        <v>2.11</v>
      </c>
      <c r="G787" s="50">
        <v>6.2</v>
      </c>
      <c r="H787" s="50">
        <v>11.78</v>
      </c>
      <c r="I787" s="50">
        <v>17.399999999999999</v>
      </c>
      <c r="J787" s="50">
        <v>20.5</v>
      </c>
      <c r="K787" s="50">
        <v>18.5</v>
      </c>
      <c r="L787" s="50">
        <v>14.72</v>
      </c>
      <c r="M787" s="50">
        <v>6.3</v>
      </c>
      <c r="N787" s="50">
        <v>1.1100000000000001</v>
      </c>
      <c r="O787" s="50">
        <v>-5</v>
      </c>
      <c r="P787" s="51">
        <v>-10.111111111111111</v>
      </c>
      <c r="Q787" s="51">
        <v>-9.1000000000000014</v>
      </c>
      <c r="R787" s="51">
        <v>-6.2222222222222214</v>
      </c>
      <c r="S787" s="51">
        <v>-3.4000000000000004</v>
      </c>
      <c r="T787" s="51">
        <v>0.38888888888889045</v>
      </c>
      <c r="U787" s="51">
        <v>5.3</v>
      </c>
      <c r="V787" s="51">
        <v>5.9999999999999982</v>
      </c>
      <c r="W787" s="51">
        <v>5.6999999999999984</v>
      </c>
      <c r="X787" s="51">
        <v>4.2222222222222232</v>
      </c>
      <c r="Y787" s="51">
        <v>-0.80000000000000071</v>
      </c>
      <c r="Z787" s="51">
        <v>-4.8888888888888893</v>
      </c>
      <c r="AA787" s="51">
        <v>-8.7222222222222214</v>
      </c>
      <c r="AB787" s="53">
        <f t="shared" si="291"/>
        <v>187.60533105082993</v>
      </c>
      <c r="AC787" s="53">
        <f t="shared" si="292"/>
        <v>203.71202527753579</v>
      </c>
      <c r="AD787" s="53">
        <f t="shared" si="293"/>
        <v>208.00395445002678</v>
      </c>
      <c r="AE787" s="53">
        <f t="shared" si="294"/>
        <v>239.09625567202289</v>
      </c>
      <c r="AF787" s="53">
        <f t="shared" si="295"/>
        <v>286.27609675463879</v>
      </c>
      <c r="AG787" s="53">
        <f t="shared" si="296"/>
        <v>399.49169824296655</v>
      </c>
      <c r="AH787" s="53">
        <f t="shared" si="297"/>
        <v>362.74082120815063</v>
      </c>
      <c r="AI787" s="53">
        <f t="shared" si="298"/>
        <v>394.05605834926081</v>
      </c>
      <c r="AJ787" s="53">
        <f t="shared" si="299"/>
        <v>407.82233607101773</v>
      </c>
      <c r="AK787" s="53">
        <f t="shared" si="300"/>
        <v>348.51633585671027</v>
      </c>
      <c r="AL787" s="53">
        <f t="shared" si="301"/>
        <v>273.59913022197873</v>
      </c>
      <c r="AM787" s="53">
        <f t="shared" si="302"/>
        <v>238.29098367799617</v>
      </c>
      <c r="AN787" s="55">
        <f t="shared" si="303"/>
        <v>0.65967522223012709</v>
      </c>
      <c r="AO787" s="55">
        <f t="shared" si="304"/>
        <v>0.66157996227185167</v>
      </c>
      <c r="AP787" s="55">
        <f t="shared" si="305"/>
        <v>0.54075847408082978</v>
      </c>
      <c r="AQ787" s="55">
        <f t="shared" si="306"/>
        <v>0.502331293518546</v>
      </c>
      <c r="AR787" s="55">
        <f t="shared" si="307"/>
        <v>0.45537944128752539</v>
      </c>
      <c r="AS787" s="55">
        <f t="shared" si="308"/>
        <v>0.44870982330464931</v>
      </c>
      <c r="AT787" s="55">
        <f t="shared" si="309"/>
        <v>0.38814890733409119</v>
      </c>
      <c r="AU787" s="55">
        <f t="shared" si="310"/>
        <v>0.4304962603373732</v>
      </c>
      <c r="AV787" s="55">
        <f t="shared" si="311"/>
        <v>0.49383434601550119</v>
      </c>
      <c r="AW787" s="55">
        <f t="shared" si="312"/>
        <v>0.60439193235439359</v>
      </c>
      <c r="AX787" s="55">
        <f t="shared" si="313"/>
        <v>0.64278489955480478</v>
      </c>
      <c r="AY787" s="55">
        <f t="shared" si="314"/>
        <v>0.75136749894623012</v>
      </c>
    </row>
    <row r="788" spans="1:51" ht="14.4" thickBot="1" x14ac:dyDescent="0.3">
      <c r="A788" s="41" t="s">
        <v>1398</v>
      </c>
      <c r="B788" s="41" t="s">
        <v>1424</v>
      </c>
      <c r="C788" s="26" t="s">
        <v>847</v>
      </c>
      <c r="D788" s="50">
        <v>-3.78</v>
      </c>
      <c r="E788" s="50">
        <v>-2.4</v>
      </c>
      <c r="F788" s="50">
        <v>-0.61</v>
      </c>
      <c r="G788" s="50">
        <v>7.2</v>
      </c>
      <c r="H788" s="50">
        <v>11.11</v>
      </c>
      <c r="I788" s="50">
        <v>15.3</v>
      </c>
      <c r="J788" s="50">
        <v>18.600000000000001</v>
      </c>
      <c r="K788" s="50">
        <v>19.600000000000001</v>
      </c>
      <c r="L788" s="50">
        <v>12.61</v>
      </c>
      <c r="M788" s="50">
        <v>5.2</v>
      </c>
      <c r="N788" s="50">
        <v>-0.28000000000000003</v>
      </c>
      <c r="O788" s="50">
        <v>-4.22</v>
      </c>
      <c r="P788" s="51">
        <v>-7.6111111111111107</v>
      </c>
      <c r="Q788" s="51">
        <v>-4.7</v>
      </c>
      <c r="R788" s="51">
        <v>-5.2777777777777777</v>
      </c>
      <c r="S788" s="51">
        <v>9.9999999999999839E-2</v>
      </c>
      <c r="T788" s="51">
        <v>4.1111111111111098</v>
      </c>
      <c r="U788" s="51">
        <v>7.3</v>
      </c>
      <c r="V788" s="51">
        <v>7.8999999999999995</v>
      </c>
      <c r="W788" s="51">
        <v>9.0000000000000018</v>
      </c>
      <c r="X788" s="51">
        <v>5.2777777777777777</v>
      </c>
      <c r="Y788" s="51">
        <v>-1.0000000000000004</v>
      </c>
      <c r="Z788" s="51">
        <v>-3.2222222222222223</v>
      </c>
      <c r="AA788" s="51">
        <v>-6.2777777777777777</v>
      </c>
      <c r="AB788" s="53">
        <f t="shared" si="291"/>
        <v>258.34339694369532</v>
      </c>
      <c r="AC788" s="53">
        <f t="shared" si="292"/>
        <v>363.61116608633046</v>
      </c>
      <c r="AD788" s="53">
        <f t="shared" si="293"/>
        <v>292.16031540071208</v>
      </c>
      <c r="AE788" s="53">
        <f t="shared" si="294"/>
        <v>373.45924669152373</v>
      </c>
      <c r="AF788" s="53">
        <f t="shared" si="295"/>
        <v>508.41975423175148</v>
      </c>
      <c r="AG788" s="53">
        <f t="shared" si="296"/>
        <v>601.54322199232888</v>
      </c>
      <c r="AH788" s="53">
        <f t="shared" si="297"/>
        <v>529.63578776607017</v>
      </c>
      <c r="AI788" s="53">
        <f t="shared" si="298"/>
        <v>577.58435650592639</v>
      </c>
      <c r="AJ788" s="53">
        <f t="shared" si="299"/>
        <v>542.00472650262111</v>
      </c>
      <c r="AK788" s="53">
        <f t="shared" si="300"/>
        <v>365.25216971597058</v>
      </c>
      <c r="AL788" s="53">
        <f t="shared" si="301"/>
        <v>388.43640614597905</v>
      </c>
      <c r="AM788" s="53">
        <f t="shared" si="302"/>
        <v>327.73451805405801</v>
      </c>
      <c r="AN788" s="55">
        <f t="shared" si="303"/>
        <v>0.74726073242328062</v>
      </c>
      <c r="AO788" s="55">
        <f t="shared" si="304"/>
        <v>0.84216530641045351</v>
      </c>
      <c r="AP788" s="55">
        <f t="shared" si="305"/>
        <v>0.70688530500970104</v>
      </c>
      <c r="AQ788" s="55">
        <f t="shared" si="306"/>
        <v>0.60661299500652666</v>
      </c>
      <c r="AR788" s="55">
        <f t="shared" si="307"/>
        <v>0.62046191136065565</v>
      </c>
      <c r="AS788" s="55">
        <f t="shared" si="308"/>
        <v>0.58867744635560892</v>
      </c>
      <c r="AT788" s="55">
        <f t="shared" si="309"/>
        <v>0.49753052232079031</v>
      </c>
      <c r="AU788" s="55">
        <f t="shared" si="310"/>
        <v>0.50361956823888476</v>
      </c>
      <c r="AV788" s="55">
        <f t="shared" si="311"/>
        <v>0.6097211740669588</v>
      </c>
      <c r="AW788" s="55">
        <f t="shared" si="312"/>
        <v>0.64273825600120604</v>
      </c>
      <c r="AX788" s="55">
        <f t="shared" si="313"/>
        <v>0.80534620456623096</v>
      </c>
      <c r="AY788" s="55">
        <f t="shared" si="314"/>
        <v>0.85565207958814293</v>
      </c>
    </row>
    <row r="789" spans="1:51" ht="14.4" thickBot="1" x14ac:dyDescent="0.3">
      <c r="A789" s="41" t="s">
        <v>1398</v>
      </c>
      <c r="B789" s="41" t="s">
        <v>1424</v>
      </c>
      <c r="C789" s="26" t="s">
        <v>848</v>
      </c>
      <c r="D789" s="50">
        <v>-4.22</v>
      </c>
      <c r="E789" s="50">
        <v>-3.6</v>
      </c>
      <c r="F789" s="50">
        <v>-1.1100000000000001</v>
      </c>
      <c r="G789" s="50">
        <v>6.2</v>
      </c>
      <c r="H789" s="50">
        <v>10.220000000000001</v>
      </c>
      <c r="I789" s="50">
        <v>14.5</v>
      </c>
      <c r="J789" s="50">
        <v>19.100000000000001</v>
      </c>
      <c r="K789" s="50">
        <v>15.9</v>
      </c>
      <c r="L789" s="50">
        <v>13</v>
      </c>
      <c r="M789" s="50">
        <v>7.1</v>
      </c>
      <c r="N789" s="50">
        <v>2.2799999999999998</v>
      </c>
      <c r="O789" s="50">
        <v>-3</v>
      </c>
      <c r="P789" s="51">
        <v>-9.3888888888888875</v>
      </c>
      <c r="Q789" s="51">
        <v>-7.6999999999999993</v>
      </c>
      <c r="R789" s="51">
        <v>-5.4999999999999991</v>
      </c>
      <c r="S789" s="51">
        <v>-2.5</v>
      </c>
      <c r="T789" s="51">
        <v>2.6111111111111125</v>
      </c>
      <c r="U789" s="51">
        <v>7.8999999999999995</v>
      </c>
      <c r="V789" s="51">
        <v>7.6</v>
      </c>
      <c r="W789" s="51">
        <v>7.5</v>
      </c>
      <c r="X789" s="51">
        <v>4.6111111111111098</v>
      </c>
      <c r="Y789" s="51">
        <v>-0.39999999999999936</v>
      </c>
      <c r="Z789" s="51">
        <v>-5.4999999999999991</v>
      </c>
      <c r="AA789" s="51">
        <v>-10</v>
      </c>
      <c r="AB789" s="53">
        <f t="shared" si="291"/>
        <v>202.43077044701036</v>
      </c>
      <c r="AC789" s="53">
        <f t="shared" si="292"/>
        <v>251.41028474576078</v>
      </c>
      <c r="AD789" s="53">
        <f t="shared" si="293"/>
        <v>292.98202029088816</v>
      </c>
      <c r="AE789" s="53">
        <f t="shared" si="294"/>
        <v>273.31588636822767</v>
      </c>
      <c r="AF789" s="53">
        <f t="shared" si="295"/>
        <v>436.53705398928372</v>
      </c>
      <c r="AG789" s="53">
        <f t="shared" si="296"/>
        <v>687.34069176567277</v>
      </c>
      <c r="AH789" s="53">
        <f t="shared" si="297"/>
        <v>492.79743182922408</v>
      </c>
      <c r="AI789" s="53">
        <f t="shared" si="298"/>
        <v>594.90169748668347</v>
      </c>
      <c r="AJ789" s="53">
        <f t="shared" si="299"/>
        <v>481.48631731427656</v>
      </c>
      <c r="AK789" s="53">
        <f t="shared" si="300"/>
        <v>349.68879701323732</v>
      </c>
      <c r="AL789" s="53">
        <f t="shared" si="301"/>
        <v>229.39363387675829</v>
      </c>
      <c r="AM789" s="53">
        <f t="shared" si="302"/>
        <v>167.85225623083301</v>
      </c>
      <c r="AN789" s="55">
        <f t="shared" si="303"/>
        <v>0.67247227178812219</v>
      </c>
      <c r="AO789" s="55">
        <f t="shared" si="304"/>
        <v>0.73222139581462142</v>
      </c>
      <c r="AP789" s="55">
        <f t="shared" si="305"/>
        <v>0.72092236020568012</v>
      </c>
      <c r="AQ789" s="55">
        <f t="shared" si="306"/>
        <v>0.53707666610634919</v>
      </c>
      <c r="AR789" s="55">
        <f t="shared" si="307"/>
        <v>0.59221044060692063</v>
      </c>
      <c r="AS789" s="55">
        <f t="shared" si="308"/>
        <v>0.64567572903051507</v>
      </c>
      <c r="AT789" s="55">
        <f t="shared" si="309"/>
        <v>0.47248093055114576</v>
      </c>
      <c r="AU789" s="55">
        <f t="shared" si="310"/>
        <v>0.57427987069488717</v>
      </c>
      <c r="AV789" s="55">
        <f t="shared" si="311"/>
        <v>0.56738734232898502</v>
      </c>
      <c r="AW789" s="55">
        <f t="shared" si="312"/>
        <v>0.58900227103738867</v>
      </c>
      <c r="AX789" s="55">
        <f t="shared" si="313"/>
        <v>0.56445443234501946</v>
      </c>
      <c r="AY789" s="55">
        <f t="shared" si="314"/>
        <v>0.58506510777554721</v>
      </c>
    </row>
    <row r="790" spans="1:51" ht="14.4" thickBot="1" x14ac:dyDescent="0.3">
      <c r="A790" s="41" t="s">
        <v>1398</v>
      </c>
      <c r="B790" s="41" t="s">
        <v>1424</v>
      </c>
      <c r="C790" s="26" t="s">
        <v>849</v>
      </c>
      <c r="D790" s="50">
        <v>-3.11</v>
      </c>
      <c r="E790" s="50">
        <v>-1.5</v>
      </c>
      <c r="F790" s="50">
        <v>5.22</v>
      </c>
      <c r="G790" s="50">
        <v>6.7</v>
      </c>
      <c r="H790" s="50">
        <v>10.5</v>
      </c>
      <c r="I790" s="50">
        <v>14.8</v>
      </c>
      <c r="J790" s="50">
        <v>20.7</v>
      </c>
      <c r="K790" s="50">
        <v>21.4</v>
      </c>
      <c r="L790" s="50">
        <v>14.39</v>
      </c>
      <c r="M790" s="50">
        <v>7.3</v>
      </c>
      <c r="N790" s="50">
        <v>2.78</v>
      </c>
      <c r="O790" s="50">
        <v>-0.5</v>
      </c>
      <c r="P790" s="51">
        <v>-10.611111111111112</v>
      </c>
      <c r="Q790" s="51">
        <v>-11.2</v>
      </c>
      <c r="R790" s="51">
        <v>-5.7777777777777768</v>
      </c>
      <c r="S790" s="51">
        <v>-1.2999999999999998</v>
      </c>
      <c r="T790" s="51">
        <v>1.5000000000000016</v>
      </c>
      <c r="U790" s="51">
        <v>6.5000000000000018</v>
      </c>
      <c r="V790" s="51">
        <v>5.5999999999999988</v>
      </c>
      <c r="W790" s="51">
        <v>6.9</v>
      </c>
      <c r="X790" s="51">
        <v>0.27777777777777779</v>
      </c>
      <c r="Y790" s="51">
        <v>-0.70000000000000084</v>
      </c>
      <c r="Z790" s="51">
        <v>-5.2777777777777777</v>
      </c>
      <c r="AA790" s="51">
        <v>-7.8888888888888884</v>
      </c>
      <c r="AB790" s="53">
        <f t="shared" si="291"/>
        <v>153.63934358818943</v>
      </c>
      <c r="AC790" s="53">
        <f t="shared" si="292"/>
        <v>124.21073610135026</v>
      </c>
      <c r="AD790" s="53">
        <f t="shared" si="293"/>
        <v>178.82929103294765</v>
      </c>
      <c r="AE790" s="53">
        <f t="shared" si="294"/>
        <v>315.14073454612293</v>
      </c>
      <c r="AF790" s="53">
        <f t="shared" si="295"/>
        <v>365.67030478988244</v>
      </c>
      <c r="AG790" s="53">
        <f t="shared" si="296"/>
        <v>556.65173897808438</v>
      </c>
      <c r="AH790" s="53">
        <f t="shared" si="297"/>
        <v>339.00693565866254</v>
      </c>
      <c r="AI790" s="53">
        <f t="shared" si="298"/>
        <v>388.48004388647797</v>
      </c>
      <c r="AJ790" s="53">
        <f t="shared" si="299"/>
        <v>237.56757497701707</v>
      </c>
      <c r="AK790" s="53">
        <f t="shared" si="300"/>
        <v>330.18511571089317</v>
      </c>
      <c r="AL790" s="53">
        <f t="shared" si="301"/>
        <v>228.97942419424641</v>
      </c>
      <c r="AM790" s="53">
        <f t="shared" si="302"/>
        <v>194.25768338378074</v>
      </c>
      <c r="AN790" s="55">
        <f t="shared" si="303"/>
        <v>0.56204153607694951</v>
      </c>
      <c r="AO790" s="55">
        <f t="shared" si="304"/>
        <v>0.47616285320250862</v>
      </c>
      <c r="AP790" s="55">
        <f t="shared" si="305"/>
        <v>0.44942291290333575</v>
      </c>
      <c r="AQ790" s="55">
        <f t="shared" si="306"/>
        <v>0.56687109944155822</v>
      </c>
      <c r="AR790" s="55">
        <f t="shared" si="307"/>
        <v>0.53697525561371207</v>
      </c>
      <c r="AS790" s="55">
        <f t="shared" si="308"/>
        <v>0.57546367491475958</v>
      </c>
      <c r="AT790" s="55">
        <f t="shared" si="309"/>
        <v>0.37293052715180514</v>
      </c>
      <c r="AU790" s="55">
        <f t="shared" si="310"/>
        <v>0.3907258122306429</v>
      </c>
      <c r="AV790" s="55">
        <f t="shared" si="311"/>
        <v>0.38094766407410402</v>
      </c>
      <c r="AW790" s="55">
        <f t="shared" si="312"/>
        <v>0.56843920814761018</v>
      </c>
      <c r="AX790" s="55">
        <f t="shared" si="313"/>
        <v>0.55401839873596015</v>
      </c>
      <c r="AY790" s="55">
        <f t="shared" si="314"/>
        <v>0.57409967886086033</v>
      </c>
    </row>
    <row r="791" spans="1:51" ht="14.4" thickBot="1" x14ac:dyDescent="0.3">
      <c r="A791" s="41" t="s">
        <v>1398</v>
      </c>
      <c r="B791" s="41" t="s">
        <v>1424</v>
      </c>
      <c r="C791" s="26" t="s">
        <v>850</v>
      </c>
      <c r="D791" s="50">
        <v>-10</v>
      </c>
      <c r="E791" s="50">
        <v>-5.0999999999999996</v>
      </c>
      <c r="F791" s="50">
        <v>0</v>
      </c>
      <c r="G791" s="50">
        <v>8.6999999999999993</v>
      </c>
      <c r="H791" s="50">
        <v>15.39</v>
      </c>
      <c r="I791" s="50">
        <v>20</v>
      </c>
      <c r="J791" s="50">
        <v>24.2</v>
      </c>
      <c r="K791" s="50">
        <v>20.2</v>
      </c>
      <c r="L791" s="50">
        <v>15.28</v>
      </c>
      <c r="M791" s="50">
        <v>8.1</v>
      </c>
      <c r="N791" s="50">
        <v>0.72</v>
      </c>
      <c r="O791" s="50">
        <v>-4.22</v>
      </c>
      <c r="P791" s="51">
        <v>-13.5</v>
      </c>
      <c r="Q791" s="51">
        <v>-12.899999999999999</v>
      </c>
      <c r="R791" s="51">
        <v>-6.1111111111111107</v>
      </c>
      <c r="S791" s="51">
        <v>-1.3999999999999997</v>
      </c>
      <c r="T791" s="51">
        <v>2.9999999999999991</v>
      </c>
      <c r="U791" s="51">
        <v>8.3999999999999986</v>
      </c>
      <c r="V791" s="51">
        <v>10.199999999999999</v>
      </c>
      <c r="W791" s="51">
        <v>9.1000000000000014</v>
      </c>
      <c r="X791" s="51">
        <v>2.2777777777777786</v>
      </c>
      <c r="Y791" s="51">
        <v>-0.19999999999999968</v>
      </c>
      <c r="Z791" s="51">
        <v>-7.2222222222222223</v>
      </c>
      <c r="AA791" s="51">
        <v>-10.888888888888889</v>
      </c>
      <c r="AB791" s="53">
        <f t="shared" si="291"/>
        <v>163.7865560314338</v>
      </c>
      <c r="AC791" s="53">
        <f t="shared" si="292"/>
        <v>123.63522890414734</v>
      </c>
      <c r="AD791" s="53">
        <f t="shared" si="293"/>
        <v>246.21874572392116</v>
      </c>
      <c r="AE791" s="53">
        <f t="shared" si="294"/>
        <v>270.99062206304694</v>
      </c>
      <c r="AF791" s="53">
        <f t="shared" si="295"/>
        <v>328.85929755562876</v>
      </c>
      <c r="AG791" s="53">
        <f t="shared" si="296"/>
        <v>519.53843863106124</v>
      </c>
      <c r="AH791" s="53">
        <f t="shared" si="297"/>
        <v>512.44140243395918</v>
      </c>
      <c r="AI791" s="53">
        <f t="shared" si="298"/>
        <v>564.06026173336238</v>
      </c>
      <c r="AJ791" s="53">
        <f t="shared" si="299"/>
        <v>298.92020780847145</v>
      </c>
      <c r="AK791" s="53">
        <f t="shared" si="300"/>
        <v>336.27690565180615</v>
      </c>
      <c r="AL791" s="53">
        <f t="shared" si="301"/>
        <v>197.11519932838482</v>
      </c>
      <c r="AM791" s="53">
        <f t="shared" si="302"/>
        <v>159.72995553980903</v>
      </c>
      <c r="AN791" s="55">
        <f t="shared" si="303"/>
        <v>0.75557509257289845</v>
      </c>
      <c r="AO791" s="55">
        <f t="shared" si="304"/>
        <v>0.54326532482887102</v>
      </c>
      <c r="AP791" s="55">
        <f t="shared" si="305"/>
        <v>0.634700564428198</v>
      </c>
      <c r="AQ791" s="55">
        <f t="shared" si="306"/>
        <v>0.49104215160083725</v>
      </c>
      <c r="AR791" s="55">
        <f t="shared" si="307"/>
        <v>0.43400538973959535</v>
      </c>
      <c r="AS791" s="55">
        <f t="shared" si="308"/>
        <v>0.4717566956054759</v>
      </c>
      <c r="AT791" s="55">
        <f t="shared" si="309"/>
        <v>0.41224494896341207</v>
      </c>
      <c r="AU791" s="55">
        <f t="shared" si="310"/>
        <v>0.48852331215883654</v>
      </c>
      <c r="AV791" s="55">
        <f t="shared" si="311"/>
        <v>0.41524114822558889</v>
      </c>
      <c r="AW791" s="55">
        <f t="shared" si="312"/>
        <v>0.55823594648711294</v>
      </c>
      <c r="AX791" s="55">
        <f t="shared" si="313"/>
        <v>0.5533040235028871</v>
      </c>
      <c r="AY791" s="55">
        <f t="shared" si="314"/>
        <v>0.59735059834764104</v>
      </c>
    </row>
    <row r="792" spans="1:51" ht="14.4" thickBot="1" x14ac:dyDescent="0.3">
      <c r="A792" s="41" t="s">
        <v>1398</v>
      </c>
      <c r="B792" s="41" t="s">
        <v>1424</v>
      </c>
      <c r="C792" s="26" t="s">
        <v>851</v>
      </c>
      <c r="D792" s="50">
        <v>-3.39</v>
      </c>
      <c r="E792" s="50">
        <v>-0.5</v>
      </c>
      <c r="F792" s="50">
        <v>3</v>
      </c>
      <c r="G792" s="50">
        <v>7</v>
      </c>
      <c r="H792" s="50">
        <v>11.28</v>
      </c>
      <c r="I792" s="50">
        <v>16.8</v>
      </c>
      <c r="J792" s="50">
        <v>19.399999999999999</v>
      </c>
      <c r="K792" s="50">
        <v>19.7</v>
      </c>
      <c r="L792" s="50">
        <v>13.89</v>
      </c>
      <c r="M792" s="50">
        <v>5.8</v>
      </c>
      <c r="N792" s="50">
        <v>1.1100000000000001</v>
      </c>
      <c r="O792" s="50">
        <v>-4.28</v>
      </c>
      <c r="P792" s="51">
        <v>-5.8888888888888893</v>
      </c>
      <c r="Q792" s="51">
        <v>-4.0999999999999996</v>
      </c>
      <c r="R792" s="51">
        <v>-4.3888888888888884</v>
      </c>
      <c r="S792" s="51">
        <v>-1.5999999999999994</v>
      </c>
      <c r="T792" s="51">
        <v>3.1111111111111116</v>
      </c>
      <c r="U792" s="51">
        <v>6.7000000000000011</v>
      </c>
      <c r="V792" s="51">
        <v>8.3999999999999986</v>
      </c>
      <c r="W792" s="51">
        <v>7.3</v>
      </c>
      <c r="X792" s="51">
        <v>4.0000000000000018</v>
      </c>
      <c r="Y792" s="51">
        <v>0.69999999999999885</v>
      </c>
      <c r="Z792" s="51">
        <v>-2.2222222222222223</v>
      </c>
      <c r="AA792" s="51">
        <v>-6.2222222222222214</v>
      </c>
      <c r="AB792" s="53">
        <f t="shared" si="291"/>
        <v>326.82341522219548</v>
      </c>
      <c r="AC792" s="53">
        <f t="shared" si="292"/>
        <v>346.15944421998506</v>
      </c>
      <c r="AD792" s="53">
        <f t="shared" si="293"/>
        <v>257.81921745941378</v>
      </c>
      <c r="AE792" s="53">
        <f t="shared" si="294"/>
        <v>295.42198022625701</v>
      </c>
      <c r="AF792" s="53">
        <f t="shared" si="295"/>
        <v>436.6877220694447</v>
      </c>
      <c r="AG792" s="53">
        <f t="shared" si="296"/>
        <v>503.48822969314864</v>
      </c>
      <c r="AH792" s="53">
        <f t="shared" si="297"/>
        <v>539.24603751628172</v>
      </c>
      <c r="AI792" s="53">
        <f t="shared" si="298"/>
        <v>455.69341116343008</v>
      </c>
      <c r="AJ792" s="53">
        <f t="shared" si="299"/>
        <v>417.10981244059542</v>
      </c>
      <c r="AK792" s="53">
        <f t="shared" si="300"/>
        <v>448.47503643125424</v>
      </c>
      <c r="AL792" s="53">
        <f t="shared" si="301"/>
        <v>407.48889029501044</v>
      </c>
      <c r="AM792" s="53">
        <f t="shared" si="302"/>
        <v>332.02156221093736</v>
      </c>
      <c r="AN792" s="55">
        <f t="shared" si="303"/>
        <v>0.82832991343536244</v>
      </c>
      <c r="AO792" s="55">
        <f t="shared" si="304"/>
        <v>0.76636611439963664</v>
      </c>
      <c r="AP792" s="55">
        <f t="shared" si="305"/>
        <v>0.58331096723538778</v>
      </c>
      <c r="AQ792" s="55">
        <f t="shared" si="306"/>
        <v>0.54323120520209711</v>
      </c>
      <c r="AR792" s="55">
        <f t="shared" si="307"/>
        <v>0.57179840712521501</v>
      </c>
      <c r="AS792" s="55">
        <f t="shared" si="308"/>
        <v>0.51339710041618658</v>
      </c>
      <c r="AT792" s="55">
        <f t="shared" si="309"/>
        <v>0.48965179447998275</v>
      </c>
      <c r="AU792" s="55">
        <f t="shared" si="310"/>
        <v>0.44594706381412019</v>
      </c>
      <c r="AV792" s="55">
        <f t="shared" si="311"/>
        <v>0.51301325417562416</v>
      </c>
      <c r="AW792" s="55">
        <f t="shared" si="312"/>
        <v>0.69754470143403235</v>
      </c>
      <c r="AX792" s="55">
        <f t="shared" si="313"/>
        <v>0.7844516770685166</v>
      </c>
      <c r="AY792" s="55">
        <f t="shared" si="314"/>
        <v>0.86317336522683918</v>
      </c>
    </row>
    <row r="793" spans="1:51" ht="14.4" thickBot="1" x14ac:dyDescent="0.3">
      <c r="A793" s="41" t="s">
        <v>1398</v>
      </c>
      <c r="B793" s="41" t="s">
        <v>1424</v>
      </c>
      <c r="C793" s="26" t="s">
        <v>852</v>
      </c>
      <c r="D793" s="50">
        <v>-15.72</v>
      </c>
      <c r="E793" s="50">
        <v>-4.3</v>
      </c>
      <c r="F793" s="50">
        <v>-6.89</v>
      </c>
      <c r="G793" s="50">
        <v>8.5</v>
      </c>
      <c r="H793" s="50">
        <v>10.39</v>
      </c>
      <c r="I793" s="50">
        <v>15.4</v>
      </c>
      <c r="J793" s="50">
        <v>22.5</v>
      </c>
      <c r="K793" s="50">
        <v>20.399999999999999</v>
      </c>
      <c r="L793" s="50">
        <v>15.78</v>
      </c>
      <c r="M793" s="50">
        <v>2.1</v>
      </c>
      <c r="N793" s="50">
        <v>-0.39</v>
      </c>
      <c r="O793" s="50">
        <v>-11.22</v>
      </c>
      <c r="P793" s="51">
        <v>-20.722222222222221</v>
      </c>
      <c r="Q793" s="51">
        <v>-10.199999999999999</v>
      </c>
      <c r="R793" s="51">
        <v>-12.222222222222221</v>
      </c>
      <c r="S793" s="51">
        <v>-2.5</v>
      </c>
      <c r="T793" s="51">
        <v>3.2777777777777768</v>
      </c>
      <c r="U793" s="51">
        <v>8.3999999999999986</v>
      </c>
      <c r="V793" s="51">
        <v>14.5</v>
      </c>
      <c r="W793" s="51">
        <v>9.0000000000000018</v>
      </c>
      <c r="X793" s="51">
        <v>5.9999999999999982</v>
      </c>
      <c r="Y793" s="51">
        <v>-3.6</v>
      </c>
      <c r="Z793" s="51">
        <v>-3.7777777777777781</v>
      </c>
      <c r="AA793" s="51">
        <v>-15.888888888888889</v>
      </c>
      <c r="AB793" s="53">
        <f t="shared" si="291"/>
        <v>77.370614435744855</v>
      </c>
      <c r="AC793" s="53">
        <f t="shared" si="292"/>
        <v>179.23156903540036</v>
      </c>
      <c r="AD793" s="53">
        <f t="shared" si="293"/>
        <v>158.08075319015913</v>
      </c>
      <c r="AE793" s="53">
        <f t="shared" si="294"/>
        <v>233.56953689598407</v>
      </c>
      <c r="AF793" s="53">
        <f t="shared" si="295"/>
        <v>474.33730437289717</v>
      </c>
      <c r="AG793" s="53">
        <f t="shared" si="296"/>
        <v>694.22588762676071</v>
      </c>
      <c r="AH793" s="53">
        <f t="shared" si="297"/>
        <v>998.89366296679805</v>
      </c>
      <c r="AI793" s="53">
        <f t="shared" si="298"/>
        <v>549.67440141834811</v>
      </c>
      <c r="AJ793" s="53">
        <f t="shared" si="299"/>
        <v>487.89808548533</v>
      </c>
      <c r="AK793" s="53">
        <f t="shared" si="300"/>
        <v>309.34354363912581</v>
      </c>
      <c r="AL793" s="53">
        <f t="shared" si="301"/>
        <v>360.38756487682809</v>
      </c>
      <c r="AM793" s="53">
        <f t="shared" si="302"/>
        <v>121.84886491883896</v>
      </c>
      <c r="AN793" s="55">
        <f t="shared" si="303"/>
        <v>0.65442888664952492</v>
      </c>
      <c r="AO793" s="55">
        <f t="shared" si="304"/>
        <v>0.63467078232896135</v>
      </c>
      <c r="AP793" s="55">
        <f t="shared" si="305"/>
        <v>0.65767634167562528</v>
      </c>
      <c r="AQ793" s="55">
        <f t="shared" si="306"/>
        <v>0.45897349710251495</v>
      </c>
      <c r="AR793" s="55">
        <f t="shared" si="307"/>
        <v>0.61382624997433144</v>
      </c>
      <c r="AS793" s="55">
        <f t="shared" si="308"/>
        <v>0.63037820957680868</v>
      </c>
      <c r="AT793" s="55">
        <f t="shared" si="309"/>
        <v>0.60586536385107581</v>
      </c>
      <c r="AU793" s="55">
        <f t="shared" si="310"/>
        <v>0.47928372989346274</v>
      </c>
      <c r="AV793" s="55">
        <f t="shared" si="311"/>
        <v>0.52207277951453956</v>
      </c>
      <c r="AW793" s="55">
        <f t="shared" si="312"/>
        <v>0.65969447415812676</v>
      </c>
      <c r="AX793" s="55">
        <f t="shared" si="313"/>
        <v>0.77883334621725531</v>
      </c>
      <c r="AY793" s="55">
        <f t="shared" si="314"/>
        <v>0.68399837856679868</v>
      </c>
    </row>
    <row r="794" spans="1:51" ht="27" thickBot="1" x14ac:dyDescent="0.3">
      <c r="A794" s="41" t="s">
        <v>1398</v>
      </c>
      <c r="B794" s="41" t="s">
        <v>1424</v>
      </c>
      <c r="C794" s="26" t="s">
        <v>853</v>
      </c>
      <c r="D794" s="50">
        <v>-8.2799999999999994</v>
      </c>
      <c r="E794" s="50">
        <v>-13.1</v>
      </c>
      <c r="F794" s="50">
        <v>-4</v>
      </c>
      <c r="G794" s="50">
        <v>8.9</v>
      </c>
      <c r="H794" s="50">
        <v>12.39</v>
      </c>
      <c r="I794" s="50">
        <v>16.8</v>
      </c>
      <c r="J794" s="50">
        <v>18.7</v>
      </c>
      <c r="K794" s="50">
        <v>18.399999999999999</v>
      </c>
      <c r="L794" s="50">
        <v>12.78</v>
      </c>
      <c r="M794" s="50">
        <v>7</v>
      </c>
      <c r="N794" s="50">
        <v>-0.22</v>
      </c>
      <c r="O794" s="50">
        <v>-8.7799999999999994</v>
      </c>
      <c r="P794" s="51">
        <v>-10.277777777777777</v>
      </c>
      <c r="Q794" s="51">
        <v>-16.2</v>
      </c>
      <c r="R794" s="51">
        <v>-9.2777777777777768</v>
      </c>
      <c r="S794" s="51">
        <v>-2.1000000000000005</v>
      </c>
      <c r="T794" s="51">
        <v>5.1111111111111125</v>
      </c>
      <c r="U794" s="51">
        <v>10.199999999999999</v>
      </c>
      <c r="V794" s="51">
        <v>11.9</v>
      </c>
      <c r="W794" s="51">
        <v>11.9</v>
      </c>
      <c r="X794" s="51">
        <v>3.8888888888888888</v>
      </c>
      <c r="Y794" s="51">
        <v>-0.39999999999999936</v>
      </c>
      <c r="Z794" s="51">
        <v>-5.2222222222222214</v>
      </c>
      <c r="AA794" s="51">
        <v>-10.888888888888889</v>
      </c>
      <c r="AB794" s="53">
        <f t="shared" si="291"/>
        <v>239.98365989219678</v>
      </c>
      <c r="AC794" s="53">
        <f t="shared" si="292"/>
        <v>134.57635368675363</v>
      </c>
      <c r="AD794" s="53">
        <f t="shared" si="293"/>
        <v>202.61717770272628</v>
      </c>
      <c r="AE794" s="53">
        <f t="shared" si="294"/>
        <v>241.18676480889795</v>
      </c>
      <c r="AF794" s="53">
        <f t="shared" si="295"/>
        <v>537.28803984793319</v>
      </c>
      <c r="AG794" s="53">
        <f t="shared" si="296"/>
        <v>808.90074727362412</v>
      </c>
      <c r="AH794" s="53">
        <f t="shared" si="297"/>
        <v>899.27980444903847</v>
      </c>
      <c r="AI794" s="53">
        <f t="shared" si="298"/>
        <v>916.32747960706979</v>
      </c>
      <c r="AJ794" s="53">
        <f t="shared" si="299"/>
        <v>441.45901101383919</v>
      </c>
      <c r="AK794" s="53">
        <f t="shared" si="300"/>
        <v>352.09196434408386</v>
      </c>
      <c r="AL794" s="53">
        <f t="shared" si="301"/>
        <v>286.38607925487565</v>
      </c>
      <c r="AM794" s="53">
        <f t="shared" si="302"/>
        <v>226.47334407760906</v>
      </c>
      <c r="AN794" s="55">
        <f t="shared" si="303"/>
        <v>0.8550380828109696</v>
      </c>
      <c r="AO794" s="55">
        <f t="shared" si="304"/>
        <v>0.77523742852804256</v>
      </c>
      <c r="AP794" s="55">
        <f t="shared" si="305"/>
        <v>0.66725161372287756</v>
      </c>
      <c r="AQ794" s="55">
        <f t="shared" si="306"/>
        <v>0.46013490365354098</v>
      </c>
      <c r="AR794" s="55">
        <f t="shared" si="307"/>
        <v>0.61145864580349507</v>
      </c>
      <c r="AS794" s="55">
        <f t="shared" si="308"/>
        <v>0.65073830040353997</v>
      </c>
      <c r="AT794" s="55">
        <f t="shared" si="309"/>
        <v>0.64627925384631801</v>
      </c>
      <c r="AU794" s="55">
        <f t="shared" si="310"/>
        <v>0.65853078971584311</v>
      </c>
      <c r="AV794" s="55">
        <f t="shared" si="311"/>
        <v>0.54721384981564913</v>
      </c>
      <c r="AW794" s="55">
        <f t="shared" si="312"/>
        <v>0.59305007304775126</v>
      </c>
      <c r="AX794" s="55">
        <f t="shared" si="313"/>
        <v>0.69000433721936194</v>
      </c>
      <c r="AY794" s="55">
        <f t="shared" si="314"/>
        <v>0.84695439335318989</v>
      </c>
    </row>
    <row r="795" spans="1:51" ht="14.4" thickBot="1" x14ac:dyDescent="0.3">
      <c r="A795" s="41" t="s">
        <v>1398</v>
      </c>
      <c r="B795" s="41" t="s">
        <v>1425</v>
      </c>
      <c r="C795" s="26" t="s">
        <v>854</v>
      </c>
      <c r="D795" s="50">
        <v>1.39</v>
      </c>
      <c r="E795" s="50">
        <v>4.5999999999999996</v>
      </c>
      <c r="F795" s="50">
        <v>8.39</v>
      </c>
      <c r="G795" s="50">
        <v>13.8</v>
      </c>
      <c r="H795" s="50">
        <v>16.78</v>
      </c>
      <c r="I795" s="50">
        <v>21.1</v>
      </c>
      <c r="J795" s="50">
        <v>22.5</v>
      </c>
      <c r="K795" s="50">
        <v>22.2</v>
      </c>
      <c r="L795" s="50">
        <v>18.61</v>
      </c>
      <c r="M795" s="50">
        <v>12.5</v>
      </c>
      <c r="N795" s="50">
        <v>7.61</v>
      </c>
      <c r="O795" s="50">
        <v>3.5</v>
      </c>
      <c r="P795" s="51">
        <v>-3.5000000000000004</v>
      </c>
      <c r="Q795" s="51">
        <v>-1.7999999999999992</v>
      </c>
      <c r="R795" s="51">
        <v>0.49999999999999922</v>
      </c>
      <c r="S795" s="51">
        <v>5.9999999999999982</v>
      </c>
      <c r="T795" s="51">
        <v>12</v>
      </c>
      <c r="U795" s="51">
        <v>17.2</v>
      </c>
      <c r="V795" s="51">
        <v>17.599999999999998</v>
      </c>
      <c r="W795" s="51">
        <v>18.8</v>
      </c>
      <c r="X795" s="51">
        <v>15.611111111111111</v>
      </c>
      <c r="Y795" s="51">
        <v>8.3999999999999986</v>
      </c>
      <c r="Z795" s="51">
        <v>2.0000000000000009</v>
      </c>
      <c r="AA795" s="51">
        <v>-3.5000000000000004</v>
      </c>
      <c r="AB795" s="53">
        <f t="shared" si="291"/>
        <v>330.34794495404196</v>
      </c>
      <c r="AC795" s="53">
        <f t="shared" si="292"/>
        <v>338.66708927610478</v>
      </c>
      <c r="AD795" s="53">
        <f t="shared" si="293"/>
        <v>364.91461270957484</v>
      </c>
      <c r="AE795" s="53">
        <f t="shared" si="294"/>
        <v>554.2939027938454</v>
      </c>
      <c r="AF795" s="53">
        <f t="shared" si="295"/>
        <v>1028.3482743711722</v>
      </c>
      <c r="AG795" s="53">
        <f t="shared" si="296"/>
        <v>1536.5249291335285</v>
      </c>
      <c r="AH795" s="53">
        <f t="shared" si="297"/>
        <v>1483.7082785091109</v>
      </c>
      <c r="AI795" s="53">
        <f t="shared" si="298"/>
        <v>1756.6884129923326</v>
      </c>
      <c r="AJ795" s="53">
        <f t="shared" si="299"/>
        <v>1464.6632212554791</v>
      </c>
      <c r="AK795" s="53">
        <f t="shared" si="300"/>
        <v>837.89793294404751</v>
      </c>
      <c r="AL795" s="53">
        <f t="shared" si="301"/>
        <v>477.23959614111095</v>
      </c>
      <c r="AM795" s="53">
        <f t="shared" si="302"/>
        <v>284.33741448115319</v>
      </c>
      <c r="AN795" s="55">
        <f t="shared" si="303"/>
        <v>0.69924582266879731</v>
      </c>
      <c r="AO795" s="55">
        <f t="shared" si="304"/>
        <v>0.63197931883304082</v>
      </c>
      <c r="AP795" s="55">
        <f t="shared" si="305"/>
        <v>0.5758282324214431</v>
      </c>
      <c r="AQ795" s="55">
        <f t="shared" si="306"/>
        <v>0.59311927451341873</v>
      </c>
      <c r="AR795" s="55">
        <f t="shared" si="307"/>
        <v>0.73418316183026011</v>
      </c>
      <c r="AS795" s="55">
        <f t="shared" si="308"/>
        <v>0.78424650325910816</v>
      </c>
      <c r="AT795" s="55">
        <f t="shared" si="309"/>
        <v>0.73839841603801348</v>
      </c>
      <c r="AU795" s="55">
        <f t="shared" si="310"/>
        <v>0.81082261969792069</v>
      </c>
      <c r="AV795" s="55">
        <f t="shared" si="311"/>
        <v>0.82711154246679275</v>
      </c>
      <c r="AW795" s="55">
        <f t="shared" si="312"/>
        <v>0.76083679417808125</v>
      </c>
      <c r="AX795" s="55">
        <f t="shared" si="313"/>
        <v>0.67620456367717552</v>
      </c>
      <c r="AY795" s="55">
        <f t="shared" si="314"/>
        <v>0.60185556574917654</v>
      </c>
    </row>
    <row r="796" spans="1:51" ht="14.4" thickBot="1" x14ac:dyDescent="0.3">
      <c r="A796" s="41" t="s">
        <v>1398</v>
      </c>
      <c r="B796" s="41" t="s">
        <v>1425</v>
      </c>
      <c r="C796" s="26" t="s">
        <v>855</v>
      </c>
      <c r="D796" s="50">
        <v>6</v>
      </c>
      <c r="E796" s="50">
        <v>9.3000000000000007</v>
      </c>
      <c r="F796" s="50">
        <v>12.78</v>
      </c>
      <c r="G796" s="50">
        <v>16.399999999999999</v>
      </c>
      <c r="H796" s="50">
        <v>20.28</v>
      </c>
      <c r="I796" s="50">
        <v>24.3</v>
      </c>
      <c r="J796" s="50">
        <v>26.5</v>
      </c>
      <c r="K796" s="50">
        <v>25.7</v>
      </c>
      <c r="L796" s="50">
        <v>24.39</v>
      </c>
      <c r="M796" s="50">
        <v>17.100000000000001</v>
      </c>
      <c r="N796" s="50">
        <v>14.5</v>
      </c>
      <c r="O796" s="50">
        <v>8.39</v>
      </c>
      <c r="P796" s="51">
        <v>2.0000000000000009</v>
      </c>
      <c r="Q796" s="51">
        <v>4.3000000000000007</v>
      </c>
      <c r="R796" s="51">
        <v>7.2777777777777786</v>
      </c>
      <c r="S796" s="51">
        <v>10.899999999999999</v>
      </c>
      <c r="T796" s="51">
        <v>15.277777777777777</v>
      </c>
      <c r="U796" s="51">
        <v>20.2</v>
      </c>
      <c r="V796" s="51">
        <v>23.000000000000004</v>
      </c>
      <c r="W796" s="51">
        <v>21.599999999999998</v>
      </c>
      <c r="X796" s="51">
        <v>20.222222222222225</v>
      </c>
      <c r="Y796" s="51">
        <v>12.2</v>
      </c>
      <c r="Z796" s="51">
        <v>9.7777777777777786</v>
      </c>
      <c r="AA796" s="51">
        <v>2.7777777777777777</v>
      </c>
      <c r="AB796" s="53">
        <f t="shared" si="291"/>
        <v>532.98953280294973</v>
      </c>
      <c r="AC796" s="53">
        <f t="shared" si="292"/>
        <v>589.14634862241428</v>
      </c>
      <c r="AD796" s="53">
        <f t="shared" si="293"/>
        <v>706.12766210010875</v>
      </c>
      <c r="AE796" s="53">
        <f t="shared" si="294"/>
        <v>910.82252770256696</v>
      </c>
      <c r="AF796" s="53">
        <f t="shared" si="295"/>
        <v>1264.9784462732105</v>
      </c>
      <c r="AG796" s="53">
        <f t="shared" si="296"/>
        <v>1841.5028858196579</v>
      </c>
      <c r="AH796" s="53">
        <f t="shared" si="297"/>
        <v>2275.7956131996057</v>
      </c>
      <c r="AI796" s="53">
        <f t="shared" si="298"/>
        <v>2012.3042614329204</v>
      </c>
      <c r="AJ796" s="53">
        <f t="shared" si="299"/>
        <v>1836.6382601731304</v>
      </c>
      <c r="AK796" s="53">
        <f t="shared" si="300"/>
        <v>1034.5793512971256</v>
      </c>
      <c r="AL796" s="53">
        <f t="shared" si="301"/>
        <v>885.72224581423723</v>
      </c>
      <c r="AM796" s="53">
        <f t="shared" si="302"/>
        <v>505.53821619119344</v>
      </c>
      <c r="AN796" s="55">
        <f t="shared" si="303"/>
        <v>0.75519709049236905</v>
      </c>
      <c r="AO796" s="55">
        <f t="shared" si="304"/>
        <v>0.70952480624843095</v>
      </c>
      <c r="AP796" s="55">
        <f t="shared" si="305"/>
        <v>0.69207553994135496</v>
      </c>
      <c r="AQ796" s="55">
        <f t="shared" si="306"/>
        <v>0.69935045063869217</v>
      </c>
      <c r="AR796" s="55">
        <f t="shared" si="307"/>
        <v>0.7297776696922873</v>
      </c>
      <c r="AS796" s="55">
        <f t="shared" si="308"/>
        <v>0.7791435594244317</v>
      </c>
      <c r="AT796" s="55">
        <f t="shared" si="309"/>
        <v>0.81133334514649058</v>
      </c>
      <c r="AU796" s="55">
        <f t="shared" si="310"/>
        <v>0.78118245770848826</v>
      </c>
      <c r="AV796" s="55">
        <f t="shared" si="311"/>
        <v>0.77601867048088835</v>
      </c>
      <c r="AW796" s="55">
        <f t="shared" si="312"/>
        <v>0.72897455921460741</v>
      </c>
      <c r="AX796" s="55">
        <f t="shared" si="313"/>
        <v>0.73295482820432845</v>
      </c>
      <c r="AY796" s="55">
        <f t="shared" si="314"/>
        <v>0.67775748525786939</v>
      </c>
    </row>
    <row r="797" spans="1:51" ht="14.4" thickBot="1" x14ac:dyDescent="0.3">
      <c r="A797" s="41" t="s">
        <v>1398</v>
      </c>
      <c r="B797" s="41" t="s">
        <v>1425</v>
      </c>
      <c r="C797" s="26" t="s">
        <v>856</v>
      </c>
      <c r="D797" s="50">
        <v>3.89</v>
      </c>
      <c r="E797" s="50">
        <v>8.1999999999999993</v>
      </c>
      <c r="F797" s="50">
        <v>10.5</v>
      </c>
      <c r="G797" s="50">
        <v>16.5</v>
      </c>
      <c r="H797" s="50">
        <v>20</v>
      </c>
      <c r="I797" s="50">
        <v>24</v>
      </c>
      <c r="J797" s="50">
        <v>26.3</v>
      </c>
      <c r="K797" s="50">
        <v>26.1</v>
      </c>
      <c r="L797" s="50">
        <v>22.61</v>
      </c>
      <c r="M797" s="50">
        <v>15.1</v>
      </c>
      <c r="N797" s="50">
        <v>11.61</v>
      </c>
      <c r="O797" s="50">
        <v>6.61</v>
      </c>
      <c r="P797" s="51">
        <v>-1.7777777777777772</v>
      </c>
      <c r="Q797" s="51">
        <v>-0.39999999999999936</v>
      </c>
      <c r="R797" s="51">
        <v>1.722222222222223</v>
      </c>
      <c r="S797" s="51">
        <v>5.9999999999999982</v>
      </c>
      <c r="T797" s="51">
        <v>13.722222222222223</v>
      </c>
      <c r="U797" s="51">
        <v>17.3</v>
      </c>
      <c r="V797" s="51">
        <v>20.100000000000005</v>
      </c>
      <c r="W797" s="51">
        <v>20.700000000000003</v>
      </c>
      <c r="X797" s="51">
        <v>16.888888888888889</v>
      </c>
      <c r="Y797" s="51">
        <v>9.6</v>
      </c>
      <c r="Z797" s="51">
        <v>4.1111111111111098</v>
      </c>
      <c r="AA797" s="51">
        <v>-2.0000000000000009</v>
      </c>
      <c r="AB797" s="53">
        <f t="shared" si="291"/>
        <v>357.10312113989926</v>
      </c>
      <c r="AC797" s="53">
        <f t="shared" si="292"/>
        <v>324.42898910026975</v>
      </c>
      <c r="AD797" s="53">
        <f t="shared" si="293"/>
        <v>377.48833210049429</v>
      </c>
      <c r="AE797" s="53">
        <f t="shared" si="294"/>
        <v>466.00360789840937</v>
      </c>
      <c r="AF797" s="53">
        <f t="shared" si="295"/>
        <v>1052.7914489323148</v>
      </c>
      <c r="AG797" s="53">
        <f t="shared" si="296"/>
        <v>1304.8057927844254</v>
      </c>
      <c r="AH797" s="53">
        <f t="shared" si="297"/>
        <v>1614.8378985819816</v>
      </c>
      <c r="AI797" s="53">
        <f t="shared" si="298"/>
        <v>1759.6589995195377</v>
      </c>
      <c r="AJ797" s="53">
        <f t="shared" si="299"/>
        <v>1347.0811766308357</v>
      </c>
      <c r="AK797" s="53">
        <f t="shared" si="300"/>
        <v>832.05482897178786</v>
      </c>
      <c r="AL797" s="53">
        <f t="shared" si="301"/>
        <v>491.86971005235978</v>
      </c>
      <c r="AM797" s="53">
        <f t="shared" si="302"/>
        <v>286.08338969924188</v>
      </c>
      <c r="AN797" s="55">
        <f t="shared" si="303"/>
        <v>0.66529340789092062</v>
      </c>
      <c r="AO797" s="55">
        <f t="shared" si="304"/>
        <v>0.54645562855475027</v>
      </c>
      <c r="AP797" s="55">
        <f t="shared" si="305"/>
        <v>0.54558345629337646</v>
      </c>
      <c r="AQ797" s="55">
        <f t="shared" si="306"/>
        <v>0.49864470896072277</v>
      </c>
      <c r="AR797" s="55">
        <f t="shared" si="307"/>
        <v>0.67155317199387143</v>
      </c>
      <c r="AS797" s="55">
        <f t="shared" si="308"/>
        <v>0.6617790428882494</v>
      </c>
      <c r="AT797" s="55">
        <f t="shared" si="309"/>
        <v>0.68747939054247964</v>
      </c>
      <c r="AU797" s="55">
        <f t="shared" si="310"/>
        <v>0.72189793864776997</v>
      </c>
      <c r="AV797" s="55">
        <f t="shared" si="311"/>
        <v>0.70123388250191809</v>
      </c>
      <c r="AW797" s="55">
        <f t="shared" si="312"/>
        <v>0.69680228460452009</v>
      </c>
      <c r="AX797" s="55">
        <f t="shared" si="313"/>
        <v>0.60026467874099643</v>
      </c>
      <c r="AY797" s="55">
        <f t="shared" si="314"/>
        <v>0.54177764575403342</v>
      </c>
    </row>
    <row r="798" spans="1:51" ht="14.4" thickBot="1" x14ac:dyDescent="0.3">
      <c r="A798" s="41" t="s">
        <v>1398</v>
      </c>
      <c r="B798" s="41" t="s">
        <v>1425</v>
      </c>
      <c r="C798" s="26" t="s">
        <v>857</v>
      </c>
      <c r="D798" s="50">
        <v>5.78</v>
      </c>
      <c r="E798" s="50">
        <v>7.4</v>
      </c>
      <c r="F798" s="50">
        <v>9.2799999999999994</v>
      </c>
      <c r="G798" s="50">
        <v>14.7</v>
      </c>
      <c r="H798" s="50">
        <v>19.11</v>
      </c>
      <c r="I798" s="50">
        <v>24.4</v>
      </c>
      <c r="J798" s="50">
        <v>27.8</v>
      </c>
      <c r="K798" s="50">
        <v>25.2</v>
      </c>
      <c r="L798" s="50">
        <v>22.22</v>
      </c>
      <c r="M798" s="50">
        <v>17</v>
      </c>
      <c r="N798" s="50">
        <v>10.11</v>
      </c>
      <c r="O798" s="50">
        <v>4.8899999999999997</v>
      </c>
      <c r="P798" s="51">
        <v>0.49999999999999922</v>
      </c>
      <c r="Q798" s="51">
        <v>1.1999999999999982</v>
      </c>
      <c r="R798" s="51">
        <v>2.6111111111111125</v>
      </c>
      <c r="S798" s="51">
        <v>6.9</v>
      </c>
      <c r="T798" s="51">
        <v>12.222222222222221</v>
      </c>
      <c r="U798" s="51">
        <v>20.100000000000005</v>
      </c>
      <c r="V798" s="51">
        <v>23.499999999999996</v>
      </c>
      <c r="W798" s="51">
        <v>20.500000000000004</v>
      </c>
      <c r="X798" s="51">
        <v>17.222222222222221</v>
      </c>
      <c r="Y798" s="51">
        <v>10.1</v>
      </c>
      <c r="Z798" s="51">
        <v>5.2222222222222214</v>
      </c>
      <c r="AA798" s="51">
        <v>-1.1111111111111112</v>
      </c>
      <c r="AB798" s="53">
        <f t="shared" si="291"/>
        <v>436.31820522738587</v>
      </c>
      <c r="AC798" s="53">
        <f t="shared" si="292"/>
        <v>431.74326659400862</v>
      </c>
      <c r="AD798" s="53">
        <f t="shared" si="293"/>
        <v>464.92879875535311</v>
      </c>
      <c r="AE798" s="53">
        <f t="shared" si="294"/>
        <v>591.89523600902839</v>
      </c>
      <c r="AF798" s="53">
        <f t="shared" si="295"/>
        <v>914.53709276828056</v>
      </c>
      <c r="AG798" s="53">
        <f t="shared" si="296"/>
        <v>1808.0028249604402</v>
      </c>
      <c r="AH798" s="53">
        <f t="shared" si="297"/>
        <v>2239.9589124877925</v>
      </c>
      <c r="AI798" s="53">
        <f t="shared" si="298"/>
        <v>1810.9820454901464</v>
      </c>
      <c r="AJ798" s="53">
        <f t="shared" si="299"/>
        <v>1438.8745540586449</v>
      </c>
      <c r="AK798" s="53">
        <f t="shared" si="300"/>
        <v>788.1061835975604</v>
      </c>
      <c r="AL798" s="53">
        <f t="shared" si="301"/>
        <v>634.6195574402152</v>
      </c>
      <c r="AM798" s="53">
        <f t="shared" si="302"/>
        <v>367.20035105324479</v>
      </c>
      <c r="AN798" s="55">
        <f t="shared" si="303"/>
        <v>0.68850172653771002</v>
      </c>
      <c r="AO798" s="55">
        <f t="shared" si="304"/>
        <v>0.64779028525941973</v>
      </c>
      <c r="AP798" s="55">
        <f t="shared" si="305"/>
        <v>0.63072695947710555</v>
      </c>
      <c r="AQ798" s="55">
        <f t="shared" si="306"/>
        <v>0.59531692936241865</v>
      </c>
      <c r="AR798" s="55">
        <f t="shared" si="307"/>
        <v>0.6434508415809389</v>
      </c>
      <c r="AS798" s="55">
        <f t="shared" si="308"/>
        <v>0.76971483100214255</v>
      </c>
      <c r="AT798" s="55">
        <f t="shared" si="309"/>
        <v>0.77479819049242793</v>
      </c>
      <c r="AU798" s="55">
        <f t="shared" si="310"/>
        <v>0.75216729968724549</v>
      </c>
      <c r="AV798" s="55">
        <f t="shared" si="311"/>
        <v>0.73337405575914716</v>
      </c>
      <c r="AW798" s="55">
        <f t="shared" si="312"/>
        <v>0.63826035852440455</v>
      </c>
      <c r="AX798" s="55">
        <f t="shared" si="313"/>
        <v>0.71666821340112941</v>
      </c>
      <c r="AY798" s="55">
        <f t="shared" si="314"/>
        <v>0.65144000634136057</v>
      </c>
    </row>
    <row r="799" spans="1:51" ht="14.4" thickBot="1" x14ac:dyDescent="0.3">
      <c r="A799" s="41" t="s">
        <v>1398</v>
      </c>
      <c r="B799" s="41" t="s">
        <v>1425</v>
      </c>
      <c r="C799" s="26" t="s">
        <v>858</v>
      </c>
      <c r="D799" s="50">
        <v>4.8899999999999997</v>
      </c>
      <c r="E799" s="50">
        <v>4.9000000000000004</v>
      </c>
      <c r="F799" s="50">
        <v>7.61</v>
      </c>
      <c r="G799" s="50">
        <v>13.4</v>
      </c>
      <c r="H799" s="50">
        <v>18</v>
      </c>
      <c r="I799" s="50">
        <v>24.2</v>
      </c>
      <c r="J799" s="50">
        <v>27.4</v>
      </c>
      <c r="K799" s="50">
        <v>24.6</v>
      </c>
      <c r="L799" s="50">
        <v>22.11</v>
      </c>
      <c r="M799" s="50">
        <v>19.399999999999999</v>
      </c>
      <c r="N799" s="50">
        <v>14.78</v>
      </c>
      <c r="O799" s="50">
        <v>11</v>
      </c>
      <c r="P799" s="51">
        <v>-0.27777777777777779</v>
      </c>
      <c r="Q799" s="51">
        <v>-0.90000000000000058</v>
      </c>
      <c r="R799" s="51">
        <v>1.7777777777777792</v>
      </c>
      <c r="S799" s="51">
        <v>5.9999999999999982</v>
      </c>
      <c r="T799" s="51">
        <v>11.777777777777779</v>
      </c>
      <c r="U799" s="51">
        <v>18.600000000000001</v>
      </c>
      <c r="V799" s="51">
        <v>23.6</v>
      </c>
      <c r="W799" s="51">
        <v>20.399999999999999</v>
      </c>
      <c r="X799" s="51">
        <v>16.777777777777779</v>
      </c>
      <c r="Y799" s="51">
        <v>14.000000000000002</v>
      </c>
      <c r="Z799" s="51">
        <v>9.7777777777777786</v>
      </c>
      <c r="AA799" s="51">
        <v>7.8888888888888902</v>
      </c>
      <c r="AB799" s="53">
        <f t="shared" si="291"/>
        <v>414.6631585963778</v>
      </c>
      <c r="AC799" s="53">
        <f t="shared" si="292"/>
        <v>378.45032960342365</v>
      </c>
      <c r="AD799" s="53">
        <f t="shared" si="293"/>
        <v>462.33199168217294</v>
      </c>
      <c r="AE799" s="53">
        <f t="shared" si="294"/>
        <v>568.90287985786097</v>
      </c>
      <c r="AF799" s="53">
        <f t="shared" si="295"/>
        <v>924.60082127816747</v>
      </c>
      <c r="AG799" s="53">
        <f t="shared" si="296"/>
        <v>1518.2462101809031</v>
      </c>
      <c r="AH799" s="53">
        <f t="shared" si="297"/>
        <v>2320.7835665257226</v>
      </c>
      <c r="AI799" s="53">
        <f t="shared" si="298"/>
        <v>1853.9703886918699</v>
      </c>
      <c r="AJ799" s="53">
        <f t="shared" si="299"/>
        <v>1369.2348771651314</v>
      </c>
      <c r="AK799" s="53">
        <f t="shared" si="300"/>
        <v>1132.8474972423248</v>
      </c>
      <c r="AL799" s="53">
        <f t="shared" si="301"/>
        <v>869.86657500895296</v>
      </c>
      <c r="AM799" s="53">
        <f t="shared" si="302"/>
        <v>863.05007733329774</v>
      </c>
      <c r="AN799" s="55">
        <f t="shared" si="303"/>
        <v>0.69226218354445579</v>
      </c>
      <c r="AO799" s="55">
        <f t="shared" si="304"/>
        <v>0.66111347600465131</v>
      </c>
      <c r="AP799" s="55">
        <f t="shared" si="305"/>
        <v>0.66555942175443938</v>
      </c>
      <c r="AQ799" s="55">
        <f t="shared" si="306"/>
        <v>0.60875153356212552</v>
      </c>
      <c r="AR799" s="55">
        <f t="shared" si="307"/>
        <v>0.66985328988084125</v>
      </c>
      <c r="AS799" s="55">
        <f t="shared" si="308"/>
        <v>0.70958485972793295</v>
      </c>
      <c r="AT799" s="55">
        <f t="shared" si="309"/>
        <v>0.79793145367489582</v>
      </c>
      <c r="AU799" s="55">
        <f t="shared" si="310"/>
        <v>0.774787586609194</v>
      </c>
      <c r="AV799" s="55">
        <f t="shared" si="311"/>
        <v>0.71780719875302235</v>
      </c>
      <c r="AW799" s="55">
        <f t="shared" si="312"/>
        <v>0.70970782552229883</v>
      </c>
      <c r="AX799" s="55">
        <f t="shared" si="313"/>
        <v>0.71983390849606488</v>
      </c>
      <c r="AY799" s="55">
        <f t="shared" si="314"/>
        <v>0.81134706487254249</v>
      </c>
    </row>
    <row r="800" spans="1:51" ht="27" thickBot="1" x14ac:dyDescent="0.3">
      <c r="A800" s="41" t="s">
        <v>1398</v>
      </c>
      <c r="B800" s="41" t="s">
        <v>1425</v>
      </c>
      <c r="C800" s="26" t="s">
        <v>859</v>
      </c>
      <c r="D800" s="50">
        <v>8.2799999999999994</v>
      </c>
      <c r="E800" s="50">
        <v>5.8</v>
      </c>
      <c r="F800" s="50">
        <v>11.78</v>
      </c>
      <c r="G800" s="50">
        <v>16.2</v>
      </c>
      <c r="H800" s="50">
        <v>19.72</v>
      </c>
      <c r="I800" s="50">
        <v>24.9</v>
      </c>
      <c r="J800" s="50">
        <v>26</v>
      </c>
      <c r="K800" s="50">
        <v>25.7</v>
      </c>
      <c r="L800" s="50">
        <v>24</v>
      </c>
      <c r="M800" s="50">
        <v>16.600000000000001</v>
      </c>
      <c r="N800" s="50">
        <v>12.89</v>
      </c>
      <c r="O800" s="50">
        <v>9.61</v>
      </c>
      <c r="P800" s="51">
        <v>3.2222222222222205</v>
      </c>
      <c r="Q800" s="51">
        <v>1.5000000000000016</v>
      </c>
      <c r="R800" s="51">
        <v>5.2777777777777777</v>
      </c>
      <c r="S800" s="51">
        <v>10.499999999999998</v>
      </c>
      <c r="T800" s="51">
        <v>15</v>
      </c>
      <c r="U800" s="51">
        <v>19.499999999999996</v>
      </c>
      <c r="V800" s="51">
        <v>22.9</v>
      </c>
      <c r="W800" s="51">
        <v>19.8</v>
      </c>
      <c r="X800" s="51">
        <v>18.722222222222225</v>
      </c>
      <c r="Y800" s="51">
        <v>12.2</v>
      </c>
      <c r="Z800" s="51">
        <v>7.7222222222222214</v>
      </c>
      <c r="AA800" s="51">
        <v>4.8888888888888875</v>
      </c>
      <c r="AB800" s="53">
        <f t="shared" si="291"/>
        <v>542.3868105395037</v>
      </c>
      <c r="AC800" s="53">
        <f t="shared" si="292"/>
        <v>503.12587750544338</v>
      </c>
      <c r="AD800" s="53">
        <f t="shared" si="293"/>
        <v>572.40753990451458</v>
      </c>
      <c r="AE800" s="53">
        <f t="shared" si="294"/>
        <v>874.68212067100831</v>
      </c>
      <c r="AF800" s="53">
        <f t="shared" si="295"/>
        <v>1263.6734047282544</v>
      </c>
      <c r="AG800" s="53">
        <f t="shared" si="296"/>
        <v>1628.9377072539594</v>
      </c>
      <c r="AH800" s="53">
        <f t="shared" si="297"/>
        <v>2315.8012868905271</v>
      </c>
      <c r="AI800" s="53">
        <f t="shared" si="298"/>
        <v>1612.1716589400851</v>
      </c>
      <c r="AJ800" s="53">
        <f t="shared" si="299"/>
        <v>1560.2556161823557</v>
      </c>
      <c r="AK800" s="53">
        <f t="shared" si="300"/>
        <v>1067.911700364989</v>
      </c>
      <c r="AL800" s="53">
        <f t="shared" si="301"/>
        <v>744.90665373846321</v>
      </c>
      <c r="AM800" s="53">
        <f t="shared" si="302"/>
        <v>626.48024870852669</v>
      </c>
      <c r="AN800" s="55">
        <f t="shared" si="303"/>
        <v>0.70464621154835627</v>
      </c>
      <c r="AO800" s="55">
        <f t="shared" si="304"/>
        <v>0.73882440860107201</v>
      </c>
      <c r="AP800" s="55">
        <f t="shared" si="305"/>
        <v>0.64392242393788868</v>
      </c>
      <c r="AQ800" s="55">
        <f t="shared" si="306"/>
        <v>0.6897140965467029</v>
      </c>
      <c r="AR800" s="55">
        <f t="shared" si="307"/>
        <v>0.74215546502770602</v>
      </c>
      <c r="AS800" s="55">
        <f t="shared" si="308"/>
        <v>0.71976745066632852</v>
      </c>
      <c r="AT800" s="55">
        <f t="shared" si="309"/>
        <v>0.8306092901762866</v>
      </c>
      <c r="AU800" s="55">
        <f t="shared" si="310"/>
        <v>0.69921590701176406</v>
      </c>
      <c r="AV800" s="55">
        <f t="shared" si="311"/>
        <v>0.72366563411661089</v>
      </c>
      <c r="AW800" s="55">
        <f t="shared" si="312"/>
        <v>0.75246085288446307</v>
      </c>
      <c r="AX800" s="55">
        <f t="shared" si="313"/>
        <v>0.70827193473472805</v>
      </c>
      <c r="AY800" s="55">
        <f t="shared" si="314"/>
        <v>0.7240803719977027</v>
      </c>
    </row>
    <row r="801" spans="1:51" ht="14.4" thickBot="1" x14ac:dyDescent="0.3">
      <c r="A801" s="41" t="s">
        <v>1398</v>
      </c>
      <c r="B801" s="41" t="s">
        <v>1425</v>
      </c>
      <c r="C801" s="26" t="s">
        <v>860</v>
      </c>
      <c r="D801" s="50">
        <v>4.22</v>
      </c>
      <c r="E801" s="50">
        <v>7.6</v>
      </c>
      <c r="F801" s="50">
        <v>9.2799999999999994</v>
      </c>
      <c r="G801" s="50">
        <v>16.3</v>
      </c>
      <c r="H801" s="50">
        <v>19.78</v>
      </c>
      <c r="I801" s="50">
        <v>25.7</v>
      </c>
      <c r="J801" s="50">
        <v>27.9</v>
      </c>
      <c r="K801" s="50">
        <v>25</v>
      </c>
      <c r="L801" s="50">
        <v>21.72</v>
      </c>
      <c r="M801" s="50">
        <v>16.399999999999999</v>
      </c>
      <c r="N801" s="50">
        <v>9.7799999999999994</v>
      </c>
      <c r="O801" s="50">
        <v>6</v>
      </c>
      <c r="P801" s="51">
        <v>-2.0000000000000009</v>
      </c>
      <c r="Q801" s="51">
        <v>-0.19999999999999968</v>
      </c>
      <c r="R801" s="51">
        <v>0</v>
      </c>
      <c r="S801" s="51">
        <v>6.5000000000000018</v>
      </c>
      <c r="T801" s="51">
        <v>11.500000000000002</v>
      </c>
      <c r="U801" s="51">
        <v>18.000000000000004</v>
      </c>
      <c r="V801" s="51">
        <v>22.399999999999995</v>
      </c>
      <c r="W801" s="51">
        <v>19.099999999999998</v>
      </c>
      <c r="X801" s="51">
        <v>15.72222222222222</v>
      </c>
      <c r="Y801" s="51">
        <v>9.3000000000000007</v>
      </c>
      <c r="Z801" s="51">
        <v>2.6111111111111125</v>
      </c>
      <c r="AA801" s="51">
        <v>-0.27777777777777779</v>
      </c>
      <c r="AB801" s="53">
        <f t="shared" si="291"/>
        <v>337.69219650349277</v>
      </c>
      <c r="AC801" s="53">
        <f t="shared" si="292"/>
        <v>347.91594817024253</v>
      </c>
      <c r="AD801" s="53">
        <f t="shared" si="293"/>
        <v>319.64140593683874</v>
      </c>
      <c r="AE801" s="53">
        <f t="shared" si="294"/>
        <v>505.65254691289806</v>
      </c>
      <c r="AF801" s="53">
        <f t="shared" si="295"/>
        <v>797.54185943781533</v>
      </c>
      <c r="AG801" s="53">
        <f t="shared" si="296"/>
        <v>1287.6596546379592</v>
      </c>
      <c r="AH801" s="53">
        <f t="shared" si="297"/>
        <v>1949.20413439859</v>
      </c>
      <c r="AI801" s="53">
        <f t="shared" si="298"/>
        <v>1540.5980286065355</v>
      </c>
      <c r="AJ801" s="53">
        <f t="shared" si="299"/>
        <v>1225.7358421552983</v>
      </c>
      <c r="AK801" s="53">
        <f t="shared" si="300"/>
        <v>735.41418110686243</v>
      </c>
      <c r="AL801" s="53">
        <f t="shared" si="301"/>
        <v>449.57803637591877</v>
      </c>
      <c r="AM801" s="53">
        <f t="shared" si="302"/>
        <v>383.9296237413858</v>
      </c>
      <c r="AN801" s="55">
        <f t="shared" si="303"/>
        <v>0.63951312728610177</v>
      </c>
      <c r="AO801" s="55">
        <f t="shared" si="304"/>
        <v>0.57755732065013876</v>
      </c>
      <c r="AP801" s="55">
        <f t="shared" si="305"/>
        <v>0.52297350447781199</v>
      </c>
      <c r="AQ801" s="55">
        <f t="shared" si="306"/>
        <v>0.52274097519339713</v>
      </c>
      <c r="AR801" s="55">
        <f t="shared" si="307"/>
        <v>0.58849944166782187</v>
      </c>
      <c r="AS801" s="55">
        <f t="shared" si="308"/>
        <v>0.62489378158223252</v>
      </c>
      <c r="AT801" s="55">
        <f t="shared" si="309"/>
        <v>0.72065873324310081</v>
      </c>
      <c r="AU801" s="55">
        <f t="shared" si="310"/>
        <v>0.69789401166711262</v>
      </c>
      <c r="AV801" s="55">
        <f t="shared" si="311"/>
        <v>0.68728171773503388</v>
      </c>
      <c r="AW801" s="55">
        <f t="shared" si="312"/>
        <v>0.62841128766605037</v>
      </c>
      <c r="AX801" s="55">
        <f t="shared" si="313"/>
        <v>0.60990196496793359</v>
      </c>
      <c r="AY801" s="55">
        <f t="shared" si="314"/>
        <v>0.64095387822315864</v>
      </c>
    </row>
    <row r="802" spans="1:51" ht="14.4" thickBot="1" x14ac:dyDescent="0.3">
      <c r="A802" s="41" t="s">
        <v>1398</v>
      </c>
      <c r="B802" s="41" t="s">
        <v>1425</v>
      </c>
      <c r="C802" s="26" t="s">
        <v>861</v>
      </c>
      <c r="D802" s="50">
        <v>4.6100000000000003</v>
      </c>
      <c r="E802" s="50">
        <v>7.2</v>
      </c>
      <c r="F802" s="50">
        <v>9.11</v>
      </c>
      <c r="G802" s="50">
        <v>16.3</v>
      </c>
      <c r="H802" s="50">
        <v>20.61</v>
      </c>
      <c r="I802" s="50">
        <v>24.6</v>
      </c>
      <c r="J802" s="50">
        <v>25.3</v>
      </c>
      <c r="K802" s="50">
        <v>24.6</v>
      </c>
      <c r="L802" s="50">
        <v>21.5</v>
      </c>
      <c r="M802" s="50">
        <v>16.2</v>
      </c>
      <c r="N802" s="50">
        <v>9.39</v>
      </c>
      <c r="O802" s="50">
        <v>3.22</v>
      </c>
      <c r="P802" s="51">
        <v>-1.888888888888888</v>
      </c>
      <c r="Q802" s="51">
        <v>-0.29999999999999954</v>
      </c>
      <c r="R802" s="51">
        <v>0.11111111111111269</v>
      </c>
      <c r="S802" s="51">
        <v>6.0999999999999979</v>
      </c>
      <c r="T802" s="51">
        <v>11.722222222222223</v>
      </c>
      <c r="U802" s="51">
        <v>18.099999999999998</v>
      </c>
      <c r="V802" s="51">
        <v>20.300000000000004</v>
      </c>
      <c r="W802" s="51">
        <v>20.500000000000004</v>
      </c>
      <c r="X802" s="51">
        <v>16.722222222222221</v>
      </c>
      <c r="Y802" s="51">
        <v>9.1000000000000014</v>
      </c>
      <c r="Z802" s="51">
        <v>3.4999999999999982</v>
      </c>
      <c r="AA802" s="51">
        <v>-3.7777777777777781</v>
      </c>
      <c r="AB802" s="53">
        <f t="shared" si="291"/>
        <v>334.02937319933034</v>
      </c>
      <c r="AC802" s="53">
        <f t="shared" si="292"/>
        <v>352.39261413230474</v>
      </c>
      <c r="AD802" s="53">
        <f t="shared" si="293"/>
        <v>328.57117715692243</v>
      </c>
      <c r="AE802" s="53">
        <f t="shared" si="294"/>
        <v>478.53495328119664</v>
      </c>
      <c r="AF802" s="53">
        <f t="shared" si="295"/>
        <v>780.2256435982348</v>
      </c>
      <c r="AG802" s="53">
        <f t="shared" si="296"/>
        <v>1392.2280389065613</v>
      </c>
      <c r="AH802" s="53">
        <f t="shared" si="297"/>
        <v>1756.3348311361833</v>
      </c>
      <c r="AI802" s="53">
        <f t="shared" si="298"/>
        <v>1876.9897740831093</v>
      </c>
      <c r="AJ802" s="53">
        <f t="shared" si="299"/>
        <v>1411.2168383983244</v>
      </c>
      <c r="AK802" s="53">
        <f t="shared" si="300"/>
        <v>725.05070419779872</v>
      </c>
      <c r="AL802" s="53">
        <f t="shared" si="301"/>
        <v>523.33813326692041</v>
      </c>
      <c r="AM802" s="53">
        <f t="shared" si="302"/>
        <v>278.21509474521423</v>
      </c>
      <c r="AN802" s="55">
        <f t="shared" si="303"/>
        <v>0.62741807705727037</v>
      </c>
      <c r="AO802" s="55">
        <f t="shared" si="304"/>
        <v>0.58925530333410581</v>
      </c>
      <c r="AP802" s="55">
        <f t="shared" si="305"/>
        <v>0.53327143439938285</v>
      </c>
      <c r="AQ802" s="55">
        <f t="shared" si="306"/>
        <v>0.50853081749298334</v>
      </c>
      <c r="AR802" s="55">
        <f t="shared" si="307"/>
        <v>0.56733252179870197</v>
      </c>
      <c r="AS802" s="55">
        <f t="shared" si="308"/>
        <v>0.67140789738992646</v>
      </c>
      <c r="AT802" s="55">
        <f t="shared" si="309"/>
        <v>0.73853106262830381</v>
      </c>
      <c r="AU802" s="55">
        <f t="shared" si="310"/>
        <v>0.77958273160601965</v>
      </c>
      <c r="AV802" s="55">
        <f t="shared" si="311"/>
        <v>0.74242904536271492</v>
      </c>
      <c r="AW802" s="55">
        <f t="shared" si="312"/>
        <v>0.62795448558870781</v>
      </c>
      <c r="AX802" s="55">
        <f t="shared" si="313"/>
        <v>0.6667038040653902</v>
      </c>
      <c r="AY802" s="55">
        <f t="shared" si="314"/>
        <v>0.60125047123261066</v>
      </c>
    </row>
    <row r="803" spans="1:51" ht="14.4" thickBot="1" x14ac:dyDescent="0.3">
      <c r="A803" s="41" t="s">
        <v>1398</v>
      </c>
      <c r="B803" s="41" t="s">
        <v>1425</v>
      </c>
      <c r="C803" s="26" t="s">
        <v>862</v>
      </c>
      <c r="D803" s="50">
        <v>7.5</v>
      </c>
      <c r="E803" s="50">
        <v>7.7</v>
      </c>
      <c r="F803" s="50">
        <v>9.2799999999999994</v>
      </c>
      <c r="G803" s="50">
        <v>15.5</v>
      </c>
      <c r="H803" s="50">
        <v>21.11</v>
      </c>
      <c r="I803" s="50">
        <v>25.6</v>
      </c>
      <c r="J803" s="50">
        <v>27.8</v>
      </c>
      <c r="K803" s="50">
        <v>24.8</v>
      </c>
      <c r="L803" s="50">
        <v>22.39</v>
      </c>
      <c r="M803" s="50">
        <v>17.100000000000001</v>
      </c>
      <c r="N803" s="50">
        <v>8.7799999999999994</v>
      </c>
      <c r="O803" s="50">
        <v>6.61</v>
      </c>
      <c r="P803" s="51">
        <v>1.5000000000000016</v>
      </c>
      <c r="Q803" s="51">
        <v>9.9999999999999839E-2</v>
      </c>
      <c r="R803" s="51">
        <v>0.27777777777777779</v>
      </c>
      <c r="S803" s="51">
        <v>5.5999999999999988</v>
      </c>
      <c r="T803" s="51">
        <v>14.111111111111111</v>
      </c>
      <c r="U803" s="51">
        <v>18.099999999999998</v>
      </c>
      <c r="V803" s="51">
        <v>22.7</v>
      </c>
      <c r="W803" s="51">
        <v>19.899999999999995</v>
      </c>
      <c r="X803" s="51">
        <v>17.111111111111111</v>
      </c>
      <c r="Y803" s="51">
        <v>8.9000000000000021</v>
      </c>
      <c r="Z803" s="51">
        <v>2.7777777777777777</v>
      </c>
      <c r="AA803" s="51">
        <v>-0.11111111111111072</v>
      </c>
      <c r="AB803" s="53">
        <f t="shared" si="291"/>
        <v>447.66096490665603</v>
      </c>
      <c r="AC803" s="53">
        <f t="shared" si="292"/>
        <v>360.92643335320588</v>
      </c>
      <c r="AD803" s="53">
        <f t="shared" si="293"/>
        <v>332.76683834691886</v>
      </c>
      <c r="AE803" s="53">
        <f t="shared" si="294"/>
        <v>469.97921978921556</v>
      </c>
      <c r="AF803" s="53">
        <f t="shared" si="295"/>
        <v>1034.0394551833099</v>
      </c>
      <c r="AG803" s="53">
        <f t="shared" si="296"/>
        <v>1311.7045449697703</v>
      </c>
      <c r="AH803" s="53">
        <f t="shared" si="297"/>
        <v>2033.3708242522007</v>
      </c>
      <c r="AI803" s="53">
        <f t="shared" si="298"/>
        <v>1722.0896468478427</v>
      </c>
      <c r="AJ803" s="53">
        <f t="shared" si="299"/>
        <v>1404.1883442121948</v>
      </c>
      <c r="AK803" s="53">
        <f t="shared" si="300"/>
        <v>666.54146191479413</v>
      </c>
      <c r="AL803" s="53">
        <f t="shared" si="301"/>
        <v>492.37381101708883</v>
      </c>
      <c r="AM803" s="53">
        <f t="shared" si="302"/>
        <v>377.15009125689124</v>
      </c>
      <c r="AN803" s="55">
        <f t="shared" si="303"/>
        <v>0.65737594196268911</v>
      </c>
      <c r="AO803" s="55">
        <f t="shared" si="304"/>
        <v>0.58625584090640492</v>
      </c>
      <c r="AP803" s="55">
        <f t="shared" si="305"/>
        <v>0.53360291176877772</v>
      </c>
      <c r="AQ803" s="55">
        <f t="shared" si="306"/>
        <v>0.5170088861039136</v>
      </c>
      <c r="AR803" s="55">
        <f t="shared" si="307"/>
        <v>0.64315851895674503</v>
      </c>
      <c r="AS803" s="55">
        <f t="shared" si="308"/>
        <v>0.6325750997132954</v>
      </c>
      <c r="AT803" s="55">
        <f t="shared" si="309"/>
        <v>0.73820480141780043</v>
      </c>
      <c r="AU803" s="55">
        <f t="shared" si="310"/>
        <v>0.74227352663168777</v>
      </c>
      <c r="AV803" s="55">
        <f t="shared" si="311"/>
        <v>0.72074372247851204</v>
      </c>
      <c r="AW803" s="55">
        <f t="shared" si="312"/>
        <v>0.5851188018196023</v>
      </c>
      <c r="AX803" s="55">
        <f t="shared" si="313"/>
        <v>0.66010842558254224</v>
      </c>
      <c r="AY803" s="55">
        <f t="shared" si="314"/>
        <v>0.62205941666563969</v>
      </c>
    </row>
    <row r="804" spans="1:51" ht="27" thickBot="1" x14ac:dyDescent="0.3">
      <c r="A804" s="41" t="s">
        <v>1398</v>
      </c>
      <c r="B804" s="41" t="s">
        <v>1425</v>
      </c>
      <c r="C804" s="26" t="s">
        <v>863</v>
      </c>
      <c r="D804" s="50">
        <v>4.5</v>
      </c>
      <c r="E804" s="50">
        <v>7.2</v>
      </c>
      <c r="F804" s="50">
        <v>9</v>
      </c>
      <c r="G804" s="50">
        <v>16.399999999999999</v>
      </c>
      <c r="H804" s="50">
        <v>21.22</v>
      </c>
      <c r="I804" s="50">
        <v>24.9</v>
      </c>
      <c r="J804" s="50">
        <v>27.1</v>
      </c>
      <c r="K804" s="50">
        <v>24.5</v>
      </c>
      <c r="L804" s="50">
        <v>21.28</v>
      </c>
      <c r="M804" s="50">
        <v>16.2</v>
      </c>
      <c r="N804" s="50">
        <v>9.2200000000000006</v>
      </c>
      <c r="O804" s="50">
        <v>3.11</v>
      </c>
      <c r="P804" s="51">
        <v>-1.3888888888888888</v>
      </c>
      <c r="Q804" s="51">
        <v>9.9999999999999839E-2</v>
      </c>
      <c r="R804" s="51">
        <v>0.72222222222222066</v>
      </c>
      <c r="S804" s="51">
        <v>5.3999999999999995</v>
      </c>
      <c r="T804" s="51">
        <v>10</v>
      </c>
      <c r="U804" s="51">
        <v>18.8</v>
      </c>
      <c r="V804" s="51">
        <v>23.000000000000004</v>
      </c>
      <c r="W804" s="51">
        <v>20.300000000000004</v>
      </c>
      <c r="X804" s="51">
        <v>16.5</v>
      </c>
      <c r="Y804" s="51">
        <v>9.3000000000000007</v>
      </c>
      <c r="Z804" s="51">
        <v>3.8888888888888888</v>
      </c>
      <c r="AA804" s="51">
        <v>-2.5</v>
      </c>
      <c r="AB804" s="53">
        <f t="shared" si="291"/>
        <v>362.28175104407376</v>
      </c>
      <c r="AC804" s="53">
        <f t="shared" si="292"/>
        <v>373.45924669152373</v>
      </c>
      <c r="AD804" s="53">
        <f t="shared" si="293"/>
        <v>361.58569189246452</v>
      </c>
      <c r="AE804" s="53">
        <f t="shared" si="294"/>
        <v>431.58944273296288</v>
      </c>
      <c r="AF804" s="53">
        <f t="shared" si="295"/>
        <v>597.76776508707974</v>
      </c>
      <c r="AG804" s="53">
        <f t="shared" si="296"/>
        <v>1492.8552212486309</v>
      </c>
      <c r="AH804" s="53">
        <f t="shared" si="297"/>
        <v>2196.8665363613482</v>
      </c>
      <c r="AI804" s="53">
        <f t="shared" si="298"/>
        <v>1842.2038418873274</v>
      </c>
      <c r="AJ804" s="53">
        <f t="shared" si="299"/>
        <v>1390.538584787123</v>
      </c>
      <c r="AK804" s="53">
        <f t="shared" si="300"/>
        <v>744.84173157784085</v>
      </c>
      <c r="AL804" s="53">
        <f t="shared" si="301"/>
        <v>559.13489830681715</v>
      </c>
      <c r="AM804" s="53">
        <f t="shared" si="302"/>
        <v>339.12769443235385</v>
      </c>
      <c r="AN804" s="55">
        <f t="shared" si="303"/>
        <v>0.65592922336302573</v>
      </c>
      <c r="AO804" s="55">
        <f t="shared" si="304"/>
        <v>0.60661299500652666</v>
      </c>
      <c r="AP804" s="55">
        <f t="shared" si="305"/>
        <v>0.56149928240440206</v>
      </c>
      <c r="AQ804" s="55">
        <f t="shared" si="306"/>
        <v>0.48140808926064144</v>
      </c>
      <c r="AR804" s="55">
        <f t="shared" si="307"/>
        <v>0.48736005087704704</v>
      </c>
      <c r="AS804" s="55">
        <f t="shared" si="308"/>
        <v>0.68904694331117955</v>
      </c>
      <c r="AT804" s="55">
        <f t="shared" si="309"/>
        <v>0.78319470582005501</v>
      </c>
      <c r="AU804" s="55">
        <f t="shared" si="310"/>
        <v>0.7746386035325965</v>
      </c>
      <c r="AV804" s="55">
        <f t="shared" si="311"/>
        <v>0.74195265876329553</v>
      </c>
      <c r="AW804" s="55">
        <f t="shared" si="312"/>
        <v>0.63646712787583193</v>
      </c>
      <c r="AX804" s="55">
        <f t="shared" si="313"/>
        <v>0.69307988428208389</v>
      </c>
      <c r="AY804" s="55">
        <f t="shared" si="314"/>
        <v>0.66639950545968119</v>
      </c>
    </row>
    <row r="805" spans="1:51" ht="27" thickBot="1" x14ac:dyDescent="0.3">
      <c r="A805" s="41" t="s">
        <v>1398</v>
      </c>
      <c r="B805" s="41" t="s">
        <v>1425</v>
      </c>
      <c r="C805" s="26" t="s">
        <v>864</v>
      </c>
      <c r="D805" s="50">
        <v>0.28000000000000003</v>
      </c>
      <c r="E805" s="50">
        <v>5</v>
      </c>
      <c r="F805" s="50">
        <v>11.39</v>
      </c>
      <c r="G805" s="50">
        <v>14.7</v>
      </c>
      <c r="H805" s="50">
        <v>19</v>
      </c>
      <c r="I805" s="50">
        <v>23.6</v>
      </c>
      <c r="J805" s="50">
        <v>25.4</v>
      </c>
      <c r="K805" s="50">
        <v>24.8</v>
      </c>
      <c r="L805" s="50">
        <v>20.11</v>
      </c>
      <c r="M805" s="50">
        <v>13.1</v>
      </c>
      <c r="N805" s="50">
        <v>10.78</v>
      </c>
      <c r="O805" s="50">
        <v>4.22</v>
      </c>
      <c r="P805" s="51">
        <v>-5.7222222222222223</v>
      </c>
      <c r="Q805" s="51">
        <v>-1.9000000000000008</v>
      </c>
      <c r="R805" s="51">
        <v>3.8888888888888888</v>
      </c>
      <c r="S805" s="51">
        <v>6.0999999999999979</v>
      </c>
      <c r="T805" s="51">
        <v>12.222222222222221</v>
      </c>
      <c r="U805" s="51">
        <v>18.8</v>
      </c>
      <c r="V805" s="51">
        <v>19.8</v>
      </c>
      <c r="W805" s="51">
        <v>19.600000000000001</v>
      </c>
      <c r="X805" s="51">
        <v>15.388888888888889</v>
      </c>
      <c r="Y805" s="51">
        <v>8.5999999999999979</v>
      </c>
      <c r="Z805" s="51">
        <v>3.2777777777777768</v>
      </c>
      <c r="AA805" s="51">
        <v>-2.7222222222222214</v>
      </c>
      <c r="AB805" s="53">
        <f t="shared" si="291"/>
        <v>256.00370916917211</v>
      </c>
      <c r="AC805" s="53">
        <f t="shared" si="292"/>
        <v>324.53571129776765</v>
      </c>
      <c r="AD805" s="53">
        <f t="shared" si="293"/>
        <v>483.74777300635685</v>
      </c>
      <c r="AE805" s="53">
        <f t="shared" si="294"/>
        <v>530.20570727745928</v>
      </c>
      <c r="AF805" s="53">
        <f t="shared" si="295"/>
        <v>920.83177450381902</v>
      </c>
      <c r="AG805" s="53">
        <f t="shared" si="296"/>
        <v>1613.8705854084394</v>
      </c>
      <c r="AH805" s="53">
        <f t="shared" si="297"/>
        <v>1641.1473474763375</v>
      </c>
      <c r="AI805" s="53">
        <f t="shared" si="298"/>
        <v>1659.1767230108339</v>
      </c>
      <c r="AJ805" s="53">
        <f t="shared" si="299"/>
        <v>1296.7013076011492</v>
      </c>
      <c r="AK805" s="53">
        <f t="shared" si="300"/>
        <v>827.74909802782145</v>
      </c>
      <c r="AL805" s="53">
        <f t="shared" si="301"/>
        <v>462.17691181656016</v>
      </c>
      <c r="AM805" s="53">
        <f t="shared" si="302"/>
        <v>303.48121246946437</v>
      </c>
      <c r="AN805" s="55">
        <f t="shared" si="303"/>
        <v>0.64065952918252689</v>
      </c>
      <c r="AO805" s="55">
        <f t="shared" si="304"/>
        <v>0.61008496313512084</v>
      </c>
      <c r="AP805" s="55">
        <f t="shared" si="305"/>
        <v>0.59963320399468945</v>
      </c>
      <c r="AQ805" s="55">
        <f t="shared" si="306"/>
        <v>0.56344043400067845</v>
      </c>
      <c r="AR805" s="55">
        <f t="shared" si="307"/>
        <v>0.64787965949575543</v>
      </c>
      <c r="AS805" s="55">
        <f t="shared" si="308"/>
        <v>0.7449031747669409</v>
      </c>
      <c r="AT805" s="55">
        <f t="shared" si="309"/>
        <v>0.71178296972423361</v>
      </c>
      <c r="AU805" s="55">
        <f t="shared" si="310"/>
        <v>0.72858867576852637</v>
      </c>
      <c r="AV805" s="55">
        <f t="shared" si="311"/>
        <v>0.74276429701964386</v>
      </c>
      <c r="AW805" s="55">
        <f t="shared" si="312"/>
        <v>0.74151288225279388</v>
      </c>
      <c r="AX805" s="55">
        <f t="shared" si="313"/>
        <v>0.59808983605061428</v>
      </c>
      <c r="AY805" s="55">
        <f t="shared" si="314"/>
        <v>0.6062543341851111</v>
      </c>
    </row>
    <row r="806" spans="1:51" ht="14.4" thickBot="1" x14ac:dyDescent="0.3">
      <c r="A806" s="41" t="s">
        <v>1398</v>
      </c>
      <c r="B806" s="41" t="s">
        <v>1425</v>
      </c>
      <c r="C806" s="26" t="s">
        <v>865</v>
      </c>
      <c r="D806" s="50">
        <v>3.61</v>
      </c>
      <c r="E806" s="50">
        <v>4.5</v>
      </c>
      <c r="F806" s="50">
        <v>10.89</v>
      </c>
      <c r="G806" s="50">
        <v>16.3</v>
      </c>
      <c r="H806" s="50">
        <v>20.28</v>
      </c>
      <c r="I806" s="50">
        <v>23.6</v>
      </c>
      <c r="J806" s="50">
        <v>24.8</v>
      </c>
      <c r="K806" s="50">
        <v>24.9</v>
      </c>
      <c r="L806" s="50">
        <v>19.5</v>
      </c>
      <c r="M806" s="50">
        <v>15.6</v>
      </c>
      <c r="N806" s="50">
        <v>10.72</v>
      </c>
      <c r="O806" s="50">
        <v>6.5</v>
      </c>
      <c r="P806" s="51">
        <v>-4.7777777777777786</v>
      </c>
      <c r="Q806" s="51">
        <v>-5.9</v>
      </c>
      <c r="R806" s="51">
        <v>4.5000000000000009</v>
      </c>
      <c r="S806" s="51">
        <v>6.6000000000000014</v>
      </c>
      <c r="T806" s="51">
        <v>13.277777777777777</v>
      </c>
      <c r="U806" s="51">
        <v>17.3</v>
      </c>
      <c r="V806" s="51">
        <v>18.299999999999997</v>
      </c>
      <c r="W806" s="51">
        <v>20</v>
      </c>
      <c r="X806" s="51">
        <v>15.777777777777777</v>
      </c>
      <c r="Y806" s="51">
        <v>7.6999999999999993</v>
      </c>
      <c r="Z806" s="51">
        <v>4.5000000000000009</v>
      </c>
      <c r="AA806" s="51">
        <v>-0.61111111111111194</v>
      </c>
      <c r="AB806" s="53">
        <f t="shared" si="291"/>
        <v>232.89979384064395</v>
      </c>
      <c r="AC806" s="53">
        <f t="shared" si="292"/>
        <v>184.56614268723249</v>
      </c>
      <c r="AD806" s="53">
        <f t="shared" si="293"/>
        <v>544.7717654811463</v>
      </c>
      <c r="AE806" s="53">
        <f t="shared" si="294"/>
        <v>512.65458515225168</v>
      </c>
      <c r="AF806" s="53">
        <f t="shared" si="295"/>
        <v>976.55247973255655</v>
      </c>
      <c r="AG806" s="53">
        <f t="shared" si="296"/>
        <v>1336.5852890194449</v>
      </c>
      <c r="AH806" s="53">
        <f t="shared" si="297"/>
        <v>1410.6643749979355</v>
      </c>
      <c r="AI806" s="53">
        <f t="shared" si="298"/>
        <v>1733.1773630069879</v>
      </c>
      <c r="AJ806" s="53">
        <f t="shared" si="299"/>
        <v>1415.4623611412562</v>
      </c>
      <c r="AK806" s="53">
        <f t="shared" si="300"/>
        <v>623.19497134744688</v>
      </c>
      <c r="AL806" s="53">
        <f t="shared" si="301"/>
        <v>550.96317482088341</v>
      </c>
      <c r="AM806" s="53">
        <f t="shared" si="302"/>
        <v>353.35451036828624</v>
      </c>
      <c r="AN806" s="55">
        <f t="shared" si="303"/>
        <v>0.54259677825905472</v>
      </c>
      <c r="AO806" s="55">
        <f t="shared" si="304"/>
        <v>0.46817667087618148</v>
      </c>
      <c r="AP806" s="55">
        <f t="shared" si="305"/>
        <v>0.64696694655657183</v>
      </c>
      <c r="AQ806" s="55">
        <f t="shared" si="306"/>
        <v>0.52634786686141988</v>
      </c>
      <c r="AR806" s="55">
        <f t="shared" si="307"/>
        <v>0.64120485357135748</v>
      </c>
      <c r="AS806" s="55">
        <f t="shared" si="308"/>
        <v>0.67789715388850957</v>
      </c>
      <c r="AT806" s="55">
        <f t="shared" si="309"/>
        <v>0.6718122878889371</v>
      </c>
      <c r="AU806" s="55">
        <f t="shared" si="310"/>
        <v>0.74244018249737809</v>
      </c>
      <c r="AV806" s="55">
        <f t="shared" si="311"/>
        <v>0.79084800963416702</v>
      </c>
      <c r="AW806" s="55">
        <f t="shared" si="312"/>
        <v>0.59344382570152465</v>
      </c>
      <c r="AX806" s="55">
        <f t="shared" si="313"/>
        <v>0.65431981880367474</v>
      </c>
      <c r="AY806" s="55">
        <f t="shared" si="314"/>
        <v>0.60439726710587449</v>
      </c>
    </row>
    <row r="807" spans="1:51" ht="14.4" thickBot="1" x14ac:dyDescent="0.3">
      <c r="A807" s="41" t="s">
        <v>1398</v>
      </c>
      <c r="B807" s="41" t="s">
        <v>1425</v>
      </c>
      <c r="C807" s="26" t="s">
        <v>866</v>
      </c>
      <c r="D807" s="50">
        <v>5.5</v>
      </c>
      <c r="E807" s="50">
        <v>6.6</v>
      </c>
      <c r="F807" s="50">
        <v>8.39</v>
      </c>
      <c r="G807" s="50">
        <v>14.7</v>
      </c>
      <c r="H807" s="50">
        <v>21.39</v>
      </c>
      <c r="I807" s="50">
        <v>24.6</v>
      </c>
      <c r="J807" s="50">
        <v>23.9</v>
      </c>
      <c r="K807" s="50">
        <v>23.8</v>
      </c>
      <c r="L807" s="50">
        <v>20.89</v>
      </c>
      <c r="M807" s="50">
        <v>14.3</v>
      </c>
      <c r="N807" s="50">
        <v>8.61</v>
      </c>
      <c r="O807" s="50">
        <v>4.5</v>
      </c>
      <c r="P807" s="51">
        <v>-1.0000000000000004</v>
      </c>
      <c r="Q807" s="51">
        <v>-0.59999999999999909</v>
      </c>
      <c r="R807" s="51">
        <v>0.99999999999999845</v>
      </c>
      <c r="S807" s="51">
        <v>3.3999999999999986</v>
      </c>
      <c r="T807" s="51">
        <v>15.222222222222221</v>
      </c>
      <c r="U807" s="51">
        <v>16.400000000000002</v>
      </c>
      <c r="V807" s="51">
        <v>18.8</v>
      </c>
      <c r="W807" s="51">
        <v>18.7</v>
      </c>
      <c r="X807" s="51">
        <v>17.277777777777779</v>
      </c>
      <c r="Y807" s="51">
        <v>8.4999999999999982</v>
      </c>
      <c r="Z807" s="51">
        <v>2.7222222222222214</v>
      </c>
      <c r="AA807" s="51">
        <v>-2.1111111111111116</v>
      </c>
      <c r="AB807" s="53">
        <f t="shared" si="291"/>
        <v>357.72315992073823</v>
      </c>
      <c r="AC807" s="53">
        <f t="shared" si="292"/>
        <v>351.50191527223137</v>
      </c>
      <c r="AD807" s="53">
        <f t="shared" si="293"/>
        <v>392.18626015501161</v>
      </c>
      <c r="AE807" s="53">
        <f t="shared" si="294"/>
        <v>363.76984468827123</v>
      </c>
      <c r="AF807" s="53">
        <f t="shared" si="295"/>
        <v>1173.0817386961255</v>
      </c>
      <c r="AG807" s="53">
        <f t="shared" si="296"/>
        <v>1122.9246246710147</v>
      </c>
      <c r="AH807" s="53">
        <f t="shared" si="297"/>
        <v>1584.9941709525988</v>
      </c>
      <c r="AI807" s="53">
        <f t="shared" si="298"/>
        <v>1574.7457633411952</v>
      </c>
      <c r="AJ807" s="53">
        <f t="shared" si="299"/>
        <v>1571.8646810292375</v>
      </c>
      <c r="AK807" s="53">
        <f t="shared" si="300"/>
        <v>755.35792772310526</v>
      </c>
      <c r="AL807" s="53">
        <f t="shared" si="301"/>
        <v>494.15593754281861</v>
      </c>
      <c r="AM807" s="53">
        <f t="shared" si="302"/>
        <v>325.75562605838024</v>
      </c>
      <c r="AN807" s="55">
        <f t="shared" si="303"/>
        <v>0.62948937474482169</v>
      </c>
      <c r="AO807" s="55">
        <f t="shared" si="304"/>
        <v>0.60074180965001533</v>
      </c>
      <c r="AP807" s="55">
        <f t="shared" si="305"/>
        <v>0.59695763910606459</v>
      </c>
      <c r="AQ807" s="55">
        <f t="shared" si="306"/>
        <v>0.46670145847709749</v>
      </c>
      <c r="AR807" s="55">
        <f t="shared" si="307"/>
        <v>0.67918002503387664</v>
      </c>
      <c r="AS807" s="55">
        <f t="shared" si="308"/>
        <v>0.60298507140606306</v>
      </c>
      <c r="AT807" s="55">
        <f t="shared" si="309"/>
        <v>0.7315748862421223</v>
      </c>
      <c r="AU807" s="55">
        <f t="shared" si="310"/>
        <v>0.73140182226678874</v>
      </c>
      <c r="AV807" s="55">
        <f t="shared" si="311"/>
        <v>0.79834809849582888</v>
      </c>
      <c r="AW807" s="55">
        <f t="shared" si="312"/>
        <v>0.68125830369129747</v>
      </c>
      <c r="AX807" s="55">
        <f t="shared" si="313"/>
        <v>0.66511250572006786</v>
      </c>
      <c r="AY807" s="55">
        <f t="shared" si="314"/>
        <v>0.62198471714770698</v>
      </c>
    </row>
    <row r="808" spans="1:51" ht="14.4" thickBot="1" x14ac:dyDescent="0.3">
      <c r="A808" s="41" t="s">
        <v>1398</v>
      </c>
      <c r="B808" s="41" t="s">
        <v>1425</v>
      </c>
      <c r="C808" s="26" t="s">
        <v>867</v>
      </c>
      <c r="D808" s="50">
        <v>9.7200000000000006</v>
      </c>
      <c r="E808" s="50">
        <v>9.4</v>
      </c>
      <c r="F808" s="50">
        <v>13.39</v>
      </c>
      <c r="G808" s="50">
        <v>16.100000000000001</v>
      </c>
      <c r="H808" s="50">
        <v>20</v>
      </c>
      <c r="I808" s="50">
        <v>23.5</v>
      </c>
      <c r="J808" s="50">
        <v>26.6</v>
      </c>
      <c r="K808" s="50">
        <v>25.9</v>
      </c>
      <c r="L808" s="50">
        <v>23.28</v>
      </c>
      <c r="M808" s="50">
        <v>19.600000000000001</v>
      </c>
      <c r="N808" s="50">
        <v>10.28</v>
      </c>
      <c r="O808" s="50">
        <v>11.11</v>
      </c>
      <c r="P808" s="51">
        <v>4.5000000000000009</v>
      </c>
      <c r="Q808" s="51">
        <v>3.1999999999999988</v>
      </c>
      <c r="R808" s="51">
        <v>9.7222222222222214</v>
      </c>
      <c r="S808" s="51">
        <v>10.999999999999998</v>
      </c>
      <c r="T808" s="51">
        <v>14.722222222222221</v>
      </c>
      <c r="U808" s="51">
        <v>19.699999999999996</v>
      </c>
      <c r="V808" s="51">
        <v>21.799999999999997</v>
      </c>
      <c r="W808" s="51">
        <v>21.7</v>
      </c>
      <c r="X808" s="51">
        <v>18.777777777777775</v>
      </c>
      <c r="Y808" s="51">
        <v>15.599999999999998</v>
      </c>
      <c r="Z808" s="51">
        <v>4.6111111111111098</v>
      </c>
      <c r="AA808" s="51">
        <v>6.8888888888888875</v>
      </c>
      <c r="AB808" s="53">
        <f t="shared" si="291"/>
        <v>589.01545697280676</v>
      </c>
      <c r="AC808" s="53">
        <f t="shared" si="292"/>
        <v>501.30732763269327</v>
      </c>
      <c r="AD808" s="53">
        <f t="shared" si="293"/>
        <v>944.78051917469429</v>
      </c>
      <c r="AE808" s="53">
        <f t="shared" si="294"/>
        <v>940.81118502552192</v>
      </c>
      <c r="AF808" s="53">
        <f t="shared" si="295"/>
        <v>1198.2839821903792</v>
      </c>
      <c r="AG808" s="53">
        <f t="shared" si="296"/>
        <v>1816.1880289642097</v>
      </c>
      <c r="AH808" s="53">
        <f t="shared" si="297"/>
        <v>1955.2635679886203</v>
      </c>
      <c r="AI808" s="53">
        <f t="shared" si="298"/>
        <v>2013.0582323205947</v>
      </c>
      <c r="AJ808" s="53">
        <f t="shared" si="299"/>
        <v>1640.7630869815689</v>
      </c>
      <c r="AK808" s="53">
        <f t="shared" si="300"/>
        <v>1375.052209606873</v>
      </c>
      <c r="AL808" s="53">
        <f t="shared" si="301"/>
        <v>576.23521036701959</v>
      </c>
      <c r="AM808" s="53">
        <f t="shared" si="302"/>
        <v>747.37619322624516</v>
      </c>
      <c r="AN808" s="55">
        <f t="shared" si="303"/>
        <v>0.69951042953878817</v>
      </c>
      <c r="AO808" s="55">
        <f t="shared" si="304"/>
        <v>0.65230063236792302</v>
      </c>
      <c r="AP808" s="55">
        <f t="shared" si="305"/>
        <v>0.78474384535257158</v>
      </c>
      <c r="AQ808" s="55">
        <f t="shared" si="306"/>
        <v>0.71759567901554033</v>
      </c>
      <c r="AR808" s="55">
        <f t="shared" si="307"/>
        <v>0.71645531260783368</v>
      </c>
      <c r="AS808" s="55">
        <f t="shared" si="308"/>
        <v>0.79260111181519033</v>
      </c>
      <c r="AT808" s="55">
        <f t="shared" si="309"/>
        <v>0.74981740572826505</v>
      </c>
      <c r="AU808" s="55">
        <f t="shared" si="310"/>
        <v>0.77671171886463453</v>
      </c>
      <c r="AV808" s="55">
        <f t="shared" si="311"/>
        <v>0.75836805792532147</v>
      </c>
      <c r="AW808" s="55">
        <f t="shared" si="312"/>
        <v>0.77705986701596819</v>
      </c>
      <c r="AX808" s="55">
        <f t="shared" si="313"/>
        <v>0.67904019867115017</v>
      </c>
      <c r="AY808" s="55">
        <f t="shared" si="314"/>
        <v>0.75226966273152174</v>
      </c>
    </row>
    <row r="809" spans="1:51" ht="14.4" thickBot="1" x14ac:dyDescent="0.3">
      <c r="A809" s="41" t="s">
        <v>1398</v>
      </c>
      <c r="B809" s="41" t="s">
        <v>1425</v>
      </c>
      <c r="C809" s="26" t="s">
        <v>868</v>
      </c>
      <c r="D809" s="50">
        <v>5.72</v>
      </c>
      <c r="E809" s="50">
        <v>7.7</v>
      </c>
      <c r="F809" s="50">
        <v>9.5</v>
      </c>
      <c r="G809" s="50">
        <v>16.600000000000001</v>
      </c>
      <c r="H809" s="50">
        <v>20.72</v>
      </c>
      <c r="I809" s="50">
        <v>24.7</v>
      </c>
      <c r="J809" s="50">
        <v>24.6</v>
      </c>
      <c r="K809" s="50">
        <v>26.4</v>
      </c>
      <c r="L809" s="50">
        <v>25.11</v>
      </c>
      <c r="M809" s="50">
        <v>18.100000000000001</v>
      </c>
      <c r="N809" s="50">
        <v>14.78</v>
      </c>
      <c r="O809" s="50">
        <v>6.39</v>
      </c>
      <c r="P809" s="51">
        <v>-0.27777777777777779</v>
      </c>
      <c r="Q809" s="51">
        <v>-9.9999999999999839E-2</v>
      </c>
      <c r="R809" s="51">
        <v>1.6111111111111103</v>
      </c>
      <c r="S809" s="51">
        <v>10</v>
      </c>
      <c r="T809" s="51">
        <v>16.222222222222225</v>
      </c>
      <c r="U809" s="51">
        <v>19.600000000000001</v>
      </c>
      <c r="V809" s="51">
        <v>20.599999999999998</v>
      </c>
      <c r="W809" s="51">
        <v>22.1</v>
      </c>
      <c r="X809" s="51">
        <v>20</v>
      </c>
      <c r="Y809" s="51">
        <v>14.4</v>
      </c>
      <c r="Z809" s="51">
        <v>9.6111111111111089</v>
      </c>
      <c r="AA809" s="51">
        <v>-0.49999999999999922</v>
      </c>
      <c r="AB809" s="53">
        <f t="shared" si="291"/>
        <v>391.43509092013176</v>
      </c>
      <c r="AC809" s="53">
        <f t="shared" si="292"/>
        <v>350.60722372193891</v>
      </c>
      <c r="AD809" s="53">
        <f t="shared" si="293"/>
        <v>397.24123666309288</v>
      </c>
      <c r="AE809" s="53">
        <f t="shared" si="294"/>
        <v>797.62288451794564</v>
      </c>
      <c r="AF809" s="53">
        <f t="shared" si="295"/>
        <v>1389.2061499172755</v>
      </c>
      <c r="AG809" s="53">
        <f t="shared" si="296"/>
        <v>1669.117230936012</v>
      </c>
      <c r="AH809" s="53">
        <f t="shared" si="297"/>
        <v>1900.2771854499833</v>
      </c>
      <c r="AI809" s="53">
        <f t="shared" si="298"/>
        <v>2052.2127861557169</v>
      </c>
      <c r="AJ809" s="53">
        <f t="shared" si="299"/>
        <v>1711.6129349953503</v>
      </c>
      <c r="AK809" s="53">
        <f t="shared" si="300"/>
        <v>1294.0485082700163</v>
      </c>
      <c r="AL809" s="53">
        <f t="shared" si="301"/>
        <v>850.63723564237182</v>
      </c>
      <c r="AM809" s="53">
        <f t="shared" si="302"/>
        <v>361.85056988115144</v>
      </c>
      <c r="AN809" s="55">
        <f t="shared" si="303"/>
        <v>0.65348393060415</v>
      </c>
      <c r="AO809" s="55">
        <f t="shared" si="304"/>
        <v>0.57781427588370393</v>
      </c>
      <c r="AP809" s="55">
        <f t="shared" si="305"/>
        <v>0.57871385080796067</v>
      </c>
      <c r="AQ809" s="55">
        <f t="shared" si="306"/>
        <v>0.65030192707486467</v>
      </c>
      <c r="AR809" s="55">
        <f t="shared" si="307"/>
        <v>0.75446581112686184</v>
      </c>
      <c r="AS809" s="55">
        <f t="shared" si="308"/>
        <v>0.73295381747117117</v>
      </c>
      <c r="AT809" s="55">
        <f t="shared" si="309"/>
        <v>0.78440388220627455</v>
      </c>
      <c r="AU809" s="55">
        <f t="shared" si="310"/>
        <v>0.7727244891708227</v>
      </c>
      <c r="AV809" s="55">
        <f t="shared" si="311"/>
        <v>0.73320264096808263</v>
      </c>
      <c r="AW809" s="55">
        <f t="shared" si="312"/>
        <v>0.78997493685995035</v>
      </c>
      <c r="AX809" s="55">
        <f t="shared" si="313"/>
        <v>0.71183309204044543</v>
      </c>
      <c r="AY809" s="55">
        <f t="shared" si="314"/>
        <v>0.61393962350842779</v>
      </c>
    </row>
    <row r="810" spans="1:51" ht="14.4" thickBot="1" x14ac:dyDescent="0.3">
      <c r="A810" s="41" t="s">
        <v>1398</v>
      </c>
      <c r="B810" s="41" t="s">
        <v>1425</v>
      </c>
      <c r="C810" s="26" t="s">
        <v>869</v>
      </c>
      <c r="D810" s="50">
        <v>4.78</v>
      </c>
      <c r="E810" s="50">
        <v>6.2</v>
      </c>
      <c r="F810" s="50">
        <v>7.78</v>
      </c>
      <c r="G810" s="50">
        <v>16.600000000000001</v>
      </c>
      <c r="H810" s="50">
        <v>21.11</v>
      </c>
      <c r="I810" s="50">
        <v>22.8</v>
      </c>
      <c r="J810" s="50">
        <v>26.3</v>
      </c>
      <c r="K810" s="50">
        <v>23.6</v>
      </c>
      <c r="L810" s="50">
        <v>20.28</v>
      </c>
      <c r="M810" s="50">
        <v>17.3</v>
      </c>
      <c r="N810" s="50">
        <v>15.28</v>
      </c>
      <c r="O810" s="50">
        <v>9</v>
      </c>
      <c r="P810" s="51">
        <v>-1.6111111111111103</v>
      </c>
      <c r="Q810" s="51">
        <v>-2.4</v>
      </c>
      <c r="R810" s="51">
        <v>-1.0000000000000004</v>
      </c>
      <c r="S810" s="51">
        <v>5</v>
      </c>
      <c r="T810" s="51">
        <v>11.777777777777779</v>
      </c>
      <c r="U810" s="51">
        <v>17.399999999999999</v>
      </c>
      <c r="V810" s="51">
        <v>19.899999999999995</v>
      </c>
      <c r="W810" s="51">
        <v>18.099999999999998</v>
      </c>
      <c r="X810" s="51">
        <v>14.277777777777779</v>
      </c>
      <c r="Y810" s="51">
        <v>10.899999999999999</v>
      </c>
      <c r="Z810" s="51">
        <v>7.2222222222222223</v>
      </c>
      <c r="AA810" s="51">
        <v>5.6111111111111116</v>
      </c>
      <c r="AB810" s="53">
        <f t="shared" si="291"/>
        <v>343.86130376804641</v>
      </c>
      <c r="AC810" s="53">
        <f t="shared" si="292"/>
        <v>277.39123267594982</v>
      </c>
      <c r="AD810" s="53">
        <f t="shared" si="293"/>
        <v>305.84863377144973</v>
      </c>
      <c r="AE810" s="53">
        <f t="shared" si="294"/>
        <v>403.08457357392206</v>
      </c>
      <c r="AF810" s="53">
        <f t="shared" si="295"/>
        <v>762.16342372318502</v>
      </c>
      <c r="AG810" s="53">
        <f t="shared" si="296"/>
        <v>1420.6271274524431</v>
      </c>
      <c r="AH810" s="53">
        <f t="shared" si="297"/>
        <v>1575.3389159864701</v>
      </c>
      <c r="AI810" s="53">
        <f t="shared" si="298"/>
        <v>1478.3552426224155</v>
      </c>
      <c r="AJ810" s="53">
        <f t="shared" si="299"/>
        <v>1112.0075584340616</v>
      </c>
      <c r="AK810" s="53">
        <f t="shared" si="300"/>
        <v>860.29013511699247</v>
      </c>
      <c r="AL810" s="53">
        <f t="shared" si="301"/>
        <v>595.94384362525409</v>
      </c>
      <c r="AM810" s="53">
        <f t="shared" si="302"/>
        <v>721.63426979665724</v>
      </c>
      <c r="AN810" s="55">
        <f t="shared" si="303"/>
        <v>0.63281945072543866</v>
      </c>
      <c r="AO810" s="55">
        <f t="shared" si="304"/>
        <v>0.54106595966491711</v>
      </c>
      <c r="AP810" s="55">
        <f t="shared" si="305"/>
        <v>0.53820520114494941</v>
      </c>
      <c r="AQ810" s="55">
        <f t="shared" si="306"/>
        <v>0.46228981666813024</v>
      </c>
      <c r="AR810" s="55">
        <f t="shared" si="307"/>
        <v>0.55217090993068141</v>
      </c>
      <c r="AS810" s="55">
        <f t="shared" si="308"/>
        <v>0.71598430022211301</v>
      </c>
      <c r="AT810" s="55">
        <f t="shared" si="309"/>
        <v>0.67901945462002711</v>
      </c>
      <c r="AU810" s="55">
        <f t="shared" si="310"/>
        <v>0.71294310795812599</v>
      </c>
      <c r="AV810" s="55">
        <f t="shared" si="311"/>
        <v>0.68423120561398565</v>
      </c>
      <c r="AW810" s="55">
        <f t="shared" si="312"/>
        <v>0.66055051931100195</v>
      </c>
      <c r="AX810" s="55">
        <f t="shared" si="313"/>
        <v>0.58630745232564518</v>
      </c>
      <c r="AY810" s="55">
        <f t="shared" si="314"/>
        <v>0.79323553585436168</v>
      </c>
    </row>
    <row r="811" spans="1:51" ht="14.4" thickBot="1" x14ac:dyDescent="0.3">
      <c r="A811" s="41" t="s">
        <v>1398</v>
      </c>
      <c r="B811" s="41" t="s">
        <v>1425</v>
      </c>
      <c r="C811" s="26" t="s">
        <v>870</v>
      </c>
      <c r="D811" s="50">
        <v>4.22</v>
      </c>
      <c r="E811" s="50">
        <v>5.2</v>
      </c>
      <c r="F811" s="50">
        <v>10.61</v>
      </c>
      <c r="G811" s="50">
        <v>15.7</v>
      </c>
      <c r="H811" s="50">
        <v>20.11</v>
      </c>
      <c r="I811" s="50">
        <v>23.9</v>
      </c>
      <c r="J811" s="50">
        <v>25.9</v>
      </c>
      <c r="K811" s="50">
        <v>24.4</v>
      </c>
      <c r="L811" s="50">
        <v>21.89</v>
      </c>
      <c r="M811" s="50">
        <v>14.6</v>
      </c>
      <c r="N811" s="50">
        <v>10.78</v>
      </c>
      <c r="O811" s="50">
        <v>5.61</v>
      </c>
      <c r="P811" s="51">
        <v>-1.1111111111111112</v>
      </c>
      <c r="Q811" s="51">
        <v>-3.4000000000000004</v>
      </c>
      <c r="R811" s="51">
        <v>1.888888888888888</v>
      </c>
      <c r="S811" s="51">
        <v>7.8999999999999995</v>
      </c>
      <c r="T811" s="51">
        <v>15</v>
      </c>
      <c r="U811" s="51">
        <v>17.899999999999999</v>
      </c>
      <c r="V811" s="51">
        <v>20.300000000000004</v>
      </c>
      <c r="W811" s="51">
        <v>20</v>
      </c>
      <c r="X811" s="51">
        <v>17.722222222222221</v>
      </c>
      <c r="Y811" s="51">
        <v>10.6</v>
      </c>
      <c r="Z811" s="51">
        <v>4.0000000000000018</v>
      </c>
      <c r="AA811" s="51">
        <v>0.22222222222222143</v>
      </c>
      <c r="AB811" s="53">
        <f t="shared" si="291"/>
        <v>384.80014394643706</v>
      </c>
      <c r="AC811" s="53">
        <f t="shared" si="292"/>
        <v>256.23625448236226</v>
      </c>
      <c r="AD811" s="53">
        <f t="shared" si="293"/>
        <v>383.7650711938868</v>
      </c>
      <c r="AE811" s="53">
        <f t="shared" si="294"/>
        <v>636.31265663607348</v>
      </c>
      <c r="AF811" s="53">
        <f t="shared" si="295"/>
        <v>1233.5080908491593</v>
      </c>
      <c r="AG811" s="53">
        <f t="shared" si="296"/>
        <v>1415.8505200370826</v>
      </c>
      <c r="AH811" s="53">
        <f t="shared" si="297"/>
        <v>1694.885924302288</v>
      </c>
      <c r="AI811" s="53">
        <f t="shared" si="298"/>
        <v>1785.7624360249895</v>
      </c>
      <c r="AJ811" s="53">
        <f t="shared" si="299"/>
        <v>1563.7610312157831</v>
      </c>
      <c r="AK811" s="53">
        <f t="shared" si="300"/>
        <v>982.20279244885251</v>
      </c>
      <c r="AL811" s="53">
        <f t="shared" si="301"/>
        <v>511.64441730891321</v>
      </c>
      <c r="AM811" s="53">
        <f t="shared" si="302"/>
        <v>424.10162432550811</v>
      </c>
      <c r="AN811" s="55">
        <f t="shared" si="303"/>
        <v>0.68266331307585038</v>
      </c>
      <c r="AO811" s="55">
        <f t="shared" si="304"/>
        <v>0.53834171847942325</v>
      </c>
      <c r="AP811" s="55">
        <f t="shared" si="305"/>
        <v>0.5480890683248858</v>
      </c>
      <c r="AQ811" s="55">
        <f t="shared" si="306"/>
        <v>0.59774089237962291</v>
      </c>
      <c r="AR811" s="55">
        <f t="shared" si="307"/>
        <v>0.72443937440976613</v>
      </c>
      <c r="AS811" s="55">
        <f t="shared" si="308"/>
        <v>0.69143865642585989</v>
      </c>
      <c r="AT811" s="55">
        <f t="shared" si="309"/>
        <v>0.71269206788945527</v>
      </c>
      <c r="AU811" s="55">
        <f t="shared" si="310"/>
        <v>0.76496601974948031</v>
      </c>
      <c r="AV811" s="55">
        <f t="shared" si="311"/>
        <v>0.77226644386540177</v>
      </c>
      <c r="AW811" s="55">
        <f t="shared" si="312"/>
        <v>0.7693556732071003</v>
      </c>
      <c r="AX811" s="55">
        <f t="shared" si="313"/>
        <v>0.62928360751958801</v>
      </c>
      <c r="AY811" s="55">
        <f t="shared" si="314"/>
        <v>0.68280106593901335</v>
      </c>
    </row>
    <row r="812" spans="1:51" ht="14.4" thickBot="1" x14ac:dyDescent="0.3">
      <c r="A812" s="41" t="s">
        <v>1398</v>
      </c>
      <c r="B812" s="41" t="s">
        <v>1425</v>
      </c>
      <c r="C812" s="26" t="s">
        <v>871</v>
      </c>
      <c r="D812" s="50">
        <v>4.72</v>
      </c>
      <c r="E812" s="50">
        <v>8.1999999999999993</v>
      </c>
      <c r="F812" s="50">
        <v>13</v>
      </c>
      <c r="G812" s="50">
        <v>15.7</v>
      </c>
      <c r="H812" s="50">
        <v>20.72</v>
      </c>
      <c r="I812" s="50">
        <v>23.5</v>
      </c>
      <c r="J812" s="50">
        <v>23.8</v>
      </c>
      <c r="K812" s="50">
        <v>24.7</v>
      </c>
      <c r="L812" s="50">
        <v>20.89</v>
      </c>
      <c r="M812" s="50">
        <v>15.6</v>
      </c>
      <c r="N812" s="50">
        <v>13.28</v>
      </c>
      <c r="O812" s="50">
        <v>6.22</v>
      </c>
      <c r="P812" s="51">
        <v>-2.1111111111111116</v>
      </c>
      <c r="Q812" s="51">
        <v>1.1999999999999982</v>
      </c>
      <c r="R812" s="51">
        <v>4.7777777777777786</v>
      </c>
      <c r="S812" s="51">
        <v>8.3999999999999986</v>
      </c>
      <c r="T812" s="51">
        <v>13.722222222222223</v>
      </c>
      <c r="U812" s="51">
        <v>19.2</v>
      </c>
      <c r="V812" s="51">
        <v>18.7</v>
      </c>
      <c r="W812" s="51">
        <v>17.7</v>
      </c>
      <c r="X812" s="51">
        <v>15.499999999999998</v>
      </c>
      <c r="Y812" s="51">
        <v>10.799999999999999</v>
      </c>
      <c r="Z812" s="51">
        <v>6.6111111111111098</v>
      </c>
      <c r="AA812" s="51">
        <v>-1.0000000000000004</v>
      </c>
      <c r="AB812" s="53">
        <f t="shared" si="291"/>
        <v>320.78841564460987</v>
      </c>
      <c r="AC812" s="53">
        <f t="shared" si="292"/>
        <v>408.85794234476657</v>
      </c>
      <c r="AD812" s="53">
        <f t="shared" si="293"/>
        <v>492.81967715663296</v>
      </c>
      <c r="AE812" s="53">
        <f t="shared" si="294"/>
        <v>681.011738158311</v>
      </c>
      <c r="AF812" s="53">
        <f t="shared" si="295"/>
        <v>1007.0158809591844</v>
      </c>
      <c r="AG812" s="53">
        <f t="shared" si="296"/>
        <v>1706.7136658582338</v>
      </c>
      <c r="AH812" s="53">
        <f t="shared" si="297"/>
        <v>1574.7457633411952</v>
      </c>
      <c r="AI812" s="53">
        <f t="shared" si="298"/>
        <v>1316.002643531152</v>
      </c>
      <c r="AJ812" s="53">
        <f t="shared" si="299"/>
        <v>1253.5299541526181</v>
      </c>
      <c r="AK812" s="53">
        <f t="shared" si="300"/>
        <v>945.89090848798196</v>
      </c>
      <c r="AL812" s="53">
        <f t="shared" si="301"/>
        <v>623.74284881829828</v>
      </c>
      <c r="AM812" s="53">
        <f t="shared" si="302"/>
        <v>340.35027572565542</v>
      </c>
      <c r="AN812" s="55">
        <f t="shared" si="303"/>
        <v>0.61250052495859519</v>
      </c>
      <c r="AO812" s="55">
        <f t="shared" si="304"/>
        <v>0.61345300227033384</v>
      </c>
      <c r="AP812" s="55">
        <f t="shared" si="305"/>
        <v>0.57402616405992557</v>
      </c>
      <c r="AQ812" s="55">
        <f t="shared" si="306"/>
        <v>0.61837936016559203</v>
      </c>
      <c r="AR812" s="55">
        <f t="shared" si="307"/>
        <v>0.64235391519581109</v>
      </c>
      <c r="AS812" s="55">
        <f t="shared" si="308"/>
        <v>0.76834205668201039</v>
      </c>
      <c r="AT812" s="55">
        <f t="shared" si="309"/>
        <v>0.73140182226678874</v>
      </c>
      <c r="AU812" s="55">
        <f t="shared" si="310"/>
        <v>0.65082102075985049</v>
      </c>
      <c r="AV812" s="55">
        <f t="shared" si="311"/>
        <v>0.71293851223486404</v>
      </c>
      <c r="AW812" s="55">
        <f t="shared" si="312"/>
        <v>0.73111916983436165</v>
      </c>
      <c r="AX812" s="55">
        <f t="shared" si="313"/>
        <v>0.6399144757541011</v>
      </c>
      <c r="AY812" s="55">
        <f t="shared" si="314"/>
        <v>0.59891811955435537</v>
      </c>
    </row>
    <row r="813" spans="1:51" ht="14.4" thickBot="1" x14ac:dyDescent="0.3">
      <c r="A813" s="41" t="s">
        <v>1398</v>
      </c>
      <c r="B813" s="41" t="s">
        <v>1425</v>
      </c>
      <c r="C813" s="26" t="s">
        <v>872</v>
      </c>
      <c r="D813" s="50">
        <v>6.28</v>
      </c>
      <c r="E813" s="50">
        <v>6.6</v>
      </c>
      <c r="F813" s="50">
        <v>8.2200000000000006</v>
      </c>
      <c r="G813" s="50">
        <v>13.5</v>
      </c>
      <c r="H813" s="50">
        <v>18.11</v>
      </c>
      <c r="I813" s="50">
        <v>24.3</v>
      </c>
      <c r="J813" s="50">
        <v>25.2</v>
      </c>
      <c r="K813" s="50">
        <v>24.3</v>
      </c>
      <c r="L813" s="50">
        <v>21.72</v>
      </c>
      <c r="M813" s="50">
        <v>16.600000000000001</v>
      </c>
      <c r="N813" s="50">
        <v>8.11</v>
      </c>
      <c r="O813" s="50">
        <v>7.78</v>
      </c>
      <c r="P813" s="51">
        <v>-0.38888888888888851</v>
      </c>
      <c r="Q813" s="51">
        <v>-2.2000000000000006</v>
      </c>
      <c r="R813" s="51">
        <v>-2.1111111111111116</v>
      </c>
      <c r="S813" s="51">
        <v>2.1000000000000005</v>
      </c>
      <c r="T813" s="51">
        <v>7.6111111111111125</v>
      </c>
      <c r="U813" s="51">
        <v>17.5</v>
      </c>
      <c r="V813" s="51">
        <v>19.400000000000002</v>
      </c>
      <c r="W813" s="51">
        <v>14.4</v>
      </c>
      <c r="X813" s="51">
        <v>9.0000000000000018</v>
      </c>
      <c r="Y813" s="51">
        <v>8.9000000000000021</v>
      </c>
      <c r="Z813" s="51">
        <v>1.722222222222223</v>
      </c>
      <c r="AA813" s="51">
        <v>1.2777777777777761</v>
      </c>
      <c r="AB813" s="53">
        <f t="shared" si="291"/>
        <v>370.54789014153539</v>
      </c>
      <c r="AC813" s="53">
        <f t="shared" si="292"/>
        <v>277.95388889230327</v>
      </c>
      <c r="AD813" s="53">
        <f t="shared" si="293"/>
        <v>252.13037980021889</v>
      </c>
      <c r="AE813" s="53">
        <f t="shared" si="294"/>
        <v>326.98280941823833</v>
      </c>
      <c r="AF813" s="53">
        <f t="shared" si="295"/>
        <v>525.08502311112579</v>
      </c>
      <c r="AG813" s="53">
        <f t="shared" si="296"/>
        <v>1314.313708288186</v>
      </c>
      <c r="AH813" s="53">
        <f t="shared" si="297"/>
        <v>1580.2990384283416</v>
      </c>
      <c r="AI813" s="53">
        <f t="shared" si="298"/>
        <v>884.57987284759622</v>
      </c>
      <c r="AJ813" s="53">
        <f t="shared" si="299"/>
        <v>506.87205570829462</v>
      </c>
      <c r="AK813" s="53">
        <f t="shared" si="300"/>
        <v>688.01626967013169</v>
      </c>
      <c r="AL813" s="53">
        <f t="shared" si="301"/>
        <v>443.33119173237719</v>
      </c>
      <c r="AM813" s="53">
        <f t="shared" si="302"/>
        <v>425.4231401474259</v>
      </c>
      <c r="AN813" s="55">
        <f t="shared" si="303"/>
        <v>0.62363217951569694</v>
      </c>
      <c r="AO813" s="55">
        <f t="shared" si="304"/>
        <v>0.53420800054949213</v>
      </c>
      <c r="AP813" s="55">
        <f t="shared" si="305"/>
        <v>0.48140762712806806</v>
      </c>
      <c r="AQ813" s="55">
        <f t="shared" si="306"/>
        <v>0.46001241981509033</v>
      </c>
      <c r="AR813" s="55">
        <f t="shared" si="307"/>
        <v>0.50305614154463718</v>
      </c>
      <c r="AS813" s="55">
        <f t="shared" si="308"/>
        <v>0.65823474365411705</v>
      </c>
      <c r="AT813" s="55">
        <f t="shared" si="309"/>
        <v>0.70263052651613733</v>
      </c>
      <c r="AU813" s="55">
        <f t="shared" si="310"/>
        <v>0.54000752269678587</v>
      </c>
      <c r="AV813" s="55">
        <f t="shared" si="311"/>
        <v>0.44196260333714221</v>
      </c>
      <c r="AW813" s="55">
        <f t="shared" si="312"/>
        <v>0.60397031294242531</v>
      </c>
      <c r="AX813" s="55">
        <f t="shared" si="313"/>
        <v>0.64074606630125086</v>
      </c>
      <c r="AY813" s="55">
        <f t="shared" si="314"/>
        <v>0.63475359969496248</v>
      </c>
    </row>
    <row r="814" spans="1:51" ht="27" thickBot="1" x14ac:dyDescent="0.3">
      <c r="A814" s="41" t="s">
        <v>1398</v>
      </c>
      <c r="B814" s="41" t="s">
        <v>1425</v>
      </c>
      <c r="C814" s="26" t="s">
        <v>873</v>
      </c>
      <c r="D814" s="50">
        <v>6.78</v>
      </c>
      <c r="E814" s="50">
        <v>8.6</v>
      </c>
      <c r="F814" s="50">
        <v>12.11</v>
      </c>
      <c r="G814" s="50">
        <v>17.600000000000001</v>
      </c>
      <c r="H814" s="50">
        <v>21.61</v>
      </c>
      <c r="I814" s="50">
        <v>24.9</v>
      </c>
      <c r="J814" s="50">
        <v>27</v>
      </c>
      <c r="K814" s="50">
        <v>25.7</v>
      </c>
      <c r="L814" s="50">
        <v>23.5</v>
      </c>
      <c r="M814" s="50">
        <v>17</v>
      </c>
      <c r="N814" s="50">
        <v>14.22</v>
      </c>
      <c r="O814" s="50">
        <v>9.39</v>
      </c>
      <c r="P814" s="51">
        <v>1.5000000000000016</v>
      </c>
      <c r="Q814" s="51">
        <v>2.4</v>
      </c>
      <c r="R814" s="51">
        <v>5.4999999999999991</v>
      </c>
      <c r="S814" s="51">
        <v>10.899999999999999</v>
      </c>
      <c r="T814" s="51">
        <v>15.999999999999998</v>
      </c>
      <c r="U814" s="51">
        <v>20.799999999999997</v>
      </c>
      <c r="V814" s="51">
        <v>22.399999999999995</v>
      </c>
      <c r="W814" s="51">
        <v>21.3</v>
      </c>
      <c r="X814" s="51">
        <v>18.888888888888889</v>
      </c>
      <c r="Y814" s="51">
        <v>12.799999999999999</v>
      </c>
      <c r="Z814" s="51">
        <v>9.1111111111111107</v>
      </c>
      <c r="AA814" s="51">
        <v>4.8888888888888875</v>
      </c>
      <c r="AB814" s="53">
        <f t="shared" si="291"/>
        <v>470.27241444726707</v>
      </c>
      <c r="AC814" s="53">
        <f t="shared" si="292"/>
        <v>472.37007576319451</v>
      </c>
      <c r="AD814" s="53">
        <f t="shared" si="293"/>
        <v>577.64363400866102</v>
      </c>
      <c r="AE814" s="53">
        <f t="shared" si="294"/>
        <v>844.15081803743738</v>
      </c>
      <c r="AF814" s="53">
        <f t="shared" si="295"/>
        <v>1278.6044638360195</v>
      </c>
      <c r="AG814" s="53">
        <f t="shared" si="296"/>
        <v>1913.0762789658108</v>
      </c>
      <c r="AH814" s="53">
        <f t="shared" si="297"/>
        <v>2054.6665573952314</v>
      </c>
      <c r="AI814" s="53">
        <f t="shared" si="298"/>
        <v>1939.7137542343464</v>
      </c>
      <c r="AJ814" s="53">
        <f t="shared" si="299"/>
        <v>1641.7557745192971</v>
      </c>
      <c r="AK814" s="53">
        <f t="shared" si="300"/>
        <v>1126.420189019376</v>
      </c>
      <c r="AL814" s="53">
        <f t="shared" si="301"/>
        <v>824.6117529355065</v>
      </c>
      <c r="AM814" s="53">
        <f t="shared" si="302"/>
        <v>635.80611719785759</v>
      </c>
      <c r="AN814" s="55">
        <f t="shared" si="303"/>
        <v>0.69058013912560323</v>
      </c>
      <c r="AO814" s="55">
        <f t="shared" si="304"/>
        <v>0.65050581164850041</v>
      </c>
      <c r="AP814" s="55">
        <f t="shared" si="305"/>
        <v>0.63986704166200858</v>
      </c>
      <c r="AQ814" s="55">
        <f t="shared" si="306"/>
        <v>0.64815838107408574</v>
      </c>
      <c r="AR814" s="55">
        <f t="shared" si="307"/>
        <v>0.70431139499259665</v>
      </c>
      <c r="AS814" s="55">
        <f t="shared" si="308"/>
        <v>0.78002066426178918</v>
      </c>
      <c r="AT814" s="55">
        <f t="shared" si="309"/>
        <v>0.75965024512236201</v>
      </c>
      <c r="AU814" s="55">
        <f t="shared" si="310"/>
        <v>0.76696312056225036</v>
      </c>
      <c r="AV814" s="55">
        <f t="shared" si="311"/>
        <v>0.7535785863289286</v>
      </c>
      <c r="AW814" s="55">
        <f t="shared" si="312"/>
        <v>0.76305477993013682</v>
      </c>
      <c r="AX814" s="55">
        <f t="shared" si="313"/>
        <v>0.71364822007376083</v>
      </c>
      <c r="AY814" s="55">
        <f t="shared" si="314"/>
        <v>0.73485912893198246</v>
      </c>
    </row>
    <row r="815" spans="1:51" ht="14.4" thickBot="1" x14ac:dyDescent="0.3">
      <c r="A815" s="41" t="s">
        <v>1398</v>
      </c>
      <c r="B815" s="41" t="s">
        <v>1425</v>
      </c>
      <c r="C815" s="26" t="s">
        <v>874</v>
      </c>
      <c r="D815" s="50">
        <v>3.22</v>
      </c>
      <c r="E815" s="50">
        <v>7.2</v>
      </c>
      <c r="F815" s="50">
        <v>12.72</v>
      </c>
      <c r="G815" s="50">
        <v>17.2</v>
      </c>
      <c r="H815" s="50">
        <v>19.39</v>
      </c>
      <c r="I815" s="50">
        <v>22.2</v>
      </c>
      <c r="J815" s="50">
        <v>24.4</v>
      </c>
      <c r="K815" s="50">
        <v>23.9</v>
      </c>
      <c r="L815" s="50">
        <v>20.22</v>
      </c>
      <c r="M815" s="50">
        <v>14.3</v>
      </c>
      <c r="N815" s="50">
        <v>12.89</v>
      </c>
      <c r="O815" s="50">
        <v>6</v>
      </c>
      <c r="P815" s="51">
        <v>-4.8888888888888893</v>
      </c>
      <c r="Q815" s="51">
        <v>1.0999999999999983</v>
      </c>
      <c r="R815" s="51">
        <v>5.1111111111111125</v>
      </c>
      <c r="S815" s="51">
        <v>8.1999999999999993</v>
      </c>
      <c r="T815" s="51">
        <v>11.777777777777779</v>
      </c>
      <c r="U815" s="51">
        <v>18.000000000000004</v>
      </c>
      <c r="V815" s="51">
        <v>20.599999999999998</v>
      </c>
      <c r="W815" s="51">
        <v>17.7</v>
      </c>
      <c r="X815" s="51">
        <v>15.111111111111112</v>
      </c>
      <c r="Y815" s="51">
        <v>10.399999999999999</v>
      </c>
      <c r="Z815" s="51">
        <v>5.7222222222222205</v>
      </c>
      <c r="AA815" s="51">
        <v>-3.2777777777777768</v>
      </c>
      <c r="AB815" s="53">
        <f t="shared" si="291"/>
        <v>235.41181938238935</v>
      </c>
      <c r="AC815" s="53">
        <f t="shared" si="292"/>
        <v>431.44233929741682</v>
      </c>
      <c r="AD815" s="53">
        <f t="shared" si="293"/>
        <v>525.78710037545682</v>
      </c>
      <c r="AE815" s="53">
        <f t="shared" si="294"/>
        <v>602.46617999232456</v>
      </c>
      <c r="AF815" s="53">
        <f t="shared" si="295"/>
        <v>847.63135434788637</v>
      </c>
      <c r="AG815" s="53">
        <f t="shared" si="296"/>
        <v>1589.0836010641872</v>
      </c>
      <c r="AH815" s="53">
        <f t="shared" si="297"/>
        <v>1923.1583479128155</v>
      </c>
      <c r="AI815" s="53">
        <f t="shared" si="298"/>
        <v>1380.6394780807079</v>
      </c>
      <c r="AJ815" s="53">
        <f t="shared" si="299"/>
        <v>1242.7798053638242</v>
      </c>
      <c r="AK815" s="53">
        <f t="shared" si="300"/>
        <v>975.0858185133776</v>
      </c>
      <c r="AL815" s="53">
        <f t="shared" si="301"/>
        <v>565.99381629006962</v>
      </c>
      <c r="AM815" s="53">
        <f t="shared" si="302"/>
        <v>246.87758495519194</v>
      </c>
      <c r="AN815" s="55">
        <f t="shared" si="303"/>
        <v>0.55306887325611553</v>
      </c>
      <c r="AO815" s="55">
        <f t="shared" si="304"/>
        <v>0.65200583476965945</v>
      </c>
      <c r="AP815" s="55">
        <f t="shared" si="305"/>
        <v>0.59837004461799559</v>
      </c>
      <c r="AQ815" s="55">
        <f t="shared" si="306"/>
        <v>0.55452716525709245</v>
      </c>
      <c r="AR815" s="55">
        <f t="shared" si="307"/>
        <v>0.61409057644051646</v>
      </c>
      <c r="AS815" s="55">
        <f t="shared" si="308"/>
        <v>0.77117307911499933</v>
      </c>
      <c r="AT815" s="55">
        <f t="shared" si="309"/>
        <v>0.79384885834063146</v>
      </c>
      <c r="AU815" s="55">
        <f t="shared" si="310"/>
        <v>0.68278677010466304</v>
      </c>
      <c r="AV815" s="55">
        <f t="shared" si="311"/>
        <v>0.72468820022506553</v>
      </c>
      <c r="AW815" s="55">
        <f t="shared" si="312"/>
        <v>0.77402828835312187</v>
      </c>
      <c r="AX815" s="55">
        <f t="shared" si="313"/>
        <v>0.61738340213684328</v>
      </c>
      <c r="AY815" s="55">
        <f t="shared" si="314"/>
        <v>0.51397476683642784</v>
      </c>
    </row>
    <row r="816" spans="1:51" ht="14.4" thickBot="1" x14ac:dyDescent="0.3">
      <c r="A816" s="41" t="s">
        <v>1398</v>
      </c>
      <c r="B816" s="41" t="s">
        <v>1426</v>
      </c>
      <c r="C816" s="26" t="s">
        <v>875</v>
      </c>
      <c r="D816" s="50">
        <v>-12.78</v>
      </c>
      <c r="E816" s="50">
        <v>-6.9</v>
      </c>
      <c r="F816" s="50">
        <v>0.11</v>
      </c>
      <c r="G816" s="50">
        <v>7.8</v>
      </c>
      <c r="H816" s="50">
        <v>13.89</v>
      </c>
      <c r="I816" s="50">
        <v>18.8</v>
      </c>
      <c r="J816" s="50">
        <v>22.7</v>
      </c>
      <c r="K816" s="50">
        <v>20.100000000000001</v>
      </c>
      <c r="L816" s="50">
        <v>13.89</v>
      </c>
      <c r="M816" s="50">
        <v>6.6</v>
      </c>
      <c r="N816" s="50">
        <v>-0.5</v>
      </c>
      <c r="O816" s="50">
        <v>-9.2200000000000006</v>
      </c>
      <c r="P816" s="51">
        <v>-17.111111111111111</v>
      </c>
      <c r="Q816" s="51">
        <v>-10.1</v>
      </c>
      <c r="R816" s="51">
        <v>-5.7222222222222223</v>
      </c>
      <c r="S816" s="51">
        <v>-1.0000000000000004</v>
      </c>
      <c r="T816" s="51">
        <v>7.3888888888888875</v>
      </c>
      <c r="U816" s="51">
        <v>10.299999999999999</v>
      </c>
      <c r="V816" s="51">
        <v>12.999999999999998</v>
      </c>
      <c r="W816" s="51">
        <v>11.8</v>
      </c>
      <c r="X816" s="51">
        <v>6.8888888888888875</v>
      </c>
      <c r="Y816" s="51">
        <v>0.29999999999999954</v>
      </c>
      <c r="Z816" s="51">
        <v>-5.2222222222222214</v>
      </c>
      <c r="AA816" s="51">
        <v>-12.277777777777779</v>
      </c>
      <c r="AB816" s="53">
        <f t="shared" si="291"/>
        <v>112.61064869390931</v>
      </c>
      <c r="AC816" s="53">
        <f t="shared" si="292"/>
        <v>221.85589757050761</v>
      </c>
      <c r="AD816" s="53">
        <f t="shared" si="293"/>
        <v>259.17419246363892</v>
      </c>
      <c r="AE816" s="53">
        <f t="shared" si="294"/>
        <v>305.43244648095134</v>
      </c>
      <c r="AF816" s="53">
        <f t="shared" si="295"/>
        <v>666.90047751998463</v>
      </c>
      <c r="AG816" s="53">
        <f t="shared" si="296"/>
        <v>722.78358757281467</v>
      </c>
      <c r="AH816" s="53">
        <f t="shared" si="297"/>
        <v>812.10017812930846</v>
      </c>
      <c r="AI816" s="53">
        <f t="shared" si="298"/>
        <v>813.49175114421871</v>
      </c>
      <c r="AJ816" s="53">
        <f t="shared" si="299"/>
        <v>622.785063349957</v>
      </c>
      <c r="AK816" s="53">
        <f t="shared" si="300"/>
        <v>400.57898101753455</v>
      </c>
      <c r="AL816" s="53">
        <f t="shared" si="301"/>
        <v>292.27829753590112</v>
      </c>
      <c r="AM816" s="53">
        <f t="shared" si="302"/>
        <v>187.71530101689709</v>
      </c>
      <c r="AN816" s="55">
        <f t="shared" si="303"/>
        <v>0.70003257255580675</v>
      </c>
      <c r="AO816" s="55">
        <f t="shared" si="304"/>
        <v>0.77942622307336107</v>
      </c>
      <c r="AP816" s="55">
        <f t="shared" si="305"/>
        <v>0.64859379053095101</v>
      </c>
      <c r="AQ816" s="55">
        <f t="shared" si="306"/>
        <v>0.53747283179729355</v>
      </c>
      <c r="AR816" s="55">
        <f t="shared" si="307"/>
        <v>0.64868506119013569</v>
      </c>
      <c r="AS816" s="55">
        <f t="shared" si="308"/>
        <v>0.57759004677752046</v>
      </c>
      <c r="AT816" s="55">
        <f t="shared" si="309"/>
        <v>0.54298138602514145</v>
      </c>
      <c r="AU816" s="55">
        <f t="shared" si="310"/>
        <v>0.58849388131074198</v>
      </c>
      <c r="AV816" s="55">
        <f t="shared" si="311"/>
        <v>0.62686276845143885</v>
      </c>
      <c r="AW816" s="55">
        <f t="shared" si="312"/>
        <v>0.64131011423593642</v>
      </c>
      <c r="AX816" s="55">
        <f t="shared" si="313"/>
        <v>0.70420075409943128</v>
      </c>
      <c r="AY816" s="55">
        <f t="shared" si="314"/>
        <v>0.78446445126653375</v>
      </c>
    </row>
    <row r="817" spans="1:51" ht="14.4" thickBot="1" x14ac:dyDescent="0.3">
      <c r="A817" s="41" t="s">
        <v>1398</v>
      </c>
      <c r="B817" s="41" t="s">
        <v>1426</v>
      </c>
      <c r="C817" s="26" t="s">
        <v>876</v>
      </c>
      <c r="D817" s="50">
        <v>-14.78</v>
      </c>
      <c r="E817" s="50">
        <v>-9.6999999999999993</v>
      </c>
      <c r="F817" s="50">
        <v>-8.89</v>
      </c>
      <c r="G817" s="50">
        <v>7.9</v>
      </c>
      <c r="H817" s="50">
        <v>9.2200000000000006</v>
      </c>
      <c r="I817" s="50">
        <v>19.8</v>
      </c>
      <c r="J817" s="50">
        <v>18</v>
      </c>
      <c r="K817" s="50">
        <v>18.899999999999999</v>
      </c>
      <c r="L817" s="50">
        <v>16.5</v>
      </c>
      <c r="M817" s="50">
        <v>8.1999999999999993</v>
      </c>
      <c r="N817" s="50">
        <v>1.28</v>
      </c>
      <c r="O817" s="50">
        <v>-9.2200000000000006</v>
      </c>
      <c r="P817" s="51">
        <v>-19.277777777777779</v>
      </c>
      <c r="Q817" s="51">
        <v>-12.7</v>
      </c>
      <c r="R817" s="51">
        <v>-13.277777777777777</v>
      </c>
      <c r="S817" s="51">
        <v>-0.70000000000000084</v>
      </c>
      <c r="T817" s="51">
        <v>-0.49999999999999922</v>
      </c>
      <c r="U817" s="51">
        <v>10.7</v>
      </c>
      <c r="V817" s="51">
        <v>10.799999999999999</v>
      </c>
      <c r="W817" s="51">
        <v>12.799999999999999</v>
      </c>
      <c r="X817" s="51">
        <v>7.8888888888888902</v>
      </c>
      <c r="Y817" s="51">
        <v>2.9999999999999991</v>
      </c>
      <c r="Z817" s="51">
        <v>-2.9999999999999991</v>
      </c>
      <c r="AA817" s="51">
        <v>-13.111111111111111</v>
      </c>
      <c r="AB817" s="53">
        <f t="shared" si="291"/>
        <v>91.813917115939461</v>
      </c>
      <c r="AC817" s="53">
        <f t="shared" si="292"/>
        <v>182.10068501299085</v>
      </c>
      <c r="AD817" s="53">
        <f t="shared" si="293"/>
        <v>155.63677347109598</v>
      </c>
      <c r="AE817" s="53">
        <f t="shared" si="294"/>
        <v>316.94896525985104</v>
      </c>
      <c r="AF817" s="53">
        <f t="shared" si="295"/>
        <v>298.44010471260896</v>
      </c>
      <c r="AG817" s="53">
        <f t="shared" si="296"/>
        <v>716.3564556933668</v>
      </c>
      <c r="AH817" s="53">
        <f t="shared" si="297"/>
        <v>812.28956580675106</v>
      </c>
      <c r="AI817" s="53">
        <f t="shared" si="298"/>
        <v>999.55832013947497</v>
      </c>
      <c r="AJ817" s="53">
        <f t="shared" si="299"/>
        <v>603.74257686740214</v>
      </c>
      <c r="AK817" s="53">
        <f t="shared" si="300"/>
        <v>528.46978008481778</v>
      </c>
      <c r="AL817" s="53">
        <f t="shared" si="301"/>
        <v>358.71734754290645</v>
      </c>
      <c r="AM817" s="53">
        <f t="shared" si="302"/>
        <v>164.08297114537694</v>
      </c>
      <c r="AN817" s="55">
        <f t="shared" si="303"/>
        <v>0.6857690091123011</v>
      </c>
      <c r="AO817" s="55">
        <f t="shared" si="304"/>
        <v>0.78734047738696133</v>
      </c>
      <c r="AP817" s="55">
        <f t="shared" si="305"/>
        <v>0.70513609056218374</v>
      </c>
      <c r="AQ817" s="55">
        <f t="shared" si="306"/>
        <v>0.54565215166532788</v>
      </c>
      <c r="AR817" s="55">
        <f t="shared" si="307"/>
        <v>0.5063532319080063</v>
      </c>
      <c r="AS817" s="55">
        <f t="shared" si="308"/>
        <v>0.55739696327175947</v>
      </c>
      <c r="AT817" s="55">
        <f t="shared" si="309"/>
        <v>0.62785303007835336</v>
      </c>
      <c r="AU817" s="55">
        <f t="shared" si="310"/>
        <v>0.67711655156443984</v>
      </c>
      <c r="AV817" s="55">
        <f t="shared" si="311"/>
        <v>0.56757398040389839</v>
      </c>
      <c r="AW817" s="55">
        <f t="shared" si="312"/>
        <v>0.69743727659854893</v>
      </c>
      <c r="AX817" s="55">
        <f t="shared" si="313"/>
        <v>0.73153244542761586</v>
      </c>
      <c r="AY817" s="55">
        <f t="shared" si="314"/>
        <v>0.73342411680293973</v>
      </c>
    </row>
    <row r="818" spans="1:51" ht="14.4" thickBot="1" x14ac:dyDescent="0.3">
      <c r="A818" s="41" t="s">
        <v>1398</v>
      </c>
      <c r="B818" s="41" t="s">
        <v>1426</v>
      </c>
      <c r="C818" s="26" t="s">
        <v>877</v>
      </c>
      <c r="D818" s="50">
        <v>-12.11</v>
      </c>
      <c r="E818" s="50">
        <v>-5.5</v>
      </c>
      <c r="F818" s="50">
        <v>-2.72</v>
      </c>
      <c r="G818" s="50">
        <v>8.6999999999999993</v>
      </c>
      <c r="H818" s="50">
        <v>13.11</v>
      </c>
      <c r="I818" s="50">
        <v>15.3</v>
      </c>
      <c r="J818" s="50">
        <v>20.399999999999999</v>
      </c>
      <c r="K818" s="50">
        <v>22.3</v>
      </c>
      <c r="L818" s="50">
        <v>15</v>
      </c>
      <c r="M818" s="50">
        <v>7</v>
      </c>
      <c r="N818" s="50">
        <v>-5.89</v>
      </c>
      <c r="O818" s="50">
        <v>-12.28</v>
      </c>
      <c r="P818" s="51">
        <v>-15</v>
      </c>
      <c r="Q818" s="51">
        <v>-10.399999999999999</v>
      </c>
      <c r="R818" s="51">
        <v>-6.7222222222222232</v>
      </c>
      <c r="S818" s="51">
        <v>0</v>
      </c>
      <c r="T818" s="51">
        <v>5.1111111111111125</v>
      </c>
      <c r="U818" s="51">
        <v>5.8999999999999986</v>
      </c>
      <c r="V818" s="51">
        <v>14.6</v>
      </c>
      <c r="W818" s="51">
        <v>11.8</v>
      </c>
      <c r="X818" s="51">
        <v>5</v>
      </c>
      <c r="Y818" s="51">
        <v>-0.39999999999999936</v>
      </c>
      <c r="Z818" s="51">
        <v>-8.2777777777777768</v>
      </c>
      <c r="AA818" s="51">
        <v>-14.611111111111111</v>
      </c>
      <c r="AB818" s="53">
        <f t="shared" si="291"/>
        <v>151.56421943393352</v>
      </c>
      <c r="AC818" s="53">
        <f t="shared" si="292"/>
        <v>190.12620572183243</v>
      </c>
      <c r="AD818" s="53">
        <f t="shared" si="293"/>
        <v>273.74518461418904</v>
      </c>
      <c r="AE818" s="53">
        <f t="shared" si="294"/>
        <v>332.39155202156309</v>
      </c>
      <c r="AF818" s="53">
        <f t="shared" si="295"/>
        <v>512.54890184792305</v>
      </c>
      <c r="AG818" s="53">
        <f t="shared" si="296"/>
        <v>496.22954493827609</v>
      </c>
      <c r="AH818" s="53">
        <f t="shared" si="297"/>
        <v>1150.7302960197123</v>
      </c>
      <c r="AI818" s="53">
        <f t="shared" si="298"/>
        <v>710.78140930961956</v>
      </c>
      <c r="AJ818" s="53">
        <f t="shared" si="299"/>
        <v>446.50234676887897</v>
      </c>
      <c r="AK818" s="53">
        <f t="shared" si="300"/>
        <v>352.09196434408386</v>
      </c>
      <c r="AL818" s="53">
        <f t="shared" si="301"/>
        <v>273.21118106695388</v>
      </c>
      <c r="AM818" s="53">
        <f t="shared" si="302"/>
        <v>163.79790785594449</v>
      </c>
      <c r="AN818" s="55">
        <f t="shared" si="303"/>
        <v>0.79050860990073268</v>
      </c>
      <c r="AO818" s="55">
        <f t="shared" si="304"/>
        <v>0.68398212768582822</v>
      </c>
      <c r="AP818" s="55">
        <f t="shared" si="305"/>
        <v>0.73943325117278491</v>
      </c>
      <c r="AQ818" s="55">
        <f t="shared" si="306"/>
        <v>0.54383434558501809</v>
      </c>
      <c r="AR818" s="55">
        <f t="shared" si="307"/>
        <v>0.5833043622573485</v>
      </c>
      <c r="AS818" s="55">
        <f t="shared" si="308"/>
        <v>0.53466934836455848</v>
      </c>
      <c r="AT818" s="55">
        <f t="shared" si="309"/>
        <v>0.69346844468799163</v>
      </c>
      <c r="AU818" s="55">
        <f t="shared" si="310"/>
        <v>0.51419145890513296</v>
      </c>
      <c r="AV818" s="55">
        <f t="shared" si="311"/>
        <v>0.51208481187837029</v>
      </c>
      <c r="AW818" s="55">
        <f t="shared" si="312"/>
        <v>0.59305007304775126</v>
      </c>
      <c r="AX818" s="55">
        <f t="shared" si="313"/>
        <v>0.83217123892403277</v>
      </c>
      <c r="AY818" s="55">
        <f t="shared" si="314"/>
        <v>0.82742719201417059</v>
      </c>
    </row>
    <row r="819" spans="1:51" ht="27" thickBot="1" x14ac:dyDescent="0.3">
      <c r="A819" s="41" t="s">
        <v>1398</v>
      </c>
      <c r="B819" s="41" t="s">
        <v>1426</v>
      </c>
      <c r="C819" s="26" t="s">
        <v>878</v>
      </c>
      <c r="D819" s="50">
        <v>-14.5</v>
      </c>
      <c r="E819" s="50">
        <v>-11.5</v>
      </c>
      <c r="F819" s="50">
        <v>-1.28</v>
      </c>
      <c r="G819" s="50">
        <v>7.5</v>
      </c>
      <c r="H819" s="50">
        <v>16</v>
      </c>
      <c r="I819" s="50">
        <v>19.3</v>
      </c>
      <c r="J819" s="50">
        <v>21.5</v>
      </c>
      <c r="K819" s="50">
        <v>19.3</v>
      </c>
      <c r="L819" s="50">
        <v>14.89</v>
      </c>
      <c r="M819" s="50">
        <v>6.9</v>
      </c>
      <c r="N819" s="50">
        <v>-3.28</v>
      </c>
      <c r="O819" s="50">
        <v>-12.61</v>
      </c>
      <c r="P819" s="51">
        <v>-19</v>
      </c>
      <c r="Q819" s="51">
        <v>-16.100000000000001</v>
      </c>
      <c r="R819" s="51">
        <v>-5.2777777777777777</v>
      </c>
      <c r="S819" s="51">
        <v>-1.9000000000000008</v>
      </c>
      <c r="T819" s="51">
        <v>7.0000000000000009</v>
      </c>
      <c r="U819" s="51">
        <v>11.8</v>
      </c>
      <c r="V819" s="51">
        <v>15.499999999999998</v>
      </c>
      <c r="W819" s="51">
        <v>12.7</v>
      </c>
      <c r="X819" s="51">
        <v>7.7777777777777777</v>
      </c>
      <c r="Y819" s="51">
        <v>-0.19999999999999968</v>
      </c>
      <c r="Z819" s="51">
        <v>-6.8888888888888875</v>
      </c>
      <c r="AA819" s="51">
        <v>-15.611111111111111</v>
      </c>
      <c r="AB819" s="53">
        <f t="shared" si="291"/>
        <v>94.0891184205786</v>
      </c>
      <c r="AC819" s="53">
        <f t="shared" si="292"/>
        <v>120.30639864748005</v>
      </c>
      <c r="AD819" s="53">
        <f t="shared" si="293"/>
        <v>306.82283887304732</v>
      </c>
      <c r="AE819" s="53">
        <f t="shared" si="294"/>
        <v>273.16353810981889</v>
      </c>
      <c r="AF819" s="53">
        <f t="shared" si="295"/>
        <v>552.04600393349835</v>
      </c>
      <c r="AG819" s="53">
        <f t="shared" si="296"/>
        <v>854.89388825951585</v>
      </c>
      <c r="AH819" s="53">
        <f t="shared" si="297"/>
        <v>1207.4841531126085</v>
      </c>
      <c r="AI819" s="53">
        <f t="shared" si="298"/>
        <v>962.26038667000341</v>
      </c>
      <c r="AJ819" s="53">
        <f t="shared" si="299"/>
        <v>659.21152175989573</v>
      </c>
      <c r="AK819" s="53">
        <f t="shared" si="300"/>
        <v>364.97395715685724</v>
      </c>
      <c r="AL819" s="53">
        <f t="shared" si="301"/>
        <v>278.17320833461861</v>
      </c>
      <c r="AM819" s="53">
        <f t="shared" si="302"/>
        <v>142.63801074999856</v>
      </c>
      <c r="AN819" s="55">
        <f t="shared" si="303"/>
        <v>0.68627897112319514</v>
      </c>
      <c r="AO819" s="55">
        <f t="shared" si="304"/>
        <v>0.68729143500626777</v>
      </c>
      <c r="AP819" s="55">
        <f t="shared" si="305"/>
        <v>0.74236145228431583</v>
      </c>
      <c r="AQ819" s="55">
        <f t="shared" si="306"/>
        <v>0.51351195346474765</v>
      </c>
      <c r="AR819" s="55">
        <f t="shared" si="307"/>
        <v>0.55144459527043999</v>
      </c>
      <c r="AS819" s="55">
        <f t="shared" si="308"/>
        <v>0.61844489720152418</v>
      </c>
      <c r="AT819" s="55">
        <f t="shared" si="309"/>
        <v>0.68675020713742552</v>
      </c>
      <c r="AU819" s="55">
        <f t="shared" si="310"/>
        <v>0.65613198345530432</v>
      </c>
      <c r="AV819" s="55">
        <f t="shared" si="311"/>
        <v>0.62442421915119095</v>
      </c>
      <c r="AW819" s="55">
        <f t="shared" si="312"/>
        <v>0.60587444154600067</v>
      </c>
      <c r="AX819" s="55">
        <f t="shared" si="313"/>
        <v>0.76106837577968434</v>
      </c>
      <c r="AY819" s="55">
        <f t="shared" si="314"/>
        <v>0.7824667747607984</v>
      </c>
    </row>
    <row r="820" spans="1:51" ht="14.4" thickBot="1" x14ac:dyDescent="0.3">
      <c r="A820" s="41" t="s">
        <v>1398</v>
      </c>
      <c r="B820" s="41" t="s">
        <v>1426</v>
      </c>
      <c r="C820" s="26" t="s">
        <v>879</v>
      </c>
      <c r="D820" s="50">
        <v>-9.2799999999999994</v>
      </c>
      <c r="E820" s="50">
        <v>-3</v>
      </c>
      <c r="F820" s="50">
        <v>-3.39</v>
      </c>
      <c r="G820" s="50">
        <v>2</v>
      </c>
      <c r="H820" s="50">
        <v>11.72</v>
      </c>
      <c r="I820" s="50">
        <v>17</v>
      </c>
      <c r="J820" s="50">
        <v>20.7</v>
      </c>
      <c r="K820" s="50">
        <v>19.899999999999999</v>
      </c>
      <c r="L820" s="50">
        <v>13.78</v>
      </c>
      <c r="M820" s="50">
        <v>1.8</v>
      </c>
      <c r="N820" s="50">
        <v>-0.72</v>
      </c>
      <c r="O820" s="50">
        <v>-5</v>
      </c>
      <c r="P820" s="51">
        <v>-9.7777777777777786</v>
      </c>
      <c r="Q820" s="51">
        <v>-3.8</v>
      </c>
      <c r="R820" s="51">
        <v>-6.2222222222222214</v>
      </c>
      <c r="S820" s="51">
        <v>-2.2000000000000006</v>
      </c>
      <c r="T820" s="51">
        <v>3.2222222222222205</v>
      </c>
      <c r="U820" s="51">
        <v>12.3</v>
      </c>
      <c r="V820" s="51">
        <v>14.4</v>
      </c>
      <c r="W820" s="51">
        <v>14.6</v>
      </c>
      <c r="X820" s="51">
        <v>6.6111111111111098</v>
      </c>
      <c r="Y820" s="51">
        <v>-1.2</v>
      </c>
      <c r="Z820" s="51">
        <v>-3.2777777777777768</v>
      </c>
      <c r="AA820" s="51">
        <v>-6.6111111111111098</v>
      </c>
      <c r="AB820" s="53">
        <f t="shared" si="291"/>
        <v>280.76641446344934</v>
      </c>
      <c r="AC820" s="53">
        <f t="shared" si="292"/>
        <v>435.19839816804836</v>
      </c>
      <c r="AD820" s="53">
        <f t="shared" si="293"/>
        <v>310.62044824545262</v>
      </c>
      <c r="AE820" s="53">
        <f t="shared" si="294"/>
        <v>383.58919154135936</v>
      </c>
      <c r="AF820" s="53">
        <f t="shared" si="295"/>
        <v>430.88081066176483</v>
      </c>
      <c r="AG820" s="53">
        <f t="shared" si="296"/>
        <v>1054.9279343139929</v>
      </c>
      <c r="AH820" s="53">
        <f t="shared" si="297"/>
        <v>1100.8338461942562</v>
      </c>
      <c r="AI820" s="53">
        <f t="shared" si="298"/>
        <v>1186.8665837060666</v>
      </c>
      <c r="AJ820" s="53">
        <f t="shared" si="299"/>
        <v>603.77528135141017</v>
      </c>
      <c r="AK820" s="53">
        <f t="shared" si="300"/>
        <v>450.76258919943211</v>
      </c>
      <c r="AL820" s="53">
        <f t="shared" si="301"/>
        <v>397.77716291317512</v>
      </c>
      <c r="AM820" s="53">
        <f t="shared" si="302"/>
        <v>330.28691866678298</v>
      </c>
      <c r="AN820" s="55">
        <f t="shared" si="303"/>
        <v>0.96165012120744409</v>
      </c>
      <c r="AO820" s="55">
        <f t="shared" si="304"/>
        <v>0.94207233574633331</v>
      </c>
      <c r="AP820" s="55">
        <f t="shared" si="305"/>
        <v>0.80753579928630381</v>
      </c>
      <c r="AQ820" s="55">
        <f t="shared" si="306"/>
        <v>0.73723168926448512</v>
      </c>
      <c r="AR820" s="55">
        <f t="shared" si="307"/>
        <v>0.55978228998543045</v>
      </c>
      <c r="AS820" s="55">
        <f t="shared" si="308"/>
        <v>0.73844286834691453</v>
      </c>
      <c r="AT820" s="55">
        <f t="shared" si="309"/>
        <v>0.6720236085300958</v>
      </c>
      <c r="AU820" s="55">
        <f t="shared" si="310"/>
        <v>0.71524537652452402</v>
      </c>
      <c r="AV820" s="55">
        <f t="shared" si="311"/>
        <v>0.61942921409239893</v>
      </c>
      <c r="AW820" s="55">
        <f t="shared" si="312"/>
        <v>0.80490668194957293</v>
      </c>
      <c r="AX820" s="55">
        <f t="shared" si="313"/>
        <v>0.82813279544298024</v>
      </c>
      <c r="AY820" s="55">
        <f t="shared" si="314"/>
        <v>0.88459460633713305</v>
      </c>
    </row>
    <row r="821" spans="1:51" ht="14.4" thickBot="1" x14ac:dyDescent="0.3">
      <c r="A821" s="41" t="s">
        <v>1398</v>
      </c>
      <c r="B821" s="41" t="s">
        <v>1426</v>
      </c>
      <c r="C821" s="26" t="s">
        <v>880</v>
      </c>
      <c r="D821" s="50">
        <v>-12.78</v>
      </c>
      <c r="E821" s="50">
        <v>-15</v>
      </c>
      <c r="F821" s="50">
        <v>-3.11</v>
      </c>
      <c r="G821" s="50">
        <v>8.9</v>
      </c>
      <c r="H821" s="50">
        <v>14.89</v>
      </c>
      <c r="I821" s="50">
        <v>19.399999999999999</v>
      </c>
      <c r="J821" s="50">
        <v>20.8</v>
      </c>
      <c r="K821" s="50">
        <v>21.2</v>
      </c>
      <c r="L821" s="50">
        <v>15.22</v>
      </c>
      <c r="M821" s="50">
        <v>5.7</v>
      </c>
      <c r="N821" s="50">
        <v>-4.6100000000000003</v>
      </c>
      <c r="O821" s="50">
        <v>-14.61</v>
      </c>
      <c r="P821" s="51">
        <v>-16.388888888888889</v>
      </c>
      <c r="Q821" s="51">
        <v>-18.599999999999998</v>
      </c>
      <c r="R821" s="51">
        <v>-6.2222222222222214</v>
      </c>
      <c r="S821" s="51">
        <v>1.1999999999999982</v>
      </c>
      <c r="T821" s="51">
        <v>7.3888888888888875</v>
      </c>
      <c r="U821" s="51">
        <v>12.3</v>
      </c>
      <c r="V821" s="51">
        <v>15.2</v>
      </c>
      <c r="W821" s="51">
        <v>14.9</v>
      </c>
      <c r="X821" s="51">
        <v>10.111111111111112</v>
      </c>
      <c r="Y821" s="51">
        <v>-1.1000000000000003</v>
      </c>
      <c r="Z821" s="51">
        <v>-7.0000000000000009</v>
      </c>
      <c r="AA821" s="51">
        <v>-20.111111111111111</v>
      </c>
      <c r="AB821" s="53">
        <f t="shared" si="291"/>
        <v>127.07369692307864</v>
      </c>
      <c r="AC821" s="53">
        <f t="shared" si="292"/>
        <v>104.9505829718817</v>
      </c>
      <c r="AD821" s="53">
        <f t="shared" si="293"/>
        <v>304.2081860950654</v>
      </c>
      <c r="AE821" s="53">
        <f t="shared" si="294"/>
        <v>389.9412403019856</v>
      </c>
      <c r="AF821" s="53">
        <f t="shared" si="295"/>
        <v>625.15679095659254</v>
      </c>
      <c r="AG821" s="53">
        <f t="shared" si="296"/>
        <v>907.40156155886268</v>
      </c>
      <c r="AH821" s="53">
        <f t="shared" si="297"/>
        <v>1212.8883891220805</v>
      </c>
      <c r="AI821" s="53">
        <f t="shared" si="298"/>
        <v>1138.649499230394</v>
      </c>
      <c r="AJ821" s="53">
        <f t="shared" si="299"/>
        <v>884.17341907523269</v>
      </c>
      <c r="AK821" s="53">
        <f t="shared" si="300"/>
        <v>347.67622061898504</v>
      </c>
      <c r="AL821" s="53">
        <f t="shared" si="301"/>
        <v>302.12072560357387</v>
      </c>
      <c r="AM821" s="53">
        <f t="shared" si="302"/>
        <v>78.466920576676799</v>
      </c>
      <c r="AN821" s="55">
        <f t="shared" si="303"/>
        <v>0.74362905574578231</v>
      </c>
      <c r="AO821" s="55">
        <f t="shared" si="304"/>
        <v>0.73985631709325583</v>
      </c>
      <c r="AP821" s="55">
        <f t="shared" si="305"/>
        <v>0.79086551479571399</v>
      </c>
      <c r="AQ821" s="55">
        <f t="shared" si="306"/>
        <v>0.58507026474872315</v>
      </c>
      <c r="AR821" s="55">
        <f t="shared" si="307"/>
        <v>0.60808154269608217</v>
      </c>
      <c r="AS821" s="55">
        <f t="shared" si="308"/>
        <v>0.63517534237609385</v>
      </c>
      <c r="AT821" s="55">
        <f t="shared" si="309"/>
        <v>0.70322990351759973</v>
      </c>
      <c r="AU821" s="55">
        <f t="shared" si="310"/>
        <v>0.67304658868572698</v>
      </c>
      <c r="AV821" s="55">
        <f t="shared" si="311"/>
        <v>0.71553030648498506</v>
      </c>
      <c r="AW821" s="55">
        <f t="shared" si="312"/>
        <v>0.61630143813730698</v>
      </c>
      <c r="AX821" s="55">
        <f t="shared" si="313"/>
        <v>0.8336757726985129</v>
      </c>
      <c r="AY821" s="55">
        <f t="shared" si="314"/>
        <v>0.62955578229279774</v>
      </c>
    </row>
    <row r="822" spans="1:51" ht="14.4" thickBot="1" x14ac:dyDescent="0.3">
      <c r="A822" s="41" t="s">
        <v>1398</v>
      </c>
      <c r="B822" s="41" t="s">
        <v>1426</v>
      </c>
      <c r="C822" s="26" t="s">
        <v>881</v>
      </c>
      <c r="D822" s="50">
        <v>-15.78</v>
      </c>
      <c r="E822" s="50">
        <v>-7.2</v>
      </c>
      <c r="F822" s="50">
        <v>-3.39</v>
      </c>
      <c r="G822" s="50">
        <v>9.6999999999999993</v>
      </c>
      <c r="H822" s="50">
        <v>10</v>
      </c>
      <c r="I822" s="50">
        <v>17.8</v>
      </c>
      <c r="J822" s="50">
        <v>21.5</v>
      </c>
      <c r="K822" s="50">
        <v>21.1</v>
      </c>
      <c r="L822" s="50">
        <v>16.11</v>
      </c>
      <c r="M822" s="50">
        <v>1.7</v>
      </c>
      <c r="N822" s="50">
        <v>-1.61</v>
      </c>
      <c r="O822" s="50">
        <v>-14.22</v>
      </c>
      <c r="P822" s="51">
        <v>-18.222222222222221</v>
      </c>
      <c r="Q822" s="51">
        <v>-10.299999999999999</v>
      </c>
      <c r="R822" s="51">
        <v>-5.4999999999999991</v>
      </c>
      <c r="S822" s="51">
        <v>1.9000000000000008</v>
      </c>
      <c r="T822" s="51">
        <v>3.3888888888888897</v>
      </c>
      <c r="U822" s="51">
        <v>13.2</v>
      </c>
      <c r="V822" s="51">
        <v>15.999999999999998</v>
      </c>
      <c r="W822" s="51">
        <v>15.799999999999999</v>
      </c>
      <c r="X822" s="51">
        <v>9.2777777777777786</v>
      </c>
      <c r="Y822" s="51">
        <v>-2.0000000000000009</v>
      </c>
      <c r="Z822" s="51">
        <v>-3.8888888888888888</v>
      </c>
      <c r="AA822" s="51">
        <v>-15.611111111111111</v>
      </c>
      <c r="AB822" s="53">
        <f t="shared" si="291"/>
        <v>119.35509419706094</v>
      </c>
      <c r="AC822" s="53">
        <f t="shared" si="292"/>
        <v>219.97157248195015</v>
      </c>
      <c r="AD822" s="53">
        <f t="shared" si="293"/>
        <v>346.73563190291543</v>
      </c>
      <c r="AE822" s="53">
        <f t="shared" si="294"/>
        <v>408.47155933688919</v>
      </c>
      <c r="AF822" s="53">
        <f t="shared" si="295"/>
        <v>494.55178850924426</v>
      </c>
      <c r="AG822" s="53">
        <f t="shared" si="296"/>
        <v>1128.3945709250413</v>
      </c>
      <c r="AH822" s="53">
        <f t="shared" si="297"/>
        <v>1287.2389168041398</v>
      </c>
      <c r="AI822" s="53">
        <f t="shared" si="298"/>
        <v>1285.9093774558748</v>
      </c>
      <c r="AJ822" s="53">
        <f t="shared" si="299"/>
        <v>746.89162424051449</v>
      </c>
      <c r="AK822" s="53">
        <f t="shared" si="300"/>
        <v>403.63694489400797</v>
      </c>
      <c r="AL822" s="53">
        <f t="shared" si="301"/>
        <v>387.51334703779611</v>
      </c>
      <c r="AM822" s="53">
        <f t="shared" si="302"/>
        <v>162.56982829607517</v>
      </c>
      <c r="AN822" s="55">
        <f t="shared" si="303"/>
        <v>0.81484543424717693</v>
      </c>
      <c r="AO822" s="55">
        <f t="shared" si="304"/>
        <v>0.78511535194033788</v>
      </c>
      <c r="AP822" s="55">
        <f t="shared" si="305"/>
        <v>0.85319047861938657</v>
      </c>
      <c r="AQ822" s="55">
        <f t="shared" si="306"/>
        <v>0.58291196737848339</v>
      </c>
      <c r="AR822" s="55">
        <f t="shared" si="307"/>
        <v>0.63498666643814039</v>
      </c>
      <c r="AS822" s="55">
        <f t="shared" si="308"/>
        <v>0.74467236132966264</v>
      </c>
      <c r="AT822" s="55">
        <f t="shared" si="309"/>
        <v>0.70906763023733355</v>
      </c>
      <c r="AU822" s="55">
        <f t="shared" si="310"/>
        <v>0.71744393284880636</v>
      </c>
      <c r="AV822" s="55">
        <f t="shared" si="311"/>
        <v>0.63917365371706147</v>
      </c>
      <c r="AW822" s="55">
        <f t="shared" si="312"/>
        <v>0.76439766032528123</v>
      </c>
      <c r="AX822" s="55">
        <f t="shared" si="313"/>
        <v>0.84444984141170665</v>
      </c>
      <c r="AY822" s="55">
        <f t="shared" si="314"/>
        <v>0.89180638843316173</v>
      </c>
    </row>
    <row r="823" spans="1:51" ht="14.4" thickBot="1" x14ac:dyDescent="0.3">
      <c r="A823" s="41" t="s">
        <v>1398</v>
      </c>
      <c r="B823" s="41" t="s">
        <v>1426</v>
      </c>
      <c r="C823" s="26" t="s">
        <v>882</v>
      </c>
      <c r="D823" s="50">
        <v>-8.39</v>
      </c>
      <c r="E823" s="50">
        <v>-6.7</v>
      </c>
      <c r="F823" s="50">
        <v>-4.8899999999999997</v>
      </c>
      <c r="G823" s="50">
        <v>2.9</v>
      </c>
      <c r="H823" s="50">
        <v>10.11</v>
      </c>
      <c r="I823" s="50">
        <v>15.8</v>
      </c>
      <c r="J823" s="50">
        <v>21.1</v>
      </c>
      <c r="K823" s="50">
        <v>18.399999999999999</v>
      </c>
      <c r="L823" s="50">
        <v>12.39</v>
      </c>
      <c r="M823" s="50">
        <v>6</v>
      </c>
      <c r="N823" s="50">
        <v>2.39</v>
      </c>
      <c r="O823" s="50">
        <v>-4.1100000000000003</v>
      </c>
      <c r="P823" s="51">
        <v>-9.6111111111111107</v>
      </c>
      <c r="Q823" s="51">
        <v>-8.6</v>
      </c>
      <c r="R823" s="51">
        <v>-6.7777777777777768</v>
      </c>
      <c r="S823" s="51">
        <v>-1.4999999999999996</v>
      </c>
      <c r="T823" s="51">
        <v>3.2222222222222205</v>
      </c>
      <c r="U823" s="51">
        <v>10.399999999999999</v>
      </c>
      <c r="V823" s="51">
        <v>13.699999999999998</v>
      </c>
      <c r="W823" s="51">
        <v>11.199999999999998</v>
      </c>
      <c r="X823" s="51">
        <v>6.5000000000000018</v>
      </c>
      <c r="Y823" s="51">
        <v>0.59999999999999909</v>
      </c>
      <c r="Z823" s="51">
        <v>-2.1111111111111116</v>
      </c>
      <c r="AA823" s="51">
        <v>-7.1111111111111116</v>
      </c>
      <c r="AB823" s="53">
        <f t="shared" si="291"/>
        <v>268.87400888047711</v>
      </c>
      <c r="AC823" s="53">
        <f t="shared" si="292"/>
        <v>276.43999442451877</v>
      </c>
      <c r="AD823" s="53">
        <f t="shared" si="293"/>
        <v>319.28626685791687</v>
      </c>
      <c r="AE823" s="53">
        <f t="shared" si="294"/>
        <v>398.89224478205131</v>
      </c>
      <c r="AF823" s="53">
        <f t="shared" si="295"/>
        <v>479.51128289778728</v>
      </c>
      <c r="AG823" s="53">
        <f t="shared" si="296"/>
        <v>885.42059197125013</v>
      </c>
      <c r="AH823" s="53">
        <f t="shared" si="297"/>
        <v>980.92365914425295</v>
      </c>
      <c r="AI823" s="53">
        <f t="shared" si="298"/>
        <v>835.34941422979932</v>
      </c>
      <c r="AJ823" s="53">
        <f t="shared" si="299"/>
        <v>651.11592551901629</v>
      </c>
      <c r="AK823" s="53">
        <f t="shared" si="300"/>
        <v>435.9824813990154</v>
      </c>
      <c r="AL823" s="53">
        <f t="shared" si="301"/>
        <v>378.00892600711114</v>
      </c>
      <c r="AM823" s="53">
        <f t="shared" si="302"/>
        <v>286.0415288611681</v>
      </c>
      <c r="AN823" s="55">
        <f t="shared" si="303"/>
        <v>0.90892165298525485</v>
      </c>
      <c r="AO823" s="55">
        <f t="shared" si="304"/>
        <v>0.86338914693796021</v>
      </c>
      <c r="AP823" s="55">
        <f t="shared" si="305"/>
        <v>0.86613147088123954</v>
      </c>
      <c r="AQ823" s="55">
        <f t="shared" si="306"/>
        <v>0.72812757921610827</v>
      </c>
      <c r="AR823" s="55">
        <f t="shared" si="307"/>
        <v>0.62296096129721179</v>
      </c>
      <c r="AS823" s="55">
        <f t="shared" si="308"/>
        <v>0.70285155651324061</v>
      </c>
      <c r="AT823" s="55">
        <f t="shared" si="309"/>
        <v>0.62661442785731913</v>
      </c>
      <c r="AU823" s="55">
        <f t="shared" si="310"/>
        <v>0.62875987090576768</v>
      </c>
      <c r="AV823" s="55">
        <f t="shared" si="311"/>
        <v>0.67312026004368564</v>
      </c>
      <c r="AW823" s="55">
        <f t="shared" si="312"/>
        <v>0.68302325033110489</v>
      </c>
      <c r="AX823" s="55">
        <f t="shared" si="313"/>
        <v>0.72175507071581724</v>
      </c>
      <c r="AY823" s="55">
        <f t="shared" si="314"/>
        <v>0.79608149710964515</v>
      </c>
    </row>
    <row r="824" spans="1:51" ht="14.4" thickBot="1" x14ac:dyDescent="0.3">
      <c r="A824" s="41" t="s">
        <v>1398</v>
      </c>
      <c r="B824" s="41" t="s">
        <v>1426</v>
      </c>
      <c r="C824" s="26" t="s">
        <v>883</v>
      </c>
      <c r="D824" s="50">
        <v>-12.72</v>
      </c>
      <c r="E824" s="50">
        <v>-8.6999999999999993</v>
      </c>
      <c r="F824" s="50">
        <v>-5.28</v>
      </c>
      <c r="G824" s="50">
        <v>8.6</v>
      </c>
      <c r="H824" s="50">
        <v>13.72</v>
      </c>
      <c r="I824" s="50">
        <v>18.899999999999999</v>
      </c>
      <c r="J824" s="50">
        <v>21.3</v>
      </c>
      <c r="K824" s="50">
        <v>19</v>
      </c>
      <c r="L824" s="50">
        <v>14.22</v>
      </c>
      <c r="M824" s="50">
        <v>7.5</v>
      </c>
      <c r="N824" s="50">
        <v>-2</v>
      </c>
      <c r="O824" s="50">
        <v>-10.11</v>
      </c>
      <c r="P824" s="51">
        <v>-16.277777777777779</v>
      </c>
      <c r="Q824" s="51">
        <v>-11.600000000000001</v>
      </c>
      <c r="R824" s="51">
        <v>-7.3888888888888893</v>
      </c>
      <c r="S824" s="51">
        <v>-1.3999999999999997</v>
      </c>
      <c r="T824" s="51">
        <v>5.8888888888888893</v>
      </c>
      <c r="U824" s="51">
        <v>9.6</v>
      </c>
      <c r="V824" s="51">
        <v>10.1</v>
      </c>
      <c r="W824" s="51">
        <v>11.300000000000002</v>
      </c>
      <c r="X824" s="51">
        <v>5</v>
      </c>
      <c r="Y824" s="51">
        <v>-0.59999999999999909</v>
      </c>
      <c r="Z824" s="51">
        <v>-5.7222222222222223</v>
      </c>
      <c r="AA824" s="51">
        <v>-13.111111111111111</v>
      </c>
      <c r="AB824" s="53">
        <f t="shared" si="291"/>
        <v>128.82333808405755</v>
      </c>
      <c r="AC824" s="53">
        <f t="shared" si="292"/>
        <v>200.93818994728122</v>
      </c>
      <c r="AD824" s="53">
        <f t="shared" si="293"/>
        <v>299.33290791958171</v>
      </c>
      <c r="AE824" s="53">
        <f t="shared" si="294"/>
        <v>272.82926931127849</v>
      </c>
      <c r="AF824" s="53">
        <f t="shared" si="295"/>
        <v>548.69158223647685</v>
      </c>
      <c r="AG824" s="53">
        <f t="shared" si="296"/>
        <v>654.0387507632754</v>
      </c>
      <c r="AH824" s="53">
        <f t="shared" si="297"/>
        <v>602.85180075556127</v>
      </c>
      <c r="AI824" s="53">
        <f t="shared" si="298"/>
        <v>815.32171767877037</v>
      </c>
      <c r="AJ824" s="53">
        <f t="shared" si="299"/>
        <v>469.5507677163443</v>
      </c>
      <c r="AK824" s="53">
        <f t="shared" si="300"/>
        <v>330.48980007366305</v>
      </c>
      <c r="AL824" s="53">
        <f t="shared" si="301"/>
        <v>302.38926802078618</v>
      </c>
      <c r="AM824" s="53">
        <f t="shared" si="302"/>
        <v>175.9800954041286</v>
      </c>
      <c r="AN824" s="55">
        <f t="shared" si="303"/>
        <v>0.74691887992853789</v>
      </c>
      <c r="AO824" s="55">
        <f t="shared" si="304"/>
        <v>0.79529307244428693</v>
      </c>
      <c r="AP824" s="55">
        <f t="shared" si="305"/>
        <v>0.85109426068339278</v>
      </c>
      <c r="AQ824" s="55">
        <f t="shared" si="306"/>
        <v>0.49437382888890413</v>
      </c>
      <c r="AR824" s="55">
        <f t="shared" si="307"/>
        <v>0.59164953909965234</v>
      </c>
      <c r="AS824" s="55">
        <f t="shared" si="308"/>
        <v>0.54772315463262466</v>
      </c>
      <c r="AT824" s="55">
        <f t="shared" si="309"/>
        <v>0.48822914284328239</v>
      </c>
      <c r="AU824" s="55">
        <f t="shared" si="310"/>
        <v>0.60963332921071589</v>
      </c>
      <c r="AV824" s="55">
        <f t="shared" si="311"/>
        <v>0.53851859524006374</v>
      </c>
      <c r="AW824" s="55">
        <f t="shared" si="312"/>
        <v>0.5648306081443667</v>
      </c>
      <c r="AX824" s="55">
        <f t="shared" si="313"/>
        <v>0.75674124687008459</v>
      </c>
      <c r="AY824" s="55">
        <f t="shared" si="314"/>
        <v>0.78660232165296584</v>
      </c>
    </row>
    <row r="825" spans="1:51" ht="14.4" thickBot="1" x14ac:dyDescent="0.3">
      <c r="A825" s="41" t="s">
        <v>1398</v>
      </c>
      <c r="B825" s="41" t="s">
        <v>1426</v>
      </c>
      <c r="C825" s="26" t="s">
        <v>884</v>
      </c>
      <c r="D825" s="50">
        <v>-12.22</v>
      </c>
      <c r="E825" s="50">
        <v>-6.7</v>
      </c>
      <c r="F825" s="50">
        <v>0.5</v>
      </c>
      <c r="G825" s="50">
        <v>3.7</v>
      </c>
      <c r="H825" s="50">
        <v>14.22</v>
      </c>
      <c r="I825" s="50">
        <v>17.8</v>
      </c>
      <c r="J825" s="50">
        <v>20.399999999999999</v>
      </c>
      <c r="K825" s="50">
        <v>21.1</v>
      </c>
      <c r="L825" s="50">
        <v>15.89</v>
      </c>
      <c r="M825" s="50">
        <v>7.7</v>
      </c>
      <c r="N825" s="50">
        <v>-1.61</v>
      </c>
      <c r="O825" s="50">
        <v>-8.7799999999999994</v>
      </c>
      <c r="P825" s="51">
        <v>-14.5</v>
      </c>
      <c r="Q825" s="51">
        <v>-10.1</v>
      </c>
      <c r="R825" s="51">
        <v>-5.2222222222222214</v>
      </c>
      <c r="S825" s="51">
        <v>-2.0000000000000009</v>
      </c>
      <c r="T825" s="51">
        <v>5.3888888888888902</v>
      </c>
      <c r="U825" s="51">
        <v>10.799999999999999</v>
      </c>
      <c r="V825" s="51">
        <v>10.199999999999999</v>
      </c>
      <c r="W825" s="51">
        <v>11.8</v>
      </c>
      <c r="X825" s="51">
        <v>5.7222222222222205</v>
      </c>
      <c r="Y825" s="51">
        <v>2.2000000000000006</v>
      </c>
      <c r="Z825" s="51">
        <v>-7.2777777777777786</v>
      </c>
      <c r="AA825" s="51">
        <v>-11.277777777777779</v>
      </c>
      <c r="AB825" s="53">
        <f t="shared" si="291"/>
        <v>166.00901025829961</v>
      </c>
      <c r="AC825" s="53">
        <f t="shared" si="292"/>
        <v>218.47624580775729</v>
      </c>
      <c r="AD825" s="53">
        <f t="shared" si="293"/>
        <v>271.83280458744275</v>
      </c>
      <c r="AE825" s="53">
        <f t="shared" si="294"/>
        <v>350.24931762330266</v>
      </c>
      <c r="AF825" s="53">
        <f t="shared" si="295"/>
        <v>495.63720180700506</v>
      </c>
      <c r="AG825" s="53">
        <f t="shared" si="296"/>
        <v>822.57450074737142</v>
      </c>
      <c r="AH825" s="53">
        <f t="shared" si="297"/>
        <v>645.73986186785748</v>
      </c>
      <c r="AI825" s="53">
        <f t="shared" si="298"/>
        <v>764.87061196761397</v>
      </c>
      <c r="AJ825" s="53">
        <f t="shared" si="299"/>
        <v>466.22216750770417</v>
      </c>
      <c r="AK825" s="53">
        <f t="shared" si="300"/>
        <v>488.03990572735438</v>
      </c>
      <c r="AL825" s="53">
        <f t="shared" si="301"/>
        <v>231.55583007022497</v>
      </c>
      <c r="AM825" s="53">
        <f t="shared" si="302"/>
        <v>212.87490185926166</v>
      </c>
      <c r="AN825" s="55">
        <f t="shared" si="303"/>
        <v>0.83098587917004563</v>
      </c>
      <c r="AO825" s="55">
        <f t="shared" si="304"/>
        <v>0.76755279875789284</v>
      </c>
      <c r="AP825" s="55">
        <f t="shared" si="305"/>
        <v>0.65494040301068679</v>
      </c>
      <c r="AQ825" s="55">
        <f t="shared" si="306"/>
        <v>0.66329349260158199</v>
      </c>
      <c r="AR825" s="55">
        <f t="shared" si="307"/>
        <v>0.55327541802371705</v>
      </c>
      <c r="AS825" s="55">
        <f t="shared" si="308"/>
        <v>0.63580269216740626</v>
      </c>
      <c r="AT825" s="55">
        <f t="shared" si="309"/>
        <v>0.51947987640140481</v>
      </c>
      <c r="AU825" s="55">
        <f t="shared" si="310"/>
        <v>0.55332051554822026</v>
      </c>
      <c r="AV825" s="55">
        <f t="shared" si="311"/>
        <v>0.50855295524996313</v>
      </c>
      <c r="AW825" s="55">
        <f t="shared" si="312"/>
        <v>0.68171916753228756</v>
      </c>
      <c r="AX825" s="55">
        <f t="shared" si="313"/>
        <v>0.65276729283622936</v>
      </c>
      <c r="AY825" s="55">
        <f t="shared" si="314"/>
        <v>0.82113338384896217</v>
      </c>
    </row>
    <row r="826" spans="1:51" ht="14.4" thickBot="1" x14ac:dyDescent="0.3">
      <c r="A826" s="41" t="s">
        <v>1398</v>
      </c>
      <c r="B826" s="41" t="s">
        <v>1427</v>
      </c>
      <c r="C826" s="26" t="s">
        <v>885</v>
      </c>
      <c r="D826" s="50">
        <v>-3.22</v>
      </c>
      <c r="E826" s="50">
        <v>-0.1</v>
      </c>
      <c r="F826" s="50">
        <v>5.22</v>
      </c>
      <c r="G826" s="50">
        <v>8.6</v>
      </c>
      <c r="H826" s="50">
        <v>13.5</v>
      </c>
      <c r="I826" s="50">
        <v>19.2</v>
      </c>
      <c r="J826" s="50">
        <v>22</v>
      </c>
      <c r="K826" s="50">
        <v>23.1</v>
      </c>
      <c r="L826" s="50">
        <v>17.78</v>
      </c>
      <c r="M826" s="50">
        <v>10.1</v>
      </c>
      <c r="N826" s="50">
        <v>3.22</v>
      </c>
      <c r="O826" s="50">
        <v>-0.22</v>
      </c>
      <c r="P826" s="51">
        <v>-8.2777777777777768</v>
      </c>
      <c r="Q826" s="51">
        <v>-8.6999999999999993</v>
      </c>
      <c r="R826" s="51">
        <v>-1.7777777777777772</v>
      </c>
      <c r="S826" s="51">
        <v>0.19999999999999968</v>
      </c>
      <c r="T826" s="51">
        <v>7.6111111111111125</v>
      </c>
      <c r="U826" s="51">
        <v>12.799999999999999</v>
      </c>
      <c r="V826" s="51">
        <v>14.7</v>
      </c>
      <c r="W826" s="51">
        <v>14.3</v>
      </c>
      <c r="X826" s="51">
        <v>6.3888888888888884</v>
      </c>
      <c r="Y826" s="51">
        <v>4.7</v>
      </c>
      <c r="Z826" s="51">
        <v>-2.2777777777777786</v>
      </c>
      <c r="AA826" s="51">
        <v>-6.8888888888888875</v>
      </c>
      <c r="AB826" s="53">
        <f t="shared" si="291"/>
        <v>223.4407302401178</v>
      </c>
      <c r="AC826" s="53">
        <f t="shared" si="292"/>
        <v>166.3349766569753</v>
      </c>
      <c r="AD826" s="53">
        <f t="shared" si="293"/>
        <v>325.41129058285293</v>
      </c>
      <c r="AE826" s="53">
        <f t="shared" si="294"/>
        <v>344.48803708455875</v>
      </c>
      <c r="AF826" s="53">
        <f t="shared" si="295"/>
        <v>705.08348939105588</v>
      </c>
      <c r="AG826" s="53">
        <f t="shared" si="296"/>
        <v>981.03241403756579</v>
      </c>
      <c r="AH826" s="53">
        <f t="shared" si="297"/>
        <v>1056.6869701068247</v>
      </c>
      <c r="AI826" s="53">
        <f t="shared" si="298"/>
        <v>938.63548724036707</v>
      </c>
      <c r="AJ826" s="53">
        <f t="shared" si="299"/>
        <v>453.42535290327049</v>
      </c>
      <c r="AK826" s="53">
        <f t="shared" si="300"/>
        <v>590.48965102184422</v>
      </c>
      <c r="AL826" s="53">
        <f t="shared" si="301"/>
        <v>347.74766570527476</v>
      </c>
      <c r="AM826" s="53">
        <f t="shared" si="302"/>
        <v>222.09305791800043</v>
      </c>
      <c r="AN826" s="55">
        <f t="shared" si="303"/>
        <v>0.68057591414767982</v>
      </c>
      <c r="AO826" s="55">
        <f t="shared" si="304"/>
        <v>0.52357089297502613</v>
      </c>
      <c r="AP826" s="55">
        <f t="shared" si="305"/>
        <v>0.60625061407187997</v>
      </c>
      <c r="AQ826" s="55">
        <f t="shared" si="306"/>
        <v>0.55551663001105456</v>
      </c>
      <c r="AR826" s="55">
        <f t="shared" si="307"/>
        <v>0.67550313573660592</v>
      </c>
      <c r="AS826" s="55">
        <f t="shared" si="308"/>
        <v>0.66456681094242087</v>
      </c>
      <c r="AT826" s="55">
        <f t="shared" si="309"/>
        <v>0.63270020292312845</v>
      </c>
      <c r="AU826" s="55">
        <f t="shared" si="310"/>
        <v>0.57672369592902184</v>
      </c>
      <c r="AV826" s="55">
        <f t="shared" si="311"/>
        <v>0.47234692229062719</v>
      </c>
      <c r="AW826" s="55">
        <f t="shared" si="312"/>
        <v>0.69153268814756963</v>
      </c>
      <c r="AX826" s="55">
        <f t="shared" si="313"/>
        <v>0.67219797041457108</v>
      </c>
      <c r="AY826" s="55">
        <f t="shared" si="314"/>
        <v>0.6076358103411228</v>
      </c>
    </row>
    <row r="827" spans="1:51" ht="14.4" thickBot="1" x14ac:dyDescent="0.3">
      <c r="A827" s="41" t="s">
        <v>1398</v>
      </c>
      <c r="B827" s="41" t="s">
        <v>1427</v>
      </c>
      <c r="C827" s="26" t="s">
        <v>886</v>
      </c>
      <c r="D827" s="50">
        <v>-2.78</v>
      </c>
      <c r="E827" s="50">
        <v>-1.8</v>
      </c>
      <c r="F827" s="50">
        <v>4</v>
      </c>
      <c r="G827" s="50">
        <v>8.1</v>
      </c>
      <c r="H827" s="50">
        <v>12.11</v>
      </c>
      <c r="I827" s="50">
        <v>19.3</v>
      </c>
      <c r="J827" s="50">
        <v>23.5</v>
      </c>
      <c r="K827" s="50">
        <v>23.1</v>
      </c>
      <c r="L827" s="50">
        <v>16.72</v>
      </c>
      <c r="M827" s="50">
        <v>8.3000000000000007</v>
      </c>
      <c r="N827" s="50">
        <v>-0.72</v>
      </c>
      <c r="O827" s="50">
        <v>-4.5</v>
      </c>
      <c r="P827" s="51">
        <v>-11</v>
      </c>
      <c r="Q827" s="51">
        <v>-11.9</v>
      </c>
      <c r="R827" s="51">
        <v>-2.8888888888888884</v>
      </c>
      <c r="S827" s="51">
        <v>0</v>
      </c>
      <c r="T827" s="51">
        <v>4.6111111111111098</v>
      </c>
      <c r="U827" s="51">
        <v>9.6</v>
      </c>
      <c r="V827" s="51">
        <v>12.7</v>
      </c>
      <c r="W827" s="51">
        <v>12.4</v>
      </c>
      <c r="X827" s="51">
        <v>8.3888888888888893</v>
      </c>
      <c r="Y827" s="51">
        <v>0.79999999999999871</v>
      </c>
      <c r="Z827" s="51">
        <v>-5.8888888888888893</v>
      </c>
      <c r="AA827" s="51">
        <v>-10.277777777777777</v>
      </c>
      <c r="AB827" s="53">
        <f t="shared" si="291"/>
        <v>140.93678588125377</v>
      </c>
      <c r="AC827" s="53">
        <f t="shared" si="292"/>
        <v>113.53635262609208</v>
      </c>
      <c r="AD827" s="53">
        <f t="shared" si="293"/>
        <v>300.66803534611836</v>
      </c>
      <c r="AE827" s="53">
        <f t="shared" si="294"/>
        <v>346.1826083270185</v>
      </c>
      <c r="AF827" s="53">
        <f t="shared" si="295"/>
        <v>510.42049529997831</v>
      </c>
      <c r="AG827" s="53">
        <f t="shared" si="296"/>
        <v>637.93226434586848</v>
      </c>
      <c r="AH827" s="53">
        <f t="shared" si="297"/>
        <v>743.96301273492827</v>
      </c>
      <c r="AI827" s="53">
        <f t="shared" si="298"/>
        <v>732.7483531977997</v>
      </c>
      <c r="AJ827" s="53">
        <f t="shared" si="299"/>
        <v>637.18826540912482</v>
      </c>
      <c r="AK827" s="53">
        <f t="shared" si="300"/>
        <v>383.38646470134057</v>
      </c>
      <c r="AL827" s="53">
        <f t="shared" si="301"/>
        <v>268.39829889351978</v>
      </c>
      <c r="AM827" s="53">
        <f t="shared" si="302"/>
        <v>179.7249060560512</v>
      </c>
      <c r="AN827" s="55">
        <f t="shared" si="303"/>
        <v>0.53174632955177359</v>
      </c>
      <c r="AO827" s="55">
        <f t="shared" si="304"/>
        <v>0.46029091683888579</v>
      </c>
      <c r="AP827" s="55">
        <f t="shared" si="305"/>
        <v>0.60811080402094841</v>
      </c>
      <c r="AQ827" s="55">
        <f t="shared" si="306"/>
        <v>0.5663982466083417</v>
      </c>
      <c r="AR827" s="55">
        <f t="shared" si="307"/>
        <v>0.60148360998899719</v>
      </c>
      <c r="AS827" s="55">
        <f t="shared" si="308"/>
        <v>0.5342348169151816</v>
      </c>
      <c r="AT827" s="55">
        <f t="shared" si="309"/>
        <v>0.50728257540809885</v>
      </c>
      <c r="AU827" s="55">
        <f t="shared" si="310"/>
        <v>0.50956165137340237</v>
      </c>
      <c r="AV827" s="55">
        <f t="shared" si="311"/>
        <v>0.579022073842128</v>
      </c>
      <c r="AW827" s="55">
        <f t="shared" si="312"/>
        <v>0.59202553336234032</v>
      </c>
      <c r="AX827" s="55">
        <f t="shared" si="313"/>
        <v>0.68025217696693741</v>
      </c>
      <c r="AY827" s="55">
        <f t="shared" si="314"/>
        <v>0.64034209319325563</v>
      </c>
    </row>
    <row r="828" spans="1:51" ht="14.4" thickBot="1" x14ac:dyDescent="0.3">
      <c r="A828" s="41" t="s">
        <v>1398</v>
      </c>
      <c r="B828" s="41" t="s">
        <v>1427</v>
      </c>
      <c r="C828" s="26" t="s">
        <v>887</v>
      </c>
      <c r="D828" s="50">
        <v>-2.61</v>
      </c>
      <c r="E828" s="50">
        <v>-3.2</v>
      </c>
      <c r="F828" s="50">
        <v>7.22</v>
      </c>
      <c r="G828" s="50">
        <v>13.8</v>
      </c>
      <c r="H828" s="50">
        <v>15.39</v>
      </c>
      <c r="I828" s="50">
        <v>20.5</v>
      </c>
      <c r="J828" s="50">
        <v>27.1</v>
      </c>
      <c r="K828" s="50">
        <v>23.4</v>
      </c>
      <c r="L828" s="50">
        <v>17.28</v>
      </c>
      <c r="M828" s="50">
        <v>12.4</v>
      </c>
      <c r="N828" s="50">
        <v>5.89</v>
      </c>
      <c r="O828" s="50">
        <v>-1.22</v>
      </c>
      <c r="P828" s="51">
        <v>-6.8888888888888875</v>
      </c>
      <c r="Q828" s="51">
        <v>-7.5</v>
      </c>
      <c r="R828" s="51">
        <v>0.99999999999999845</v>
      </c>
      <c r="S828" s="51">
        <v>5.6999999999999984</v>
      </c>
      <c r="T828" s="51">
        <v>7.2777777777777786</v>
      </c>
      <c r="U828" s="51">
        <v>13.399999999999999</v>
      </c>
      <c r="V828" s="51">
        <v>16.900000000000002</v>
      </c>
      <c r="W828" s="51">
        <v>18.000000000000004</v>
      </c>
      <c r="X828" s="51">
        <v>12.888888888888889</v>
      </c>
      <c r="Y828" s="51">
        <v>5.7999999999999989</v>
      </c>
      <c r="Z828" s="51">
        <v>-0.88888888888888962</v>
      </c>
      <c r="AA828" s="51">
        <v>-3.5000000000000004</v>
      </c>
      <c r="AB828" s="53">
        <f t="shared" si="291"/>
        <v>264.66289773776379</v>
      </c>
      <c r="AC828" s="53">
        <f t="shared" si="292"/>
        <v>251.68044030958299</v>
      </c>
      <c r="AD828" s="53">
        <f t="shared" si="293"/>
        <v>424.70150972911085</v>
      </c>
      <c r="AE828" s="53">
        <f t="shared" si="294"/>
        <v>531.76680689907846</v>
      </c>
      <c r="AF828" s="53">
        <f t="shared" si="295"/>
        <v>596.26534738630971</v>
      </c>
      <c r="AG828" s="53">
        <f t="shared" si="296"/>
        <v>978.85033833661646</v>
      </c>
      <c r="AH828" s="53">
        <f t="shared" si="297"/>
        <v>1031.833019776167</v>
      </c>
      <c r="AI828" s="53">
        <f t="shared" si="298"/>
        <v>1477.6034035517093</v>
      </c>
      <c r="AJ828" s="53">
        <f t="shared" si="299"/>
        <v>1119.5837662236438</v>
      </c>
      <c r="AK828" s="53">
        <f t="shared" si="300"/>
        <v>590.7860832241721</v>
      </c>
      <c r="AL828" s="53">
        <f t="shared" si="301"/>
        <v>353.89440016491238</v>
      </c>
      <c r="AM828" s="53">
        <f t="shared" si="302"/>
        <v>399.1327241339248</v>
      </c>
      <c r="AN828" s="55">
        <f t="shared" si="303"/>
        <v>0.72410482273377541</v>
      </c>
      <c r="AO828" s="55">
        <f t="shared" si="304"/>
        <v>0.72176647160446361</v>
      </c>
      <c r="AP828" s="55">
        <f t="shared" si="305"/>
        <v>0.6464500068729182</v>
      </c>
      <c r="AQ828" s="55">
        <f t="shared" si="306"/>
        <v>0.58094176422659938</v>
      </c>
      <c r="AR828" s="55">
        <f t="shared" si="307"/>
        <v>0.58439951355736064</v>
      </c>
      <c r="AS828" s="55">
        <f t="shared" si="308"/>
        <v>0.63761466860350668</v>
      </c>
      <c r="AT828" s="55">
        <f t="shared" si="309"/>
        <v>0.5367506971071071</v>
      </c>
      <c r="AU828" s="55">
        <f t="shared" si="310"/>
        <v>0.71707238414937735</v>
      </c>
      <c r="AV828" s="55">
        <f t="shared" si="311"/>
        <v>0.75402607322192516</v>
      </c>
      <c r="AW828" s="55">
        <f t="shared" si="312"/>
        <v>0.64096759075778487</v>
      </c>
      <c r="AX828" s="55">
        <f t="shared" si="313"/>
        <v>0.61771519276577591</v>
      </c>
      <c r="AY828" s="55">
        <f t="shared" si="314"/>
        <v>0.84484221652988234</v>
      </c>
    </row>
    <row r="829" spans="1:51" ht="14.4" thickBot="1" x14ac:dyDescent="0.3">
      <c r="A829" s="41" t="s">
        <v>1398</v>
      </c>
      <c r="B829" s="41" t="s">
        <v>1427</v>
      </c>
      <c r="C829" s="26" t="s">
        <v>888</v>
      </c>
      <c r="D829" s="50">
        <v>-6.61</v>
      </c>
      <c r="E829" s="50">
        <v>2.8</v>
      </c>
      <c r="F829" s="50">
        <v>5.1100000000000003</v>
      </c>
      <c r="G829" s="50">
        <v>8.4</v>
      </c>
      <c r="H829" s="50">
        <v>15.78</v>
      </c>
      <c r="I829" s="50">
        <v>23.9</v>
      </c>
      <c r="J829" s="50">
        <v>24.9</v>
      </c>
      <c r="K829" s="50">
        <v>23.2</v>
      </c>
      <c r="L829" s="50">
        <v>18.72</v>
      </c>
      <c r="M829" s="50">
        <v>8.3000000000000007</v>
      </c>
      <c r="N829" s="50">
        <v>1</v>
      </c>
      <c r="O829" s="50">
        <v>-0.11</v>
      </c>
      <c r="P829" s="51">
        <v>-9.7222222222222214</v>
      </c>
      <c r="Q829" s="51">
        <v>-0.59999999999999909</v>
      </c>
      <c r="R829" s="51">
        <v>-0.38888888888888851</v>
      </c>
      <c r="S829" s="51">
        <v>2.3000000000000003</v>
      </c>
      <c r="T829" s="51">
        <v>8.2222222222222197</v>
      </c>
      <c r="U829" s="51">
        <v>18.099999999999998</v>
      </c>
      <c r="V829" s="51">
        <v>17.599999999999998</v>
      </c>
      <c r="W829" s="51">
        <v>17.5</v>
      </c>
      <c r="X829" s="51">
        <v>11.388888888888889</v>
      </c>
      <c r="Y829" s="51">
        <v>4.1000000000000014</v>
      </c>
      <c r="Z829" s="51">
        <v>-2.5</v>
      </c>
      <c r="AA829" s="51">
        <v>-3.9999999999999996</v>
      </c>
      <c r="AB829" s="53">
        <f t="shared" si="291"/>
        <v>230.28734817267036</v>
      </c>
      <c r="AC829" s="53">
        <f t="shared" si="292"/>
        <v>458.26418429478059</v>
      </c>
      <c r="AD829" s="53">
        <f t="shared" si="293"/>
        <v>401.81407040214964</v>
      </c>
      <c r="AE829" s="53">
        <f t="shared" si="294"/>
        <v>472.04557810982885</v>
      </c>
      <c r="AF829" s="53">
        <f t="shared" si="295"/>
        <v>661.39733587890294</v>
      </c>
      <c r="AG829" s="53">
        <f t="shared" si="296"/>
        <v>1451.9035561706635</v>
      </c>
      <c r="AH829" s="53">
        <f t="shared" si="297"/>
        <v>1284.0899782910217</v>
      </c>
      <c r="AI829" s="53">
        <f t="shared" si="298"/>
        <v>1404.2667697830022</v>
      </c>
      <c r="AJ829" s="53">
        <f t="shared" si="299"/>
        <v>839.52557535053654</v>
      </c>
      <c r="AK829" s="53">
        <f t="shared" si="300"/>
        <v>612.88904600258024</v>
      </c>
      <c r="AL829" s="53">
        <f t="shared" si="301"/>
        <v>394.19246823904723</v>
      </c>
      <c r="AM829" s="53">
        <f t="shared" si="302"/>
        <v>341.56756054467087</v>
      </c>
      <c r="AN829" s="55">
        <f t="shared" si="303"/>
        <v>0.78531339841219561</v>
      </c>
      <c r="AO829" s="55">
        <f t="shared" si="304"/>
        <v>0.78320613177262877</v>
      </c>
      <c r="AP829" s="55">
        <f t="shared" si="305"/>
        <v>0.67625316767895371</v>
      </c>
      <c r="AQ829" s="55">
        <f t="shared" si="306"/>
        <v>0.65469972852273839</v>
      </c>
      <c r="AR829" s="55">
        <f t="shared" si="307"/>
        <v>0.60785180919270798</v>
      </c>
      <c r="AS829" s="55">
        <f t="shared" si="308"/>
        <v>0.70018666958260189</v>
      </c>
      <c r="AT829" s="55">
        <f t="shared" si="309"/>
        <v>0.63905419936939123</v>
      </c>
      <c r="AU829" s="55">
        <f t="shared" si="310"/>
        <v>0.7032850463334227</v>
      </c>
      <c r="AV829" s="55">
        <f t="shared" si="311"/>
        <v>0.62404833706635054</v>
      </c>
      <c r="AW829" s="55">
        <f t="shared" si="312"/>
        <v>0.7485364950628296</v>
      </c>
      <c r="AX829" s="55">
        <f t="shared" si="313"/>
        <v>0.77460399195687368</v>
      </c>
      <c r="AY829" s="55">
        <f t="shared" si="314"/>
        <v>0.75054998726131716</v>
      </c>
    </row>
    <row r="830" spans="1:51" ht="14.4" thickBot="1" x14ac:dyDescent="0.3">
      <c r="A830" s="41" t="s">
        <v>1398</v>
      </c>
      <c r="B830" s="41" t="s">
        <v>1427</v>
      </c>
      <c r="C830" s="26" t="s">
        <v>889</v>
      </c>
      <c r="D830" s="50">
        <v>-4.22</v>
      </c>
      <c r="E830" s="50">
        <v>-3</v>
      </c>
      <c r="F830" s="50">
        <v>4.8899999999999997</v>
      </c>
      <c r="G830" s="50">
        <v>10.3</v>
      </c>
      <c r="H830" s="50">
        <v>14.39</v>
      </c>
      <c r="I830" s="50">
        <v>20.9</v>
      </c>
      <c r="J830" s="50">
        <v>22.5</v>
      </c>
      <c r="K830" s="50">
        <v>22.5</v>
      </c>
      <c r="L830" s="50">
        <v>18.39</v>
      </c>
      <c r="M830" s="50">
        <v>7.3</v>
      </c>
      <c r="N830" s="50">
        <v>1.78</v>
      </c>
      <c r="O830" s="50">
        <v>-2.61</v>
      </c>
      <c r="P830" s="51">
        <v>-8.3888888888888893</v>
      </c>
      <c r="Q830" s="51">
        <v>-6.4999999999999991</v>
      </c>
      <c r="R830" s="51">
        <v>-2.0000000000000009</v>
      </c>
      <c r="S830" s="51">
        <v>3.9000000000000017</v>
      </c>
      <c r="T830" s="51">
        <v>8.4999999999999982</v>
      </c>
      <c r="U830" s="51">
        <v>12.4</v>
      </c>
      <c r="V830" s="51">
        <v>17.3</v>
      </c>
      <c r="W830" s="51">
        <v>16.400000000000002</v>
      </c>
      <c r="X830" s="51">
        <v>12.277777777777779</v>
      </c>
      <c r="Y830" s="51">
        <v>2.4</v>
      </c>
      <c r="Z830" s="51">
        <v>-4.1111111111111098</v>
      </c>
      <c r="AA830" s="51">
        <v>-6.4999999999999991</v>
      </c>
      <c r="AB830" s="53">
        <f t="shared" si="291"/>
        <v>236.66779459387834</v>
      </c>
      <c r="AC830" s="53">
        <f t="shared" si="292"/>
        <v>289.17955385716584</v>
      </c>
      <c r="AD830" s="53">
        <f t="shared" si="293"/>
        <v>322.24700290466723</v>
      </c>
      <c r="AE830" s="53">
        <f t="shared" si="294"/>
        <v>520.90197797783878</v>
      </c>
      <c r="AF830" s="53">
        <f t="shared" si="295"/>
        <v>750.9749156961966</v>
      </c>
      <c r="AG830" s="53">
        <f t="shared" si="296"/>
        <v>837.95097621192861</v>
      </c>
      <c r="AH830" s="53">
        <f t="shared" si="297"/>
        <v>1428.5607887567503</v>
      </c>
      <c r="AI830" s="53">
        <f t="shared" si="298"/>
        <v>1274.4449593929503</v>
      </c>
      <c r="AJ830" s="53">
        <f t="shared" si="299"/>
        <v>963.64521018088158</v>
      </c>
      <c r="AK830" s="53">
        <f t="shared" si="300"/>
        <v>516.02762652058732</v>
      </c>
      <c r="AL830" s="53">
        <f t="shared" si="301"/>
        <v>293.17002209209767</v>
      </c>
      <c r="AM830" s="53">
        <f t="shared" si="302"/>
        <v>280.92875001430031</v>
      </c>
      <c r="AN830" s="55">
        <f t="shared" si="303"/>
        <v>0.72711934560474722</v>
      </c>
      <c r="AO830" s="55">
        <f t="shared" si="304"/>
        <v>0.76793488787963449</v>
      </c>
      <c r="AP830" s="55">
        <f t="shared" si="305"/>
        <v>0.61026340176032401</v>
      </c>
      <c r="AQ830" s="55">
        <f t="shared" si="306"/>
        <v>0.64518418380159615</v>
      </c>
      <c r="AR830" s="55">
        <f t="shared" si="307"/>
        <v>0.67730525940736308</v>
      </c>
      <c r="AS830" s="55">
        <f t="shared" si="308"/>
        <v>0.58272076811238216</v>
      </c>
      <c r="AT830" s="55">
        <f t="shared" si="309"/>
        <v>0.72454582645106214</v>
      </c>
      <c r="AU830" s="55">
        <f t="shared" si="310"/>
        <v>0.68434805681440602</v>
      </c>
      <c r="AV830" s="55">
        <f t="shared" si="311"/>
        <v>0.67553119021656549</v>
      </c>
      <c r="AW830" s="55">
        <f t="shared" si="312"/>
        <v>0.71062708508890449</v>
      </c>
      <c r="AX830" s="55">
        <f t="shared" si="313"/>
        <v>0.64959359998914723</v>
      </c>
      <c r="AY830" s="55">
        <f t="shared" si="314"/>
        <v>0.74602434808013884</v>
      </c>
    </row>
    <row r="831" spans="1:51" ht="14.4" thickBot="1" x14ac:dyDescent="0.3">
      <c r="A831" s="41" t="s">
        <v>1398</v>
      </c>
      <c r="B831" s="41" t="s">
        <v>1427</v>
      </c>
      <c r="C831" s="26" t="s">
        <v>890</v>
      </c>
      <c r="D831" s="50">
        <v>-5.5</v>
      </c>
      <c r="E831" s="50">
        <v>-1.6</v>
      </c>
      <c r="F831" s="50">
        <v>-1.61</v>
      </c>
      <c r="G831" s="50">
        <v>9.5</v>
      </c>
      <c r="H831" s="50">
        <v>14.22</v>
      </c>
      <c r="I831" s="50">
        <v>19</v>
      </c>
      <c r="J831" s="50">
        <v>21.7</v>
      </c>
      <c r="K831" s="50">
        <v>24</v>
      </c>
      <c r="L831" s="50">
        <v>17.72</v>
      </c>
      <c r="M831" s="50">
        <v>9.1999999999999993</v>
      </c>
      <c r="N831" s="50">
        <v>1.39</v>
      </c>
      <c r="O831" s="50">
        <v>-1</v>
      </c>
      <c r="P831" s="51">
        <v>-10.611111111111112</v>
      </c>
      <c r="Q831" s="51">
        <v>-7.3</v>
      </c>
      <c r="R831" s="51">
        <v>-7.8888888888888884</v>
      </c>
      <c r="S831" s="51">
        <v>2.4</v>
      </c>
      <c r="T831" s="51">
        <v>6.7777777777777795</v>
      </c>
      <c r="U831" s="51">
        <v>13.8</v>
      </c>
      <c r="V831" s="51">
        <v>15.899999999999999</v>
      </c>
      <c r="W831" s="51">
        <v>17.899999999999999</v>
      </c>
      <c r="X831" s="51">
        <v>11.888888888888888</v>
      </c>
      <c r="Y831" s="51">
        <v>2.4</v>
      </c>
      <c r="Z831" s="51">
        <v>-5</v>
      </c>
      <c r="AA831" s="51">
        <v>-6.8888888888888875</v>
      </c>
      <c r="AB831" s="53">
        <f t="shared" si="291"/>
        <v>183.871995085695</v>
      </c>
      <c r="AC831" s="53">
        <f t="shared" si="292"/>
        <v>230.5944878446179</v>
      </c>
      <c r="AD831" s="53">
        <f t="shared" si="293"/>
        <v>210.68948142052409</v>
      </c>
      <c r="AE831" s="53">
        <f t="shared" si="294"/>
        <v>444.56556657237206</v>
      </c>
      <c r="AF831" s="53">
        <f t="shared" si="295"/>
        <v>600.38390853901831</v>
      </c>
      <c r="AG831" s="53">
        <f t="shared" si="296"/>
        <v>1131.6716769898544</v>
      </c>
      <c r="AH831" s="53">
        <f t="shared" si="297"/>
        <v>1255.4504025916237</v>
      </c>
      <c r="AI831" s="53">
        <f t="shared" si="298"/>
        <v>1407.3678986555424</v>
      </c>
      <c r="AJ831" s="53">
        <f t="shared" si="299"/>
        <v>954.92823170967461</v>
      </c>
      <c r="AK831" s="53">
        <f t="shared" si="300"/>
        <v>453.62514182658566</v>
      </c>
      <c r="AL831" s="53">
        <f t="shared" si="301"/>
        <v>263.69005473709632</v>
      </c>
      <c r="AM831" s="53">
        <f t="shared" si="302"/>
        <v>235.08482289600087</v>
      </c>
      <c r="AN831" s="55">
        <f t="shared" si="303"/>
        <v>0.67263824581610332</v>
      </c>
      <c r="AO831" s="55">
        <f t="shared" si="304"/>
        <v>0.65117154302551239</v>
      </c>
      <c r="AP831" s="55">
        <f t="shared" si="305"/>
        <v>0.6226614130053153</v>
      </c>
      <c r="AQ831" s="55">
        <f t="shared" si="306"/>
        <v>0.61221592889197418</v>
      </c>
      <c r="AR831" s="55">
        <f t="shared" si="307"/>
        <v>0.60893922288241775</v>
      </c>
      <c r="AS831" s="55">
        <f t="shared" si="308"/>
        <v>0.71823145343455708</v>
      </c>
      <c r="AT831" s="55">
        <f t="shared" si="309"/>
        <v>0.69598766072687535</v>
      </c>
      <c r="AU831" s="55">
        <f t="shared" si="310"/>
        <v>0.68729612001540052</v>
      </c>
      <c r="AV831" s="55">
        <f t="shared" si="311"/>
        <v>0.68677448971833344</v>
      </c>
      <c r="AW831" s="55">
        <f t="shared" si="312"/>
        <v>0.6246919654919032</v>
      </c>
      <c r="AX831" s="55">
        <f t="shared" si="313"/>
        <v>0.62472797087964083</v>
      </c>
      <c r="AY831" s="55">
        <f t="shared" si="314"/>
        <v>0.64318064778076667</v>
      </c>
    </row>
    <row r="832" spans="1:51" ht="14.4" thickBot="1" x14ac:dyDescent="0.3">
      <c r="A832" s="41" t="s">
        <v>1398</v>
      </c>
      <c r="B832" s="41" t="s">
        <v>1427</v>
      </c>
      <c r="C832" s="26" t="s">
        <v>891</v>
      </c>
      <c r="D832" s="50">
        <v>-2.2200000000000002</v>
      </c>
      <c r="E832" s="50">
        <v>-1.4</v>
      </c>
      <c r="F832" s="50">
        <v>2.89</v>
      </c>
      <c r="G832" s="50">
        <v>8</v>
      </c>
      <c r="H832" s="50">
        <v>13.28</v>
      </c>
      <c r="I832" s="50">
        <v>19.5</v>
      </c>
      <c r="J832" s="50">
        <v>24.7</v>
      </c>
      <c r="K832" s="50">
        <v>23.7</v>
      </c>
      <c r="L832" s="50">
        <v>14.5</v>
      </c>
      <c r="M832" s="50">
        <v>9.8000000000000007</v>
      </c>
      <c r="N832" s="50">
        <v>3</v>
      </c>
      <c r="O832" s="50">
        <v>-3.39</v>
      </c>
      <c r="P832" s="51">
        <v>-7.2777777777777786</v>
      </c>
      <c r="Q832" s="51">
        <v>-11.1</v>
      </c>
      <c r="R832" s="51">
        <v>-5.2222222222222214</v>
      </c>
      <c r="S832" s="51">
        <v>-0.29999999999999954</v>
      </c>
      <c r="T832" s="51">
        <v>6.2222222222222232</v>
      </c>
      <c r="U832" s="51">
        <v>8.2999999999999989</v>
      </c>
      <c r="V832" s="51">
        <v>13.900000000000002</v>
      </c>
      <c r="W832" s="51">
        <v>12.1</v>
      </c>
      <c r="X832" s="51">
        <v>5.7777777777777768</v>
      </c>
      <c r="Y832" s="51">
        <v>-0.80000000000000071</v>
      </c>
      <c r="Z832" s="51">
        <v>-4.1111111111111098</v>
      </c>
      <c r="AA832" s="51">
        <v>-9</v>
      </c>
      <c r="AB832" s="53">
        <f t="shared" si="291"/>
        <v>242.19981479970289</v>
      </c>
      <c r="AC832" s="53">
        <f t="shared" si="292"/>
        <v>125.28266409175748</v>
      </c>
      <c r="AD832" s="53">
        <f t="shared" si="293"/>
        <v>229.12216815620192</v>
      </c>
      <c r="AE832" s="53">
        <f t="shared" si="294"/>
        <v>333.68439680478792</v>
      </c>
      <c r="AF832" s="53">
        <f t="shared" si="295"/>
        <v>591.22633402347662</v>
      </c>
      <c r="AG832" s="53">
        <f t="shared" si="296"/>
        <v>528.68809123470271</v>
      </c>
      <c r="AH832" s="53">
        <f t="shared" si="297"/>
        <v>809.49926206667794</v>
      </c>
      <c r="AI832" s="53">
        <f t="shared" si="298"/>
        <v>679.36752640825341</v>
      </c>
      <c r="AJ832" s="53">
        <f t="shared" si="299"/>
        <v>513.70033828894373</v>
      </c>
      <c r="AK832" s="53">
        <f t="shared" si="300"/>
        <v>274.75264735111296</v>
      </c>
      <c r="AL832" s="53">
        <f t="shared" si="301"/>
        <v>268.80704251505597</v>
      </c>
      <c r="AM832" s="53">
        <f t="shared" si="302"/>
        <v>202.18910741194838</v>
      </c>
      <c r="AN832" s="55">
        <f t="shared" si="303"/>
        <v>0.68277321017696013</v>
      </c>
      <c r="AO832" s="55">
        <f t="shared" si="304"/>
        <v>0.4764614258241322</v>
      </c>
      <c r="AP832" s="55">
        <f t="shared" si="305"/>
        <v>0.55203552558217361</v>
      </c>
      <c r="AQ832" s="55">
        <f t="shared" si="306"/>
        <v>0.55797225189073074</v>
      </c>
      <c r="AR832" s="55">
        <f t="shared" si="307"/>
        <v>0.6230114520317217</v>
      </c>
      <c r="AS832" s="55">
        <f t="shared" si="308"/>
        <v>0.48332986071919376</v>
      </c>
      <c r="AT832" s="55">
        <f t="shared" si="309"/>
        <v>0.51043614429089179</v>
      </c>
      <c r="AU832" s="55">
        <f t="shared" si="310"/>
        <v>0.48184798231344911</v>
      </c>
      <c r="AV832" s="55">
        <f t="shared" si="311"/>
        <v>0.55819168087274218</v>
      </c>
      <c r="AW832" s="55">
        <f t="shared" si="312"/>
        <v>0.4764720225920715</v>
      </c>
      <c r="AX832" s="55">
        <f t="shared" si="313"/>
        <v>0.59561115152127175</v>
      </c>
      <c r="AY832" s="55">
        <f t="shared" si="314"/>
        <v>0.65151683290005569</v>
      </c>
    </row>
    <row r="833" spans="1:51" ht="14.4" thickBot="1" x14ac:dyDescent="0.3">
      <c r="A833" s="41" t="s">
        <v>1398</v>
      </c>
      <c r="B833" s="41" t="s">
        <v>1427</v>
      </c>
      <c r="C833" s="26" t="s">
        <v>892</v>
      </c>
      <c r="D833" s="50">
        <v>-6.72</v>
      </c>
      <c r="E833" s="50">
        <v>-3.8</v>
      </c>
      <c r="F833" s="50">
        <v>-0.72</v>
      </c>
      <c r="G833" s="50">
        <v>11.3</v>
      </c>
      <c r="H833" s="50">
        <v>17.72</v>
      </c>
      <c r="I833" s="50">
        <v>20.2</v>
      </c>
      <c r="J833" s="50">
        <v>25.6</v>
      </c>
      <c r="K833" s="50">
        <v>21.3</v>
      </c>
      <c r="L833" s="50">
        <v>18.11</v>
      </c>
      <c r="M833" s="50">
        <v>11.9</v>
      </c>
      <c r="N833" s="50">
        <v>3.78</v>
      </c>
      <c r="O833" s="50">
        <v>-3.11</v>
      </c>
      <c r="P833" s="51">
        <v>-10</v>
      </c>
      <c r="Q833" s="51">
        <v>-7.1000000000000005</v>
      </c>
      <c r="R833" s="51">
        <v>-8.3888888888888893</v>
      </c>
      <c r="S833" s="51">
        <v>1.9000000000000008</v>
      </c>
      <c r="T833" s="51">
        <v>9.1111111111111107</v>
      </c>
      <c r="U833" s="51">
        <v>15.2</v>
      </c>
      <c r="V833" s="51">
        <v>17.5</v>
      </c>
      <c r="W833" s="51">
        <v>17.5</v>
      </c>
      <c r="X833" s="51">
        <v>12.722222222222221</v>
      </c>
      <c r="Y833" s="51">
        <v>4.4000000000000012</v>
      </c>
      <c r="Z833" s="51">
        <v>-1.2222222222222219</v>
      </c>
      <c r="AA833" s="51">
        <v>-6.7222222222222232</v>
      </c>
      <c r="AB833" s="53">
        <f t="shared" si="291"/>
        <v>222.29230656736445</v>
      </c>
      <c r="AC833" s="53">
        <f t="shared" si="292"/>
        <v>279.95147117721081</v>
      </c>
      <c r="AD833" s="53">
        <f t="shared" si="293"/>
        <v>182.65310110860472</v>
      </c>
      <c r="AE833" s="53">
        <f t="shared" si="294"/>
        <v>367.16171927753931</v>
      </c>
      <c r="AF833" s="53">
        <f t="shared" si="295"/>
        <v>659.45967395839455</v>
      </c>
      <c r="AG833" s="53">
        <f t="shared" si="296"/>
        <v>1258.6126675434916</v>
      </c>
      <c r="AH833" s="53">
        <f t="shared" si="297"/>
        <v>1216.2549847108303</v>
      </c>
      <c r="AI833" s="53">
        <f t="shared" si="298"/>
        <v>1576.4249774360258</v>
      </c>
      <c r="AJ833" s="53">
        <f t="shared" si="299"/>
        <v>1039.6092997749986</v>
      </c>
      <c r="AK833" s="53">
        <f t="shared" si="300"/>
        <v>502.47670748233935</v>
      </c>
      <c r="AL833" s="53">
        <f t="shared" si="301"/>
        <v>390.46422578919197</v>
      </c>
      <c r="AM833" s="53">
        <f t="shared" si="302"/>
        <v>281.7924839653129</v>
      </c>
      <c r="AN833" s="55">
        <f t="shared" si="303"/>
        <v>0.77482111483003113</v>
      </c>
      <c r="AO833" s="55">
        <f t="shared" si="304"/>
        <v>0.77846637484754233</v>
      </c>
      <c r="AP833" s="55">
        <f t="shared" si="305"/>
        <v>0.56116888898495554</v>
      </c>
      <c r="AQ833" s="55">
        <f t="shared" si="306"/>
        <v>0.52396049428161096</v>
      </c>
      <c r="AR833" s="55">
        <f t="shared" si="307"/>
        <v>0.57071976097294197</v>
      </c>
      <c r="AS833" s="55">
        <f t="shared" si="308"/>
        <v>0.72974073517456295</v>
      </c>
      <c r="AT833" s="55">
        <f t="shared" si="309"/>
        <v>0.60912496235155611</v>
      </c>
      <c r="AU833" s="55">
        <f t="shared" si="310"/>
        <v>0.78950533983552218</v>
      </c>
      <c r="AV833" s="55">
        <f t="shared" si="311"/>
        <v>0.70784263516921164</v>
      </c>
      <c r="AW833" s="55">
        <f t="shared" si="312"/>
        <v>0.60092552919690423</v>
      </c>
      <c r="AX833" s="55">
        <f t="shared" si="313"/>
        <v>0.69837040204081369</v>
      </c>
      <c r="AY833" s="55">
        <f t="shared" si="314"/>
        <v>0.76117040330113594</v>
      </c>
    </row>
    <row r="834" spans="1:51" ht="14.4" thickBot="1" x14ac:dyDescent="0.3">
      <c r="A834" s="41" t="s">
        <v>1398</v>
      </c>
      <c r="B834" s="41" t="s">
        <v>1427</v>
      </c>
      <c r="C834" s="26" t="s">
        <v>893</v>
      </c>
      <c r="D834" s="50">
        <v>-6</v>
      </c>
      <c r="E834" s="50">
        <v>-3.6</v>
      </c>
      <c r="F834" s="50">
        <v>7.89</v>
      </c>
      <c r="G834" s="50">
        <v>12.9</v>
      </c>
      <c r="H834" s="50">
        <v>16.5</v>
      </c>
      <c r="I834" s="50">
        <v>21.1</v>
      </c>
      <c r="J834" s="50">
        <v>23.8</v>
      </c>
      <c r="K834" s="50">
        <v>22.9</v>
      </c>
      <c r="L834" s="50">
        <v>21</v>
      </c>
      <c r="M834" s="50">
        <v>12.7</v>
      </c>
      <c r="N834" s="50">
        <v>2.72</v>
      </c>
      <c r="O834" s="50">
        <v>0.22</v>
      </c>
      <c r="P834" s="51">
        <v>-9.3888888888888875</v>
      </c>
      <c r="Q834" s="51">
        <v>-9.1000000000000014</v>
      </c>
      <c r="R834" s="51">
        <v>1.1111111111111112</v>
      </c>
      <c r="S834" s="51">
        <v>5.6999999999999984</v>
      </c>
      <c r="T834" s="51">
        <v>9.2222222222222232</v>
      </c>
      <c r="U834" s="51">
        <v>15.399999999999999</v>
      </c>
      <c r="V834" s="51">
        <v>18.499999999999996</v>
      </c>
      <c r="W834" s="51">
        <v>19.2</v>
      </c>
      <c r="X834" s="51">
        <v>13.111111111111111</v>
      </c>
      <c r="Y834" s="51">
        <v>4.8</v>
      </c>
      <c r="Z834" s="51">
        <v>-2.2222222222222223</v>
      </c>
      <c r="AA834" s="51">
        <v>-4.2777777777777777</v>
      </c>
      <c r="AB834" s="53">
        <f t="shared" si="291"/>
        <v>231.61759292806497</v>
      </c>
      <c r="AC834" s="53">
        <f t="shared" si="292"/>
        <v>202.19501174654135</v>
      </c>
      <c r="AD834" s="53">
        <f t="shared" si="293"/>
        <v>412.26262133394829</v>
      </c>
      <c r="AE834" s="53">
        <f t="shared" si="294"/>
        <v>563.88618614760264</v>
      </c>
      <c r="AF834" s="53">
        <f t="shared" si="295"/>
        <v>723.14119572384868</v>
      </c>
      <c r="AG834" s="53">
        <f t="shared" si="296"/>
        <v>1221.6939142442625</v>
      </c>
      <c r="AH834" s="53">
        <f t="shared" si="297"/>
        <v>1535.819270811651</v>
      </c>
      <c r="AI834" s="53">
        <f t="shared" si="298"/>
        <v>1769.7324477723917</v>
      </c>
      <c r="AJ834" s="53">
        <f t="shared" si="299"/>
        <v>914.08312246251717</v>
      </c>
      <c r="AK834" s="53">
        <f t="shared" si="300"/>
        <v>504.1473511012527</v>
      </c>
      <c r="AL834" s="53">
        <f t="shared" si="301"/>
        <v>363.2442063578174</v>
      </c>
      <c r="AM834" s="53">
        <f t="shared" si="302"/>
        <v>319.87449025681366</v>
      </c>
      <c r="AN834" s="55">
        <f t="shared" si="303"/>
        <v>0.76943049991110013</v>
      </c>
      <c r="AO834" s="55">
        <f t="shared" si="304"/>
        <v>0.65665327346575952</v>
      </c>
      <c r="AP834" s="55">
        <f t="shared" si="305"/>
        <v>0.6225237184866369</v>
      </c>
      <c r="AQ834" s="55">
        <f t="shared" si="306"/>
        <v>0.61603137231122385</v>
      </c>
      <c r="AR834" s="55">
        <f t="shared" si="307"/>
        <v>0.62116664486628181</v>
      </c>
      <c r="AS834" s="55">
        <f t="shared" si="308"/>
        <v>0.69930074483903382</v>
      </c>
      <c r="AT834" s="55">
        <f t="shared" si="309"/>
        <v>0.7223054139078916</v>
      </c>
      <c r="AU834" s="55">
        <f t="shared" si="310"/>
        <v>0.79671235773140803</v>
      </c>
      <c r="AV834" s="55">
        <f t="shared" si="311"/>
        <v>0.60674936164093596</v>
      </c>
      <c r="AW834" s="55">
        <f t="shared" si="312"/>
        <v>0.58631100390584134</v>
      </c>
      <c r="AX834" s="55">
        <f t="shared" si="313"/>
        <v>0.69927679907179363</v>
      </c>
      <c r="AY834" s="55">
        <f t="shared" si="314"/>
        <v>0.71768994397597952</v>
      </c>
    </row>
    <row r="835" spans="1:51" ht="14.4" thickBot="1" x14ac:dyDescent="0.3">
      <c r="A835" s="41" t="s">
        <v>1398</v>
      </c>
      <c r="B835" s="41" t="s">
        <v>1427</v>
      </c>
      <c r="C835" s="26" t="s">
        <v>894</v>
      </c>
      <c r="D835" s="50">
        <v>-4.28</v>
      </c>
      <c r="E835" s="50">
        <v>-6.1</v>
      </c>
      <c r="F835" s="50">
        <v>6.11</v>
      </c>
      <c r="G835" s="50">
        <v>10.1</v>
      </c>
      <c r="H835" s="50">
        <v>14.89</v>
      </c>
      <c r="I835" s="50">
        <v>21.8</v>
      </c>
      <c r="J835" s="50">
        <v>22.1</v>
      </c>
      <c r="K835" s="50">
        <v>22.9</v>
      </c>
      <c r="L835" s="50">
        <v>20.78</v>
      </c>
      <c r="M835" s="50">
        <v>11.9</v>
      </c>
      <c r="N835" s="50">
        <v>-0.78</v>
      </c>
      <c r="O835" s="50">
        <v>-9.7799999999999994</v>
      </c>
      <c r="P835" s="51">
        <v>-7.7777777777777777</v>
      </c>
      <c r="Q835" s="51">
        <v>-9.2000000000000011</v>
      </c>
      <c r="R835" s="51">
        <v>0.61111111111111194</v>
      </c>
      <c r="S835" s="51">
        <v>4.6000000000000005</v>
      </c>
      <c r="T835" s="51">
        <v>3.4999999999999982</v>
      </c>
      <c r="U835" s="51">
        <v>14.200000000000001</v>
      </c>
      <c r="V835" s="51">
        <v>17.599999999999998</v>
      </c>
      <c r="W835" s="51">
        <v>16.7</v>
      </c>
      <c r="X835" s="51">
        <v>12.388888888888888</v>
      </c>
      <c r="Y835" s="51">
        <v>5.3</v>
      </c>
      <c r="Z835" s="51">
        <v>-5.7222222222222223</v>
      </c>
      <c r="AA835" s="51">
        <v>-13.611111111111111</v>
      </c>
      <c r="AB835" s="53">
        <f t="shared" si="291"/>
        <v>261.38719520115274</v>
      </c>
      <c r="AC835" s="53">
        <f t="shared" si="292"/>
        <v>240.40683796059145</v>
      </c>
      <c r="AD835" s="53">
        <f t="shared" si="293"/>
        <v>433.37855683317974</v>
      </c>
      <c r="AE835" s="53">
        <f t="shared" si="294"/>
        <v>582.30116798278641</v>
      </c>
      <c r="AF835" s="53">
        <f t="shared" si="295"/>
        <v>364.44633328135876</v>
      </c>
      <c r="AG835" s="53">
        <f t="shared" si="296"/>
        <v>1002.7393351346259</v>
      </c>
      <c r="AH835" s="53">
        <f t="shared" si="297"/>
        <v>1520.259808038526</v>
      </c>
      <c r="AI835" s="53">
        <f t="shared" si="298"/>
        <v>1292.2532696566941</v>
      </c>
      <c r="AJ835" s="53">
        <f t="shared" si="299"/>
        <v>842.92896017181954</v>
      </c>
      <c r="AK835" s="53">
        <f t="shared" si="300"/>
        <v>569.65214538888267</v>
      </c>
      <c r="AL835" s="53">
        <f t="shared" si="301"/>
        <v>276.50274541654989</v>
      </c>
      <c r="AM835" s="53">
        <f t="shared" si="302"/>
        <v>158.08807234466246</v>
      </c>
      <c r="AN835" s="55">
        <f t="shared" si="303"/>
        <v>0.76587349675807126</v>
      </c>
      <c r="AO835" s="55">
        <f t="shared" si="304"/>
        <v>0.786888483939715</v>
      </c>
      <c r="AP835" s="55">
        <f t="shared" si="305"/>
        <v>0.6783997282667773</v>
      </c>
      <c r="AQ835" s="55">
        <f t="shared" si="306"/>
        <v>0.68672111168104655</v>
      </c>
      <c r="AR835" s="55">
        <f t="shared" si="307"/>
        <v>0.46428444886976716</v>
      </c>
      <c r="AS835" s="55">
        <f t="shared" si="308"/>
        <v>0.62011056485435745</v>
      </c>
      <c r="AT835" s="55">
        <f t="shared" si="309"/>
        <v>0.75658904818532957</v>
      </c>
      <c r="AU835" s="55">
        <f t="shared" si="310"/>
        <v>0.68080316569164989</v>
      </c>
      <c r="AV835" s="55">
        <f t="shared" si="311"/>
        <v>0.58661027214584749</v>
      </c>
      <c r="AW835" s="55">
        <f t="shared" si="312"/>
        <v>0.63983435607490802</v>
      </c>
      <c r="AX835" s="55">
        <f t="shared" si="313"/>
        <v>0.69195918790060473</v>
      </c>
      <c r="AY835" s="55">
        <f t="shared" si="314"/>
        <v>0.73590797417709897</v>
      </c>
    </row>
    <row r="836" spans="1:51" ht="27" thickBot="1" x14ac:dyDescent="0.3">
      <c r="A836" s="41" t="s">
        <v>1398</v>
      </c>
      <c r="B836" s="41" t="s">
        <v>1427</v>
      </c>
      <c r="C836" s="26" t="s">
        <v>895</v>
      </c>
      <c r="D836" s="50">
        <v>-8.11</v>
      </c>
      <c r="E836" s="50">
        <v>-4.5</v>
      </c>
      <c r="F836" s="50">
        <v>3.39</v>
      </c>
      <c r="G836" s="50">
        <v>11.2</v>
      </c>
      <c r="H836" s="50">
        <v>16</v>
      </c>
      <c r="I836" s="50">
        <v>22.8</v>
      </c>
      <c r="J836" s="50">
        <v>24.4</v>
      </c>
      <c r="K836" s="50">
        <v>23</v>
      </c>
      <c r="L836" s="50">
        <v>18.39</v>
      </c>
      <c r="M836" s="50">
        <v>10.8</v>
      </c>
      <c r="N836" s="50">
        <v>1.28</v>
      </c>
      <c r="O836" s="50">
        <v>-3.39</v>
      </c>
      <c r="P836" s="51">
        <v>-13.5</v>
      </c>
      <c r="Q836" s="51">
        <v>-10.399999999999999</v>
      </c>
      <c r="R836" s="51">
        <v>-4.3888888888888884</v>
      </c>
      <c r="S836" s="51">
        <v>4.0000000000000018</v>
      </c>
      <c r="T836" s="51">
        <v>7.7222222222222214</v>
      </c>
      <c r="U836" s="51">
        <v>15.7</v>
      </c>
      <c r="V836" s="51">
        <v>16.600000000000001</v>
      </c>
      <c r="W836" s="51">
        <v>15.599999999999998</v>
      </c>
      <c r="X836" s="51">
        <v>10.72222222222222</v>
      </c>
      <c r="Y836" s="51">
        <v>2.5</v>
      </c>
      <c r="Z836" s="51">
        <v>-4.7222222222222223</v>
      </c>
      <c r="AA836" s="51">
        <v>-9.7222222222222214</v>
      </c>
      <c r="AB836" s="53">
        <f t="shared" si="291"/>
        <v>141.27204058694275</v>
      </c>
      <c r="AC836" s="53">
        <f t="shared" si="292"/>
        <v>176.28294292061713</v>
      </c>
      <c r="AD836" s="53">
        <f t="shared" si="293"/>
        <v>250.81244339092348</v>
      </c>
      <c r="AE836" s="53">
        <f t="shared" si="294"/>
        <v>497.57698672445071</v>
      </c>
      <c r="AF836" s="53">
        <f t="shared" si="295"/>
        <v>609.30134835535819</v>
      </c>
      <c r="AG836" s="53">
        <f t="shared" si="296"/>
        <v>1144.5009258069226</v>
      </c>
      <c r="AH836" s="53">
        <f t="shared" si="297"/>
        <v>1165.7237704969332</v>
      </c>
      <c r="AI836" s="53">
        <f t="shared" si="298"/>
        <v>1116.3374317514074</v>
      </c>
      <c r="AJ836" s="53">
        <f t="shared" si="299"/>
        <v>784.48905355599265</v>
      </c>
      <c r="AK836" s="53">
        <f t="shared" si="300"/>
        <v>413.4122375285769</v>
      </c>
      <c r="AL836" s="53">
        <f t="shared" si="301"/>
        <v>277.16532214800452</v>
      </c>
      <c r="AM836" s="53">
        <f t="shared" si="302"/>
        <v>180.52928827638237</v>
      </c>
      <c r="AN836" s="55">
        <f t="shared" si="303"/>
        <v>0.65171182379557302</v>
      </c>
      <c r="AO836" s="55">
        <f t="shared" si="304"/>
        <v>0.63418076385520283</v>
      </c>
      <c r="AP836" s="55">
        <f t="shared" si="305"/>
        <v>0.56745827712420815</v>
      </c>
      <c r="AQ836" s="55">
        <f t="shared" si="306"/>
        <v>0.6119817408965087</v>
      </c>
      <c r="AR836" s="55">
        <f t="shared" si="307"/>
        <v>0.57933573645812231</v>
      </c>
      <c r="AS836" s="55">
        <f t="shared" si="308"/>
        <v>0.64264557548503509</v>
      </c>
      <c r="AT836" s="55">
        <f t="shared" si="309"/>
        <v>0.61805642930968052</v>
      </c>
      <c r="AU836" s="55">
        <f t="shared" si="310"/>
        <v>0.63085678507414855</v>
      </c>
      <c r="AV836" s="55">
        <f t="shared" si="311"/>
        <v>0.60950920136021458</v>
      </c>
      <c r="AW836" s="55">
        <f t="shared" si="312"/>
        <v>0.56528208773340871</v>
      </c>
      <c r="AX836" s="55">
        <f t="shared" si="313"/>
        <v>0.64302350631230176</v>
      </c>
      <c r="AY836" s="55">
        <f t="shared" si="314"/>
        <v>0.61563116694956044</v>
      </c>
    </row>
    <row r="837" spans="1:51" ht="14.4" thickBot="1" x14ac:dyDescent="0.3">
      <c r="A837" s="41" t="s">
        <v>1398</v>
      </c>
      <c r="B837" s="41" t="s">
        <v>1427</v>
      </c>
      <c r="C837" s="26" t="s">
        <v>896</v>
      </c>
      <c r="D837" s="50">
        <v>-3.78</v>
      </c>
      <c r="E837" s="50">
        <v>-5.4</v>
      </c>
      <c r="F837" s="50">
        <v>4.22</v>
      </c>
      <c r="G837" s="50">
        <v>11.3</v>
      </c>
      <c r="H837" s="50">
        <v>16.78</v>
      </c>
      <c r="I837" s="50">
        <v>22</v>
      </c>
      <c r="J837" s="50">
        <v>26.2</v>
      </c>
      <c r="K837" s="50">
        <v>22.4</v>
      </c>
      <c r="L837" s="50">
        <v>18</v>
      </c>
      <c r="M837" s="50">
        <v>11.6</v>
      </c>
      <c r="N837" s="50">
        <v>2.72</v>
      </c>
      <c r="O837" s="50">
        <v>0.11</v>
      </c>
      <c r="P837" s="51">
        <v>-7.9999999999999991</v>
      </c>
      <c r="Q837" s="51">
        <v>-8.2000000000000011</v>
      </c>
      <c r="R837" s="51">
        <v>-1.2222222222222219</v>
      </c>
      <c r="S837" s="51">
        <v>4.6000000000000005</v>
      </c>
      <c r="T837" s="51">
        <v>8.2222222222222197</v>
      </c>
      <c r="U837" s="51">
        <v>14.100000000000001</v>
      </c>
      <c r="V837" s="51">
        <v>17.599999999999998</v>
      </c>
      <c r="W837" s="51">
        <v>17.100000000000001</v>
      </c>
      <c r="X837" s="51">
        <v>12.277777777777779</v>
      </c>
      <c r="Y837" s="51">
        <v>2.7999999999999994</v>
      </c>
      <c r="Z837" s="51">
        <v>-3.7222222222222219</v>
      </c>
      <c r="AA837" s="51">
        <v>-7.5</v>
      </c>
      <c r="AB837" s="53">
        <f t="shared" si="291"/>
        <v>243.24782259083022</v>
      </c>
      <c r="AC837" s="53">
        <f t="shared" si="292"/>
        <v>266.42345469152536</v>
      </c>
      <c r="AD837" s="53">
        <f t="shared" si="293"/>
        <v>378.58966360081274</v>
      </c>
      <c r="AE837" s="53">
        <f t="shared" si="294"/>
        <v>537.61851377369953</v>
      </c>
      <c r="AF837" s="53">
        <f t="shared" si="295"/>
        <v>620.58042341473106</v>
      </c>
      <c r="AG837" s="53">
        <f t="shared" si="296"/>
        <v>977.82820538950739</v>
      </c>
      <c r="AH837" s="53">
        <f t="shared" si="297"/>
        <v>1188.6974598318359</v>
      </c>
      <c r="AI837" s="53">
        <f t="shared" si="298"/>
        <v>1401.3623807833399</v>
      </c>
      <c r="AJ837" s="53">
        <f t="shared" si="299"/>
        <v>987.52622354067023</v>
      </c>
      <c r="AK837" s="53">
        <f t="shared" si="300"/>
        <v>409.11924512768809</v>
      </c>
      <c r="AL837" s="53">
        <f t="shared" si="301"/>
        <v>290.64308726276153</v>
      </c>
      <c r="AM837" s="53">
        <f t="shared" si="302"/>
        <v>197.36009319808156</v>
      </c>
      <c r="AN837" s="55">
        <f t="shared" si="303"/>
        <v>0.72510009004063625</v>
      </c>
      <c r="AO837" s="55">
        <f t="shared" si="304"/>
        <v>0.8066073766362154</v>
      </c>
      <c r="AP837" s="55">
        <f t="shared" si="305"/>
        <v>0.67713198320027623</v>
      </c>
      <c r="AQ837" s="55">
        <f t="shared" si="306"/>
        <v>0.63402583360420262</v>
      </c>
      <c r="AR837" s="55">
        <f t="shared" si="307"/>
        <v>0.57033935980547623</v>
      </c>
      <c r="AS837" s="55">
        <f t="shared" si="308"/>
        <v>0.60863381527100702</v>
      </c>
      <c r="AT837" s="55">
        <f t="shared" si="309"/>
        <v>0.59158012002886318</v>
      </c>
      <c r="AU837" s="55">
        <f t="shared" si="310"/>
        <v>0.71979925436723646</v>
      </c>
      <c r="AV837" s="55">
        <f t="shared" si="311"/>
        <v>0.69227217456233692</v>
      </c>
      <c r="AW837" s="55">
        <f t="shared" si="312"/>
        <v>0.54762863762106206</v>
      </c>
      <c r="AX837" s="55">
        <f t="shared" si="313"/>
        <v>0.62550353754743493</v>
      </c>
      <c r="AY837" s="55">
        <f t="shared" si="314"/>
        <v>0.56598716184653619</v>
      </c>
    </row>
    <row r="838" spans="1:51" ht="14.4" thickBot="1" x14ac:dyDescent="0.3">
      <c r="A838" s="41" t="s">
        <v>1398</v>
      </c>
      <c r="B838" s="41" t="s">
        <v>1427</v>
      </c>
      <c r="C838" s="26" t="s">
        <v>897</v>
      </c>
      <c r="D838" s="50">
        <v>-0.78</v>
      </c>
      <c r="E838" s="50">
        <v>1.5</v>
      </c>
      <c r="F838" s="50">
        <v>0</v>
      </c>
      <c r="G838" s="50">
        <v>9.6999999999999993</v>
      </c>
      <c r="H838" s="50">
        <v>15</v>
      </c>
      <c r="I838" s="50">
        <v>21.4</v>
      </c>
      <c r="J838" s="50">
        <v>25.2</v>
      </c>
      <c r="K838" s="50">
        <v>22.8</v>
      </c>
      <c r="L838" s="50">
        <v>17.89</v>
      </c>
      <c r="M838" s="50">
        <v>10.8</v>
      </c>
      <c r="N838" s="50">
        <v>3.5</v>
      </c>
      <c r="O838" s="50">
        <v>-0.5</v>
      </c>
      <c r="P838" s="51">
        <v>-7.0000000000000009</v>
      </c>
      <c r="Q838" s="51">
        <v>-6</v>
      </c>
      <c r="R838" s="51">
        <v>-6.2777777777777777</v>
      </c>
      <c r="S838" s="51">
        <v>1.0999999999999983</v>
      </c>
      <c r="T838" s="51">
        <v>4.3888888888888884</v>
      </c>
      <c r="U838" s="51">
        <v>12.899999999999999</v>
      </c>
      <c r="V838" s="51">
        <v>15.499999999999998</v>
      </c>
      <c r="W838" s="51">
        <v>14.000000000000002</v>
      </c>
      <c r="X838" s="51">
        <v>8.3888888888888893</v>
      </c>
      <c r="Y838" s="51">
        <v>2.9999999999999991</v>
      </c>
      <c r="Z838" s="51">
        <v>-4.1111111111111098</v>
      </c>
      <c r="AA838" s="51">
        <v>-6.6111111111111098</v>
      </c>
      <c r="AB838" s="53">
        <f t="shared" si="291"/>
        <v>227.4197561351375</v>
      </c>
      <c r="AC838" s="53">
        <f t="shared" si="292"/>
        <v>224.76572073819523</v>
      </c>
      <c r="AD838" s="53">
        <f t="shared" si="293"/>
        <v>240.03059638926601</v>
      </c>
      <c r="AE838" s="53">
        <f t="shared" si="294"/>
        <v>364.23919678120052</v>
      </c>
      <c r="AF838" s="53">
        <f t="shared" si="295"/>
        <v>409.99198263457686</v>
      </c>
      <c r="AG838" s="53">
        <f t="shared" si="296"/>
        <v>867.65501835413511</v>
      </c>
      <c r="AH838" s="53">
        <f t="shared" si="297"/>
        <v>965.78406203188786</v>
      </c>
      <c r="AI838" s="53">
        <f t="shared" si="298"/>
        <v>919.412928740506</v>
      </c>
      <c r="AJ838" s="53">
        <f t="shared" si="299"/>
        <v>591.77249752926184</v>
      </c>
      <c r="AK838" s="53">
        <f t="shared" si="300"/>
        <v>443.78960335749986</v>
      </c>
      <c r="AL838" s="53">
        <f t="shared" si="301"/>
        <v>259.48137868367752</v>
      </c>
      <c r="AM838" s="53">
        <f t="shared" si="302"/>
        <v>236.53236564731736</v>
      </c>
      <c r="AN838" s="55">
        <f t="shared" si="303"/>
        <v>0.62754496747648936</v>
      </c>
      <c r="AO838" s="55">
        <f t="shared" si="304"/>
        <v>0.57450965071775761</v>
      </c>
      <c r="AP838" s="55">
        <f t="shared" si="305"/>
        <v>0.62667393164665341</v>
      </c>
      <c r="AQ838" s="55">
        <f t="shared" si="306"/>
        <v>0.55044686142739629</v>
      </c>
      <c r="AR838" s="55">
        <f t="shared" si="307"/>
        <v>0.49070186014519768</v>
      </c>
      <c r="AS838" s="55">
        <f t="shared" si="308"/>
        <v>0.58393067085220562</v>
      </c>
      <c r="AT838" s="55">
        <f t="shared" si="309"/>
        <v>0.54928456240250889</v>
      </c>
      <c r="AU838" s="55">
        <f t="shared" si="310"/>
        <v>0.57599504964429904</v>
      </c>
      <c r="AV838" s="55">
        <f t="shared" si="311"/>
        <v>0.53775211717391092</v>
      </c>
      <c r="AW838" s="55">
        <f t="shared" si="312"/>
        <v>0.58568233040445317</v>
      </c>
      <c r="AX838" s="55">
        <f t="shared" si="313"/>
        <v>0.57494774433767271</v>
      </c>
      <c r="AY838" s="55">
        <f t="shared" si="314"/>
        <v>0.633495433971065</v>
      </c>
    </row>
    <row r="839" spans="1:51" ht="14.4" thickBot="1" x14ac:dyDescent="0.3">
      <c r="A839" s="41" t="s">
        <v>1398</v>
      </c>
      <c r="B839" s="41" t="s">
        <v>1427</v>
      </c>
      <c r="C839" s="26" t="s">
        <v>898</v>
      </c>
      <c r="D839" s="50">
        <v>-3.28</v>
      </c>
      <c r="E839" s="50">
        <v>2.8</v>
      </c>
      <c r="F839" s="50">
        <v>-1.5</v>
      </c>
      <c r="G839" s="50">
        <v>10.9</v>
      </c>
      <c r="H839" s="50">
        <v>14.22</v>
      </c>
      <c r="I839" s="50">
        <v>19.8</v>
      </c>
      <c r="J839" s="50">
        <v>24.3</v>
      </c>
      <c r="K839" s="50">
        <v>20.7</v>
      </c>
      <c r="L839" s="50">
        <v>20.39</v>
      </c>
      <c r="M839" s="50">
        <v>6.9</v>
      </c>
      <c r="N839" s="50">
        <v>3.61</v>
      </c>
      <c r="O839" s="50">
        <v>-1.72</v>
      </c>
      <c r="P839" s="51">
        <v>-10</v>
      </c>
      <c r="Q839" s="51">
        <v>-5.8000000000000007</v>
      </c>
      <c r="R839" s="51">
        <v>-8.7222222222222214</v>
      </c>
      <c r="S839" s="51">
        <v>2.4</v>
      </c>
      <c r="T839" s="51">
        <v>9.7222222222222214</v>
      </c>
      <c r="U839" s="51">
        <v>13.8</v>
      </c>
      <c r="V839" s="51">
        <v>18.200000000000003</v>
      </c>
      <c r="W839" s="51">
        <v>16.600000000000001</v>
      </c>
      <c r="X839" s="51">
        <v>11.722222222222223</v>
      </c>
      <c r="Y839" s="51">
        <v>1.3000000000000018</v>
      </c>
      <c r="Z839" s="51">
        <v>-3.9999999999999996</v>
      </c>
      <c r="AA839" s="51">
        <v>-7.9999999999999991</v>
      </c>
      <c r="AB839" s="53">
        <f t="shared" si="291"/>
        <v>171.38705770898105</v>
      </c>
      <c r="AC839" s="53">
        <f t="shared" si="292"/>
        <v>211.2196073403895</v>
      </c>
      <c r="AD839" s="53">
        <f t="shared" si="293"/>
        <v>183.5956121847403</v>
      </c>
      <c r="AE839" s="53">
        <f t="shared" si="294"/>
        <v>404.8773565962851</v>
      </c>
      <c r="AF839" s="53">
        <f t="shared" si="295"/>
        <v>895.20990047196881</v>
      </c>
      <c r="AG839" s="53">
        <f t="shared" si="296"/>
        <v>1076.7430334141047</v>
      </c>
      <c r="AH839" s="53">
        <f t="shared" si="297"/>
        <v>1435.3715686116575</v>
      </c>
      <c r="AI839" s="53">
        <f t="shared" si="298"/>
        <v>1459.4268580198363</v>
      </c>
      <c r="AJ839" s="53">
        <f t="shared" si="299"/>
        <v>790.88439913203524</v>
      </c>
      <c r="AK839" s="53">
        <f t="shared" si="300"/>
        <v>453.23171381227269</v>
      </c>
      <c r="AL839" s="53">
        <f t="shared" si="301"/>
        <v>261.80582773942359</v>
      </c>
      <c r="AM839" s="53">
        <f t="shared" si="302"/>
        <v>208.77352243650444</v>
      </c>
      <c r="AN839" s="55">
        <f t="shared" si="303"/>
        <v>0.59738599671810499</v>
      </c>
      <c r="AO839" s="55">
        <f t="shared" si="304"/>
        <v>0.53172274275586928</v>
      </c>
      <c r="AP839" s="55">
        <f t="shared" si="305"/>
        <v>0.57890472318986219</v>
      </c>
      <c r="AQ839" s="55">
        <f t="shared" si="306"/>
        <v>0.55756087649125186</v>
      </c>
      <c r="AR839" s="55">
        <f t="shared" si="307"/>
        <v>0.74357000958036079</v>
      </c>
      <c r="AS839" s="55">
        <f t="shared" si="308"/>
        <v>0.68337021204028903</v>
      </c>
      <c r="AT839" s="55">
        <f t="shared" si="309"/>
        <v>0.687881220193864</v>
      </c>
      <c r="AU839" s="55">
        <f t="shared" si="310"/>
        <v>0.77377520775944331</v>
      </c>
      <c r="AV839" s="55">
        <f t="shared" si="311"/>
        <v>0.57508291901499842</v>
      </c>
      <c r="AW839" s="55">
        <f t="shared" si="312"/>
        <v>0.67516798336530603</v>
      </c>
      <c r="AX839" s="55">
        <f t="shared" si="313"/>
        <v>0.57528402393196398</v>
      </c>
      <c r="AY839" s="55">
        <f t="shared" si="314"/>
        <v>0.62233527233438357</v>
      </c>
    </row>
    <row r="840" spans="1:51" ht="14.4" thickBot="1" x14ac:dyDescent="0.3">
      <c r="A840" s="41" t="s">
        <v>1398</v>
      </c>
      <c r="B840" s="41" t="s">
        <v>1427</v>
      </c>
      <c r="C840" s="26" t="s">
        <v>899</v>
      </c>
      <c r="D840" s="50">
        <v>-4.1100000000000003</v>
      </c>
      <c r="E840" s="50">
        <v>-0.2</v>
      </c>
      <c r="F840" s="50">
        <v>6.72</v>
      </c>
      <c r="G840" s="50">
        <v>12.3</v>
      </c>
      <c r="H840" s="50">
        <v>17.78</v>
      </c>
      <c r="I840" s="50">
        <v>24.8</v>
      </c>
      <c r="J840" s="50">
        <v>25.4</v>
      </c>
      <c r="K840" s="50">
        <v>22.2</v>
      </c>
      <c r="L840" s="50">
        <v>18.28</v>
      </c>
      <c r="M840" s="50">
        <v>12.5</v>
      </c>
      <c r="N840" s="50">
        <v>2.11</v>
      </c>
      <c r="O840" s="50">
        <v>-3.61</v>
      </c>
      <c r="P840" s="51">
        <v>-10.111111111111111</v>
      </c>
      <c r="Q840" s="51">
        <v>-6.3999999999999995</v>
      </c>
      <c r="R840" s="51">
        <v>-0.61111111111111194</v>
      </c>
      <c r="S840" s="51">
        <v>5.8999999999999986</v>
      </c>
      <c r="T840" s="51">
        <v>10.611111111111112</v>
      </c>
      <c r="U840" s="51">
        <v>17.399999999999999</v>
      </c>
      <c r="V840" s="51">
        <v>18.8</v>
      </c>
      <c r="W840" s="51">
        <v>17.5</v>
      </c>
      <c r="X840" s="51">
        <v>12.388888888888888</v>
      </c>
      <c r="Y840" s="51">
        <v>5.5999999999999988</v>
      </c>
      <c r="Z840" s="51">
        <v>-2.3888888888888893</v>
      </c>
      <c r="AA840" s="51">
        <v>-7.3888888888888893</v>
      </c>
      <c r="AB840" s="53">
        <f t="shared" ref="AB840:AB903" si="315">6.112*EXP(17.625*P840/(243.04+P840))*100*AN840</f>
        <v>179.19091031105552</v>
      </c>
      <c r="AC840" s="53">
        <f t="shared" ref="AC840:AC903" si="316">6.112*EXP(17.625*Q840/(243.04+Q840))*100*AO840</f>
        <v>239.0309669557476</v>
      </c>
      <c r="AD840" s="53">
        <f t="shared" ref="AD840:AD903" si="317">6.112*EXP(17.625*R840/(243.04+R840))*100*AP840</f>
        <v>348.05180001701211</v>
      </c>
      <c r="AE840" s="53">
        <f t="shared" ref="AE840:AE903" si="318">6.112*EXP(17.625*S840/(243.04+S840))*100*AQ840</f>
        <v>602.96037069528518</v>
      </c>
      <c r="AF840" s="53">
        <f t="shared" ref="AF840:AF903" si="319">6.112*EXP(17.625*T840/(243.04+T840))*100*AR840</f>
        <v>803.16904787849751</v>
      </c>
      <c r="AG840" s="53">
        <f t="shared" ref="AG840:AG903" si="320">6.112*EXP(17.625*U840/(243.04+U840))*100*AS840</f>
        <v>1259.578954065257</v>
      </c>
      <c r="AH840" s="53">
        <f t="shared" ref="AH840:AH903" si="321">6.112*EXP(17.625*V840/(243.04+V840))*100*AT840</f>
        <v>1449.0566765178826</v>
      </c>
      <c r="AI840" s="53">
        <f t="shared" ref="AI840:AI903" si="322">6.112*EXP(17.625*W840/(243.04+W840))*100*AU840</f>
        <v>1492.0845937741972</v>
      </c>
      <c r="AJ840" s="53">
        <f t="shared" ref="AJ840:AJ903" si="323">6.112*EXP(17.625*X840/(243.04+X840))*100*AV840</f>
        <v>984.58150610538598</v>
      </c>
      <c r="AK840" s="53">
        <f t="shared" ref="AK840:AK903" si="324">6.112*EXP(17.625*Y840/(243.04+Y840))*100*AW840</f>
        <v>570.89099361732247</v>
      </c>
      <c r="AL840" s="53">
        <f t="shared" ref="AL840:AL903" si="325">6.112*EXP(17.625*Z840/(243.04+Z840))*100*AX840</f>
        <v>370.11270184522812</v>
      </c>
      <c r="AM840" s="53">
        <f t="shared" ref="AM840:AM903" si="326">6.112*EXP(17.625*AA840/(243.04+AA840))*100*AY840</f>
        <v>263.98539287025631</v>
      </c>
      <c r="AN840" s="55">
        <f t="shared" ref="AN840:AN903" si="327">(EXP((17.625*P840)/(243.04+P840))/EXP((17.625*D840)/(243.04+D840)))</f>
        <v>0.63008765752523843</v>
      </c>
      <c r="AO840" s="55">
        <f t="shared" ref="AO840:AO903" si="328">(EXP((17.625*Q840)/(243.04+Q840))/EXP((17.625*E840)/(243.04+E840)))</f>
        <v>0.62992299484646985</v>
      </c>
      <c r="AP840" s="55">
        <f t="shared" ref="AP840:AP903" si="329">(EXP((17.625*R840)/(243.04+R840))/EXP((17.625*F840)/(243.04+F840)))</f>
        <v>0.5953272154989947</v>
      </c>
      <c r="AQ840" s="55">
        <f t="shared" ref="AQ840:AQ903" si="330">(EXP((17.625*S840)/(243.04+S840))/EXP((17.625*G840)/(243.04+G840)))</f>
        <v>0.64966794455860299</v>
      </c>
      <c r="AR840" s="55">
        <f t="shared" ref="AR840:AR903" si="331">(EXP((17.625*T840)/(243.04+T840))/EXP((17.625*H840)/(243.04+H840)))</f>
        <v>0.62865398351916491</v>
      </c>
      <c r="AS840" s="55">
        <f t="shared" ref="AS840:AS903" si="332">(EXP((17.625*U840)/(243.04+U840))/EXP((17.625*I840)/(243.04+I840)))</f>
        <v>0.63481735535921202</v>
      </c>
      <c r="AT840" s="55">
        <f t="shared" ref="AT840:AT903" si="333">(EXP((17.625*V840)/(243.04+V840))/EXP((17.625*J840)/(243.04+J840)))</f>
        <v>0.6688311494829221</v>
      </c>
      <c r="AU840" s="55">
        <f t="shared" ref="AU840:AU903" si="334">(EXP((17.625*W840)/(243.04+W840))/EXP((17.625*K840)/(243.04+K840)))</f>
        <v>0.74726597911878767</v>
      </c>
      <c r="AV840" s="55">
        <f t="shared" ref="AV840:AV903" si="335">(EXP((17.625*X840)/(243.04+X840))/EXP((17.625*L840)/(243.04+L840)))</f>
        <v>0.68518896910188021</v>
      </c>
      <c r="AW840" s="55">
        <f t="shared" ref="AW840:AW903" si="336">(EXP((17.625*Y840)/(243.04+Y840))/EXP((17.625*M840)/(243.04+M840)))</f>
        <v>0.62801865331242712</v>
      </c>
      <c r="AX840" s="55">
        <f t="shared" ref="AX840:AX903" si="337">(EXP((17.625*Z840)/(243.04+Z840))/EXP((17.625*N840)/(243.04+N840)))</f>
        <v>0.72133089390269411</v>
      </c>
      <c r="AY840" s="55">
        <f t="shared" ref="AY840:AY903" si="338">(EXP((17.625*AA840)/(243.04+AA840))/EXP((17.625*O840)/(243.04+O840)))</f>
        <v>0.75059055263140995</v>
      </c>
    </row>
    <row r="841" spans="1:51" ht="14.4" thickBot="1" x14ac:dyDescent="0.3">
      <c r="A841" s="41" t="s">
        <v>1398</v>
      </c>
      <c r="B841" s="41" t="s">
        <v>1427</v>
      </c>
      <c r="C841" s="26" t="s">
        <v>900</v>
      </c>
      <c r="D841" s="50">
        <v>-1.28</v>
      </c>
      <c r="E841" s="50">
        <v>-1.6</v>
      </c>
      <c r="F841" s="50">
        <v>7.22</v>
      </c>
      <c r="G841" s="50">
        <v>10.9</v>
      </c>
      <c r="H841" s="50">
        <v>18.22</v>
      </c>
      <c r="I841" s="50">
        <v>20.6</v>
      </c>
      <c r="J841" s="50">
        <v>25.3</v>
      </c>
      <c r="K841" s="50">
        <v>25.9</v>
      </c>
      <c r="L841" s="50">
        <v>19.72</v>
      </c>
      <c r="M841" s="50">
        <v>10.9</v>
      </c>
      <c r="N841" s="50">
        <v>2.61</v>
      </c>
      <c r="O841" s="50">
        <v>-3.11</v>
      </c>
      <c r="P841" s="51">
        <v>-5.2777777777777777</v>
      </c>
      <c r="Q841" s="51">
        <v>-7.2</v>
      </c>
      <c r="R841" s="51">
        <v>-2.6111111111111107</v>
      </c>
      <c r="S841" s="51">
        <v>0.99999999999999845</v>
      </c>
      <c r="T841" s="51">
        <v>8.6111111111111107</v>
      </c>
      <c r="U841" s="51">
        <v>13.299999999999999</v>
      </c>
      <c r="V841" s="51">
        <v>15.7</v>
      </c>
      <c r="W841" s="51">
        <v>15.7</v>
      </c>
      <c r="X841" s="51">
        <v>13.22222222222222</v>
      </c>
      <c r="Y841" s="51">
        <v>2.0000000000000009</v>
      </c>
      <c r="Z841" s="51">
        <v>-3.2777777777777768</v>
      </c>
      <c r="AA841" s="51">
        <v>-9</v>
      </c>
      <c r="AB841" s="53">
        <f t="shared" si="315"/>
        <v>306.82283887304732</v>
      </c>
      <c r="AC841" s="53">
        <f t="shared" si="316"/>
        <v>234.17533235095851</v>
      </c>
      <c r="AD841" s="53">
        <f t="shared" si="317"/>
        <v>250.66571341356575</v>
      </c>
      <c r="AE841" s="53">
        <f t="shared" si="318"/>
        <v>331.40481670642453</v>
      </c>
      <c r="AF841" s="53">
        <f t="shared" si="319"/>
        <v>597.33344847153296</v>
      </c>
      <c r="AG841" s="53">
        <f t="shared" si="320"/>
        <v>960.23766584551868</v>
      </c>
      <c r="AH841" s="53">
        <f t="shared" si="321"/>
        <v>984.96199094340068</v>
      </c>
      <c r="AI841" s="53">
        <f t="shared" si="322"/>
        <v>950.5011144957956</v>
      </c>
      <c r="AJ841" s="53">
        <f t="shared" si="323"/>
        <v>1003.703847224167</v>
      </c>
      <c r="AK841" s="53">
        <f t="shared" si="324"/>
        <v>382.45279532807587</v>
      </c>
      <c r="AL841" s="53">
        <f t="shared" si="325"/>
        <v>313.01772078875644</v>
      </c>
      <c r="AM841" s="53">
        <f t="shared" si="326"/>
        <v>198.0152367991106</v>
      </c>
      <c r="AN841" s="55">
        <f t="shared" si="327"/>
        <v>0.74236145228431583</v>
      </c>
      <c r="AO841" s="55">
        <f t="shared" si="328"/>
        <v>0.65620800639929866</v>
      </c>
      <c r="AP841" s="55">
        <f t="shared" si="329"/>
        <v>0.4966386436363458</v>
      </c>
      <c r="AQ841" s="55">
        <f t="shared" si="330"/>
        <v>0.50444050969876186</v>
      </c>
      <c r="AR841" s="55">
        <f t="shared" si="331"/>
        <v>0.53470027011566879</v>
      </c>
      <c r="AS841" s="55">
        <f t="shared" si="332"/>
        <v>0.62957976157269857</v>
      </c>
      <c r="AT841" s="55">
        <f t="shared" si="333"/>
        <v>0.55306330578494578</v>
      </c>
      <c r="AU841" s="55">
        <f t="shared" si="334"/>
        <v>0.53371327357699816</v>
      </c>
      <c r="AV841" s="55">
        <f t="shared" si="335"/>
        <v>0.66142447536698368</v>
      </c>
      <c r="AW841" s="55">
        <f t="shared" si="336"/>
        <v>0.54190039486050856</v>
      </c>
      <c r="AX841" s="55">
        <f t="shared" si="337"/>
        <v>0.65167200208666698</v>
      </c>
      <c r="AY841" s="55">
        <f t="shared" si="338"/>
        <v>0.63806731033467734</v>
      </c>
    </row>
    <row r="842" spans="1:51" ht="27" thickBot="1" x14ac:dyDescent="0.3">
      <c r="A842" s="41" t="s">
        <v>1398</v>
      </c>
      <c r="B842" s="41" t="s">
        <v>1427</v>
      </c>
      <c r="C842" s="26" t="s">
        <v>901</v>
      </c>
      <c r="D842" s="50">
        <v>-8.7200000000000006</v>
      </c>
      <c r="E842" s="50">
        <v>-4.2</v>
      </c>
      <c r="F842" s="50">
        <v>3</v>
      </c>
      <c r="G842" s="50">
        <v>10.7</v>
      </c>
      <c r="H842" s="50">
        <v>16.28</v>
      </c>
      <c r="I842" s="50">
        <v>21.5</v>
      </c>
      <c r="J842" s="50">
        <v>25</v>
      </c>
      <c r="K842" s="50">
        <v>22.5</v>
      </c>
      <c r="L842" s="50">
        <v>18.39</v>
      </c>
      <c r="M842" s="50">
        <v>10.6</v>
      </c>
      <c r="N842" s="50">
        <v>0.22</v>
      </c>
      <c r="O842" s="50">
        <v>-5.5</v>
      </c>
      <c r="P842" s="51">
        <v>-13.111111111111111</v>
      </c>
      <c r="Q842" s="51">
        <v>-8.6999999999999993</v>
      </c>
      <c r="R842" s="51">
        <v>-4.2222222222222232</v>
      </c>
      <c r="S842" s="51">
        <v>2.0000000000000009</v>
      </c>
      <c r="T842" s="51">
        <v>7.3888888888888875</v>
      </c>
      <c r="U842" s="51">
        <v>12.999999999999998</v>
      </c>
      <c r="V842" s="51">
        <v>15.999999999999998</v>
      </c>
      <c r="W842" s="51">
        <v>16.900000000000002</v>
      </c>
      <c r="X842" s="51">
        <v>11.888888888888888</v>
      </c>
      <c r="Y842" s="51">
        <v>3.0999999999999988</v>
      </c>
      <c r="Z842" s="51">
        <v>-4.7777777777777786</v>
      </c>
      <c r="AA842" s="51">
        <v>-11.5</v>
      </c>
      <c r="AB842" s="53">
        <f t="shared" si="315"/>
        <v>157.79242495798064</v>
      </c>
      <c r="AC842" s="53">
        <f t="shared" si="316"/>
        <v>225.1314222730708</v>
      </c>
      <c r="AD842" s="53">
        <f t="shared" si="317"/>
        <v>264.35988830548945</v>
      </c>
      <c r="AE842" s="53">
        <f t="shared" si="318"/>
        <v>387.57179412450449</v>
      </c>
      <c r="AF842" s="53">
        <f t="shared" si="319"/>
        <v>571.9109276262144</v>
      </c>
      <c r="AG842" s="53">
        <f t="shared" si="320"/>
        <v>873.70633827447944</v>
      </c>
      <c r="AH842" s="53">
        <f t="shared" si="321"/>
        <v>1041.9157637555429</v>
      </c>
      <c r="AI842" s="53">
        <f t="shared" si="322"/>
        <v>1358.0213631483525</v>
      </c>
      <c r="AJ842" s="53">
        <f t="shared" si="323"/>
        <v>915.55997993837525</v>
      </c>
      <c r="AK842" s="53">
        <f t="shared" si="324"/>
        <v>456.14166791555084</v>
      </c>
      <c r="AL842" s="53">
        <f t="shared" si="325"/>
        <v>296.67291719823498</v>
      </c>
      <c r="AM842" s="53">
        <f t="shared" si="326"/>
        <v>159.61042434222026</v>
      </c>
      <c r="AN842" s="55">
        <f t="shared" si="327"/>
        <v>0.70530640142093604</v>
      </c>
      <c r="AO842" s="55">
        <f t="shared" si="328"/>
        <v>0.70864385930886742</v>
      </c>
      <c r="AP842" s="55">
        <f t="shared" si="329"/>
        <v>0.59066369638095417</v>
      </c>
      <c r="AQ842" s="55">
        <f t="shared" si="330"/>
        <v>0.54915354479943257</v>
      </c>
      <c r="AR842" s="55">
        <f t="shared" si="331"/>
        <v>0.55629001265994882</v>
      </c>
      <c r="AS842" s="55">
        <f t="shared" si="332"/>
        <v>0.58417211485907294</v>
      </c>
      <c r="AT842" s="55">
        <f t="shared" si="333"/>
        <v>0.57393288213137117</v>
      </c>
      <c r="AU842" s="55">
        <f t="shared" si="334"/>
        <v>0.70643107885260792</v>
      </c>
      <c r="AV842" s="55">
        <f t="shared" si="335"/>
        <v>0.65846125096013841</v>
      </c>
      <c r="AW842" s="55">
        <f t="shared" si="336"/>
        <v>0.5977407596543014</v>
      </c>
      <c r="AX842" s="55">
        <f t="shared" si="337"/>
        <v>0.69117179716620969</v>
      </c>
      <c r="AY842" s="55">
        <f t="shared" si="338"/>
        <v>0.62669234424546394</v>
      </c>
    </row>
    <row r="843" spans="1:51" ht="14.4" thickBot="1" x14ac:dyDescent="0.3">
      <c r="A843" s="41" t="s">
        <v>1398</v>
      </c>
      <c r="B843" s="41" t="s">
        <v>1427</v>
      </c>
      <c r="C843" s="26" t="s">
        <v>902</v>
      </c>
      <c r="D843" s="50">
        <v>-3.39</v>
      </c>
      <c r="E843" s="50">
        <v>-3.2</v>
      </c>
      <c r="F843" s="50">
        <v>2.61</v>
      </c>
      <c r="G843" s="50">
        <v>9</v>
      </c>
      <c r="H843" s="50">
        <v>13.78</v>
      </c>
      <c r="I843" s="50">
        <v>20.5</v>
      </c>
      <c r="J843" s="50">
        <v>23.7</v>
      </c>
      <c r="K843" s="50">
        <v>22.2</v>
      </c>
      <c r="L843" s="50">
        <v>16</v>
      </c>
      <c r="M843" s="50">
        <v>9</v>
      </c>
      <c r="N843" s="50">
        <v>3.11</v>
      </c>
      <c r="O843" s="50">
        <v>-1.61</v>
      </c>
      <c r="P843" s="51">
        <v>-10.111111111111111</v>
      </c>
      <c r="Q843" s="51">
        <v>-8.1</v>
      </c>
      <c r="R843" s="51">
        <v>-4.1111111111111098</v>
      </c>
      <c r="S843" s="51">
        <v>0.29999999999999954</v>
      </c>
      <c r="T843" s="51">
        <v>6.6111111111111098</v>
      </c>
      <c r="U843" s="51">
        <v>12.3</v>
      </c>
      <c r="V843" s="51">
        <v>14.9</v>
      </c>
      <c r="W843" s="51">
        <v>15.7</v>
      </c>
      <c r="X843" s="51">
        <v>8.6111111111111107</v>
      </c>
      <c r="Y843" s="51">
        <v>0.99999999999999845</v>
      </c>
      <c r="Z843" s="51">
        <v>-3.7777777777777781</v>
      </c>
      <c r="AA843" s="51">
        <v>-8.1111111111111125</v>
      </c>
      <c r="AB843" s="53">
        <f t="shared" si="315"/>
        <v>169.79446663458623</v>
      </c>
      <c r="AC843" s="53">
        <f t="shared" si="316"/>
        <v>229.35493016069768</v>
      </c>
      <c r="AD843" s="53">
        <f t="shared" si="317"/>
        <v>276.34069479854469</v>
      </c>
      <c r="AE843" s="53">
        <f t="shared" si="318"/>
        <v>340.19451764379647</v>
      </c>
      <c r="AF843" s="53">
        <f t="shared" si="319"/>
        <v>603.77528135141017</v>
      </c>
      <c r="AG843" s="53">
        <f t="shared" si="320"/>
        <v>847.6412590985708</v>
      </c>
      <c r="AH843" s="53">
        <f t="shared" si="321"/>
        <v>978.14934815776724</v>
      </c>
      <c r="AI843" s="53">
        <f t="shared" si="322"/>
        <v>1186.9877250757786</v>
      </c>
      <c r="AJ843" s="53">
        <f t="shared" si="323"/>
        <v>687.45038608849563</v>
      </c>
      <c r="AK843" s="53">
        <f t="shared" si="324"/>
        <v>376.34391206613577</v>
      </c>
      <c r="AL843" s="53">
        <f t="shared" si="325"/>
        <v>280.38617354739335</v>
      </c>
      <c r="AM843" s="53">
        <f t="shared" si="326"/>
        <v>203.55237925561408</v>
      </c>
      <c r="AN843" s="55">
        <f t="shared" si="327"/>
        <v>0.59704701291387452</v>
      </c>
      <c r="AO843" s="55">
        <f t="shared" si="328"/>
        <v>0.6890107713276753</v>
      </c>
      <c r="AP843" s="55">
        <f t="shared" si="329"/>
        <v>0.61230389613743352</v>
      </c>
      <c r="AQ843" s="55">
        <f t="shared" si="330"/>
        <v>0.54463712603790471</v>
      </c>
      <c r="AR843" s="55">
        <f t="shared" si="331"/>
        <v>0.61942921409239893</v>
      </c>
      <c r="AS843" s="55">
        <f t="shared" si="332"/>
        <v>0.59334350938860736</v>
      </c>
      <c r="AT843" s="55">
        <f t="shared" si="333"/>
        <v>0.57817623636397386</v>
      </c>
      <c r="AU843" s="55">
        <f t="shared" si="334"/>
        <v>0.66650222160124561</v>
      </c>
      <c r="AV843" s="55">
        <f t="shared" si="335"/>
        <v>0.61536802948706315</v>
      </c>
      <c r="AW843" s="55">
        <f t="shared" si="336"/>
        <v>0.57284355946111776</v>
      </c>
      <c r="AX843" s="55">
        <f t="shared" si="337"/>
        <v>0.60594238830522229</v>
      </c>
      <c r="AY843" s="55">
        <f t="shared" si="338"/>
        <v>0.61202423158406727</v>
      </c>
    </row>
    <row r="844" spans="1:51" ht="14.4" thickBot="1" x14ac:dyDescent="0.3">
      <c r="A844" s="41" t="s">
        <v>1398</v>
      </c>
      <c r="B844" s="41" t="s">
        <v>1427</v>
      </c>
      <c r="C844" s="26" t="s">
        <v>903</v>
      </c>
      <c r="D844" s="50">
        <v>-4.8899999999999997</v>
      </c>
      <c r="E844" s="50">
        <v>-4.7</v>
      </c>
      <c r="F844" s="50">
        <v>4.72</v>
      </c>
      <c r="G844" s="50">
        <v>12.2</v>
      </c>
      <c r="H844" s="50">
        <v>17.61</v>
      </c>
      <c r="I844" s="50">
        <v>23.6</v>
      </c>
      <c r="J844" s="50">
        <v>25.7</v>
      </c>
      <c r="K844" s="50">
        <v>23.9</v>
      </c>
      <c r="L844" s="50">
        <v>19.11</v>
      </c>
      <c r="M844" s="50">
        <v>12.6</v>
      </c>
      <c r="N844" s="50">
        <v>5.39</v>
      </c>
      <c r="O844" s="50">
        <v>-2.78</v>
      </c>
      <c r="P844" s="51">
        <v>-7.9999999999999991</v>
      </c>
      <c r="Q844" s="51">
        <v>-8.7999999999999989</v>
      </c>
      <c r="R844" s="51">
        <v>-3.7222222222222219</v>
      </c>
      <c r="S844" s="51">
        <v>5.8999999999999986</v>
      </c>
      <c r="T844" s="51">
        <v>11.388888888888889</v>
      </c>
      <c r="U844" s="51">
        <v>18.200000000000003</v>
      </c>
      <c r="V844" s="51">
        <v>18.499999999999996</v>
      </c>
      <c r="W844" s="51">
        <v>20.500000000000004</v>
      </c>
      <c r="X844" s="51">
        <v>14.111111111111111</v>
      </c>
      <c r="Y844" s="51">
        <v>5.7999999999999989</v>
      </c>
      <c r="Z844" s="51">
        <v>0.49999999999999922</v>
      </c>
      <c r="AA844" s="51">
        <v>-6.3888888888888884</v>
      </c>
      <c r="AB844" s="53">
        <f t="shared" si="315"/>
        <v>264.41701829936238</v>
      </c>
      <c r="AC844" s="53">
        <f t="shared" si="316"/>
        <v>230.14318508549357</v>
      </c>
      <c r="AD844" s="53">
        <f t="shared" si="317"/>
        <v>252.49612041180077</v>
      </c>
      <c r="AE844" s="53">
        <f t="shared" si="318"/>
        <v>606.936459466374</v>
      </c>
      <c r="AF844" s="53">
        <f t="shared" si="319"/>
        <v>900.11873455913599</v>
      </c>
      <c r="AG844" s="53">
        <f t="shared" si="320"/>
        <v>1497.0376319594118</v>
      </c>
      <c r="AH844" s="53">
        <f t="shared" si="321"/>
        <v>1371.0389807405445</v>
      </c>
      <c r="AI844" s="53">
        <f t="shared" si="322"/>
        <v>1957.4437891852699</v>
      </c>
      <c r="AJ844" s="53">
        <f t="shared" si="323"/>
        <v>1170.2201963457089</v>
      </c>
      <c r="AK844" s="53">
        <f t="shared" si="324"/>
        <v>583.08585390698306</v>
      </c>
      <c r="AL844" s="53">
        <f t="shared" si="325"/>
        <v>448.27094162878637</v>
      </c>
      <c r="AM844" s="53">
        <f t="shared" si="326"/>
        <v>289.37183902010139</v>
      </c>
      <c r="AN844" s="55">
        <f t="shared" si="327"/>
        <v>0.78820357664476726</v>
      </c>
      <c r="AO844" s="55">
        <f t="shared" si="328"/>
        <v>0.73009458456432763</v>
      </c>
      <c r="AP844" s="55">
        <f t="shared" si="329"/>
        <v>0.54340606557003113</v>
      </c>
      <c r="AQ844" s="55">
        <f t="shared" si="330"/>
        <v>0.65395203609237518</v>
      </c>
      <c r="AR844" s="55">
        <f t="shared" si="331"/>
        <v>0.66908932372829311</v>
      </c>
      <c r="AS844" s="55">
        <f t="shared" si="332"/>
        <v>0.71743379586681977</v>
      </c>
      <c r="AT844" s="55">
        <f t="shared" si="333"/>
        <v>0.64480821232585106</v>
      </c>
      <c r="AU844" s="55">
        <f t="shared" si="334"/>
        <v>0.81299823643616853</v>
      </c>
      <c r="AV844" s="55">
        <f t="shared" si="335"/>
        <v>0.72786109327090742</v>
      </c>
      <c r="AW844" s="55">
        <f t="shared" si="336"/>
        <v>0.63261330216861322</v>
      </c>
      <c r="AX844" s="55">
        <f t="shared" si="337"/>
        <v>0.70736291442906929</v>
      </c>
      <c r="AY844" s="55">
        <f t="shared" si="338"/>
        <v>0.7619394348815326</v>
      </c>
    </row>
    <row r="845" spans="1:51" ht="14.4" thickBot="1" x14ac:dyDescent="0.3">
      <c r="A845" s="41" t="s">
        <v>1398</v>
      </c>
      <c r="B845" s="41" t="s">
        <v>1427</v>
      </c>
      <c r="C845" s="26" t="s">
        <v>904</v>
      </c>
      <c r="D845" s="50">
        <v>-6.61</v>
      </c>
      <c r="E845" s="50">
        <v>-4.5</v>
      </c>
      <c r="F845" s="50">
        <v>4.78</v>
      </c>
      <c r="G845" s="50">
        <v>12.7</v>
      </c>
      <c r="H845" s="50">
        <v>17.11</v>
      </c>
      <c r="I845" s="50">
        <v>23.3</v>
      </c>
      <c r="J845" s="50">
        <v>24.8</v>
      </c>
      <c r="K845" s="50">
        <v>23.9</v>
      </c>
      <c r="L845" s="50">
        <v>19.22</v>
      </c>
      <c r="M845" s="50">
        <v>11.8</v>
      </c>
      <c r="N845" s="50">
        <v>2.89</v>
      </c>
      <c r="O845" s="50">
        <v>-3.5</v>
      </c>
      <c r="P845" s="51">
        <v>-11.5</v>
      </c>
      <c r="Q845" s="51">
        <v>-8.7999999999999989</v>
      </c>
      <c r="R845" s="51">
        <v>-2.2777777777777786</v>
      </c>
      <c r="S845" s="51">
        <v>6.1999999999999975</v>
      </c>
      <c r="T845" s="51">
        <v>6.6111111111111098</v>
      </c>
      <c r="U845" s="51">
        <v>15.799999999999999</v>
      </c>
      <c r="V845" s="51">
        <v>18.499999999999996</v>
      </c>
      <c r="W845" s="51">
        <v>18.099999999999998</v>
      </c>
      <c r="X845" s="51">
        <v>11.111111111111111</v>
      </c>
      <c r="Y845" s="51">
        <v>4.2000000000000011</v>
      </c>
      <c r="Z845" s="51">
        <v>-5.2222222222222214</v>
      </c>
      <c r="AA845" s="51">
        <v>-9.1111111111111107</v>
      </c>
      <c r="AB845" s="53">
        <f t="shared" si="315"/>
        <v>173.71193629316551</v>
      </c>
      <c r="AC845" s="53">
        <f t="shared" si="316"/>
        <v>226.70120140143698</v>
      </c>
      <c r="AD845" s="53">
        <f t="shared" si="317"/>
        <v>311.68104156221631</v>
      </c>
      <c r="AE845" s="53">
        <f t="shared" si="318"/>
        <v>612.18574729104773</v>
      </c>
      <c r="AF845" s="53">
        <f t="shared" si="319"/>
        <v>487.70065242566318</v>
      </c>
      <c r="AG845" s="53">
        <f t="shared" si="320"/>
        <v>1124.6941529210667</v>
      </c>
      <c r="AH845" s="53">
        <f t="shared" si="321"/>
        <v>1446.4741361657025</v>
      </c>
      <c r="AI845" s="53">
        <f t="shared" si="322"/>
        <v>1451.9035561706635</v>
      </c>
      <c r="AJ845" s="53">
        <f t="shared" si="323"/>
        <v>784.33442749571395</v>
      </c>
      <c r="AK845" s="53">
        <f t="shared" si="324"/>
        <v>491.83082791035321</v>
      </c>
      <c r="AL845" s="53">
        <f t="shared" si="325"/>
        <v>229.12216815620192</v>
      </c>
      <c r="AM845" s="53">
        <f t="shared" si="326"/>
        <v>200.34176469542228</v>
      </c>
      <c r="AN845" s="55">
        <f t="shared" si="327"/>
        <v>0.68206034178298847</v>
      </c>
      <c r="AO845" s="55">
        <f t="shared" si="328"/>
        <v>0.71917540984727069</v>
      </c>
      <c r="AP845" s="55">
        <f t="shared" si="329"/>
        <v>0.60248100624890388</v>
      </c>
      <c r="AQ845" s="55">
        <f t="shared" si="330"/>
        <v>0.64608685836480984</v>
      </c>
      <c r="AR845" s="55">
        <f t="shared" si="331"/>
        <v>0.50034514690334331</v>
      </c>
      <c r="AS845" s="55">
        <f t="shared" si="332"/>
        <v>0.62749755968043353</v>
      </c>
      <c r="AT845" s="55">
        <f t="shared" si="333"/>
        <v>0.68028583798018949</v>
      </c>
      <c r="AU845" s="55">
        <f t="shared" si="334"/>
        <v>0.70018666958260189</v>
      </c>
      <c r="AV845" s="55">
        <f t="shared" si="335"/>
        <v>0.59385048223170489</v>
      </c>
      <c r="AW845" s="55">
        <f t="shared" si="336"/>
        <v>0.59648877113123178</v>
      </c>
      <c r="AX845" s="55">
        <f t="shared" si="337"/>
        <v>0.55203552558217361</v>
      </c>
      <c r="AY845" s="55">
        <f t="shared" si="338"/>
        <v>0.65120073639628084</v>
      </c>
    </row>
    <row r="846" spans="1:51" ht="14.4" thickBot="1" x14ac:dyDescent="0.3">
      <c r="A846" s="41" t="s">
        <v>1398</v>
      </c>
      <c r="B846" s="41" t="s">
        <v>1427</v>
      </c>
      <c r="C846" s="26" t="s">
        <v>905</v>
      </c>
      <c r="D846" s="50">
        <v>-9.7799999999999994</v>
      </c>
      <c r="E846" s="50">
        <v>-3.3</v>
      </c>
      <c r="F846" s="50">
        <v>2.61</v>
      </c>
      <c r="G846" s="50">
        <v>10</v>
      </c>
      <c r="H846" s="50">
        <v>12.61</v>
      </c>
      <c r="I846" s="50">
        <v>18.7</v>
      </c>
      <c r="J846" s="50">
        <v>24.5</v>
      </c>
      <c r="K846" s="50">
        <v>22.1</v>
      </c>
      <c r="L846" s="50">
        <v>17.89</v>
      </c>
      <c r="M846" s="50">
        <v>10.199999999999999</v>
      </c>
      <c r="N846" s="50">
        <v>-2.89</v>
      </c>
      <c r="O846" s="50">
        <v>-9.7799999999999994</v>
      </c>
      <c r="P846" s="51">
        <v>-13.888888888888889</v>
      </c>
      <c r="Q846" s="51">
        <v>-7.9999999999999991</v>
      </c>
      <c r="R846" s="51">
        <v>-3.8888888888888888</v>
      </c>
      <c r="S846" s="51">
        <v>2.7999999999999994</v>
      </c>
      <c r="T846" s="51">
        <v>7.6111111111111125</v>
      </c>
      <c r="U846" s="51">
        <v>12.3</v>
      </c>
      <c r="V846" s="51">
        <v>16.3</v>
      </c>
      <c r="W846" s="51">
        <v>14.100000000000001</v>
      </c>
      <c r="X846" s="51">
        <v>9.2222222222222232</v>
      </c>
      <c r="Y846" s="51">
        <v>1.8000000000000012</v>
      </c>
      <c r="Z846" s="51">
        <v>-6.4999999999999991</v>
      </c>
      <c r="AA846" s="51">
        <v>-13.388888888888889</v>
      </c>
      <c r="AB846" s="53">
        <f t="shared" si="315"/>
        <v>151.09172636865236</v>
      </c>
      <c r="AC846" s="53">
        <f t="shared" si="316"/>
        <v>234.68285094307603</v>
      </c>
      <c r="AD846" s="53">
        <f t="shared" si="317"/>
        <v>285.70300907237231</v>
      </c>
      <c r="AE846" s="53">
        <f t="shared" si="318"/>
        <v>455.03515641430045</v>
      </c>
      <c r="AF846" s="53">
        <f t="shared" si="319"/>
        <v>747.28425537177156</v>
      </c>
      <c r="AG846" s="53">
        <f t="shared" si="320"/>
        <v>947.88875974308769</v>
      </c>
      <c r="AH846" s="53">
        <f t="shared" si="321"/>
        <v>1115.3696206504894</v>
      </c>
      <c r="AI846" s="53">
        <f t="shared" si="322"/>
        <v>971.88583407091619</v>
      </c>
      <c r="AJ846" s="53">
        <f t="shared" si="323"/>
        <v>662.27663278714294</v>
      </c>
      <c r="AK846" s="53">
        <f t="shared" si="324"/>
        <v>389.42580908596199</v>
      </c>
      <c r="AL846" s="53">
        <f t="shared" si="325"/>
        <v>286.8254414603785</v>
      </c>
      <c r="AM846" s="53">
        <f t="shared" si="326"/>
        <v>163.90477265716177</v>
      </c>
      <c r="AN846" s="55">
        <f t="shared" si="327"/>
        <v>0.71943953329629406</v>
      </c>
      <c r="AO846" s="55">
        <f t="shared" si="328"/>
        <v>0.69956867254700983</v>
      </c>
      <c r="AP846" s="55">
        <f t="shared" si="329"/>
        <v>0.62258980896077543</v>
      </c>
      <c r="AQ846" s="55">
        <f t="shared" si="330"/>
        <v>0.60908961322285571</v>
      </c>
      <c r="AR846" s="55">
        <f t="shared" si="331"/>
        <v>0.71593345381862472</v>
      </c>
      <c r="AS846" s="55">
        <f t="shared" si="332"/>
        <v>0.66351612451485775</v>
      </c>
      <c r="AT846" s="55">
        <f t="shared" si="333"/>
        <v>0.60275344300235201</v>
      </c>
      <c r="AU846" s="55">
        <f t="shared" si="334"/>
        <v>0.60493507953454861</v>
      </c>
      <c r="AV846" s="55">
        <f t="shared" si="335"/>
        <v>0.56888496519679188</v>
      </c>
      <c r="AW846" s="55">
        <f t="shared" si="336"/>
        <v>0.55971627023441606</v>
      </c>
      <c r="AX846" s="55">
        <f t="shared" si="337"/>
        <v>0.76168339113524197</v>
      </c>
      <c r="AY846" s="55">
        <f t="shared" si="338"/>
        <v>0.74932419676067497</v>
      </c>
    </row>
    <row r="847" spans="1:51" ht="14.4" thickBot="1" x14ac:dyDescent="0.3">
      <c r="A847" s="41" t="s">
        <v>1398</v>
      </c>
      <c r="B847" s="41" t="s">
        <v>1427</v>
      </c>
      <c r="C847" s="26" t="s">
        <v>906</v>
      </c>
      <c r="D847" s="50">
        <v>-4.3899999999999997</v>
      </c>
      <c r="E847" s="50">
        <v>-4.5999999999999996</v>
      </c>
      <c r="F847" s="50">
        <v>4.22</v>
      </c>
      <c r="G847" s="50">
        <v>10.4</v>
      </c>
      <c r="H847" s="50">
        <v>17.61</v>
      </c>
      <c r="I847" s="50">
        <v>21.9</v>
      </c>
      <c r="J847" s="50">
        <v>24.3</v>
      </c>
      <c r="K847" s="50">
        <v>20.6</v>
      </c>
      <c r="L847" s="50">
        <v>16.5</v>
      </c>
      <c r="M847" s="50">
        <v>10.8</v>
      </c>
      <c r="N847" s="50">
        <v>1.39</v>
      </c>
      <c r="O847" s="50">
        <v>-0.61</v>
      </c>
      <c r="P847" s="51">
        <v>-8.5</v>
      </c>
      <c r="Q847" s="51">
        <v>-8.1</v>
      </c>
      <c r="R847" s="51">
        <v>-3.2222222222222223</v>
      </c>
      <c r="S847" s="51">
        <v>3.8000000000000016</v>
      </c>
      <c r="T847" s="51">
        <v>10.277777777777777</v>
      </c>
      <c r="U847" s="51">
        <v>14.000000000000002</v>
      </c>
      <c r="V847" s="51">
        <v>16.5</v>
      </c>
      <c r="W847" s="51">
        <v>14.5</v>
      </c>
      <c r="X847" s="51">
        <v>8.2777777777777768</v>
      </c>
      <c r="Y847" s="51">
        <v>3.2999999999999985</v>
      </c>
      <c r="Z847" s="51">
        <v>-3.9999999999999996</v>
      </c>
      <c r="AA847" s="51">
        <v>-5.6111111111111116</v>
      </c>
      <c r="AB847" s="53">
        <f t="shared" si="315"/>
        <v>235.60058361368206</v>
      </c>
      <c r="AC847" s="53">
        <f t="shared" si="316"/>
        <v>254.71278908424543</v>
      </c>
      <c r="AD847" s="53">
        <f t="shared" si="317"/>
        <v>281.7426041659462</v>
      </c>
      <c r="AE847" s="53">
        <f t="shared" si="318"/>
        <v>510.21660142774175</v>
      </c>
      <c r="AF847" s="53">
        <f t="shared" si="319"/>
        <v>776.52813691647862</v>
      </c>
      <c r="AG847" s="53">
        <f t="shared" si="320"/>
        <v>971.14172315405767</v>
      </c>
      <c r="AH847" s="53">
        <f t="shared" si="321"/>
        <v>1157.9138905292248</v>
      </c>
      <c r="AI847" s="53">
        <f t="shared" si="322"/>
        <v>1122.0418231640979</v>
      </c>
      <c r="AJ847" s="53">
        <f t="shared" si="323"/>
        <v>636.496471391863</v>
      </c>
      <c r="AK847" s="53">
        <f t="shared" si="324"/>
        <v>463.01322796741277</v>
      </c>
      <c r="AL847" s="53">
        <f t="shared" si="325"/>
        <v>306.53646434854016</v>
      </c>
      <c r="AM847" s="53">
        <f t="shared" si="326"/>
        <v>277.74839322382036</v>
      </c>
      <c r="AN847" s="55">
        <f t="shared" si="327"/>
        <v>0.73012758278996936</v>
      </c>
      <c r="AO847" s="55">
        <f t="shared" si="328"/>
        <v>0.76518893729903836</v>
      </c>
      <c r="AP847" s="55">
        <f t="shared" si="329"/>
        <v>0.5841376692286121</v>
      </c>
      <c r="AQ847" s="55">
        <f t="shared" si="330"/>
        <v>0.63640603480651736</v>
      </c>
      <c r="AR847" s="55">
        <f t="shared" si="331"/>
        <v>0.62145945238597677</v>
      </c>
      <c r="AS847" s="55">
        <f t="shared" si="332"/>
        <v>0.60840217442455424</v>
      </c>
      <c r="AT847" s="55">
        <f t="shared" si="333"/>
        <v>0.61783060110383903</v>
      </c>
      <c r="AU847" s="55">
        <f t="shared" si="334"/>
        <v>0.68055920529954994</v>
      </c>
      <c r="AV847" s="55">
        <f t="shared" si="335"/>
        <v>0.58276649617964438</v>
      </c>
      <c r="AW847" s="55">
        <f t="shared" si="336"/>
        <v>0.59823285291121164</v>
      </c>
      <c r="AX847" s="55">
        <f t="shared" si="337"/>
        <v>0.67357374056555619</v>
      </c>
      <c r="AY847" s="55">
        <f t="shared" si="338"/>
        <v>0.6892299144527575</v>
      </c>
    </row>
    <row r="848" spans="1:51" ht="14.4" thickBot="1" x14ac:dyDescent="0.3">
      <c r="A848" s="41" t="s">
        <v>1398</v>
      </c>
      <c r="B848" s="41" t="s">
        <v>1427</v>
      </c>
      <c r="C848" s="26" t="s">
        <v>907</v>
      </c>
      <c r="D848" s="50">
        <v>-5.28</v>
      </c>
      <c r="E848" s="50">
        <v>-1.5</v>
      </c>
      <c r="F848" s="50">
        <v>3.22</v>
      </c>
      <c r="G848" s="50">
        <v>9</v>
      </c>
      <c r="H848" s="50">
        <v>14.5</v>
      </c>
      <c r="I848" s="50">
        <v>20.399999999999999</v>
      </c>
      <c r="J848" s="50">
        <v>23.2</v>
      </c>
      <c r="K848" s="50">
        <v>21.8</v>
      </c>
      <c r="L848" s="50">
        <v>16.72</v>
      </c>
      <c r="M848" s="50">
        <v>8.9</v>
      </c>
      <c r="N848" s="50">
        <v>1.28</v>
      </c>
      <c r="O848" s="50">
        <v>-1.39</v>
      </c>
      <c r="P848" s="51">
        <v>-12.888888888888888</v>
      </c>
      <c r="Q848" s="51">
        <v>-8.9</v>
      </c>
      <c r="R848" s="51">
        <v>-6.7222222222222232</v>
      </c>
      <c r="S848" s="51">
        <v>-2.0000000000000009</v>
      </c>
      <c r="T848" s="51">
        <v>5.8888888888888893</v>
      </c>
      <c r="U848" s="51">
        <v>9.6</v>
      </c>
      <c r="V848" s="51">
        <v>11.9</v>
      </c>
      <c r="W848" s="51">
        <v>12.1</v>
      </c>
      <c r="X848" s="51">
        <v>5.8888888888888893</v>
      </c>
      <c r="Y848" s="51">
        <v>-1.3999999999999997</v>
      </c>
      <c r="Z848" s="51">
        <v>-5.2777777777777777</v>
      </c>
      <c r="AA848" s="51">
        <v>-8.3888888888888893</v>
      </c>
      <c r="AB848" s="53">
        <f t="shared" si="315"/>
        <v>125.55726948477673</v>
      </c>
      <c r="AC848" s="53">
        <f t="shared" si="316"/>
        <v>178.56892872007873</v>
      </c>
      <c r="AD848" s="53">
        <f t="shared" si="317"/>
        <v>178.08411998248604</v>
      </c>
      <c r="AE848" s="53">
        <f t="shared" si="318"/>
        <v>243.12537960793</v>
      </c>
      <c r="AF848" s="53">
        <f t="shared" si="319"/>
        <v>521.65623363143834</v>
      </c>
      <c r="AG848" s="53">
        <f t="shared" si="320"/>
        <v>595.88797249390836</v>
      </c>
      <c r="AH848" s="53">
        <f t="shared" si="321"/>
        <v>681.96549044260257</v>
      </c>
      <c r="AI848" s="53">
        <f t="shared" si="322"/>
        <v>762.32416648137632</v>
      </c>
      <c r="AJ848" s="53">
        <f t="shared" si="323"/>
        <v>452.5327406420385</v>
      </c>
      <c r="AK848" s="53">
        <f t="shared" si="324"/>
        <v>267.35472241953579</v>
      </c>
      <c r="AL848" s="53">
        <f t="shared" si="325"/>
        <v>254.83516043860308</v>
      </c>
      <c r="AM848" s="53">
        <f t="shared" si="326"/>
        <v>191.82837511711324</v>
      </c>
      <c r="AN848" s="55">
        <f t="shared" si="327"/>
        <v>0.55121542315344851</v>
      </c>
      <c r="AO848" s="55">
        <f t="shared" si="328"/>
        <v>0.57092477669066632</v>
      </c>
      <c r="AP848" s="55">
        <f t="shared" si="329"/>
        <v>0.48103611395569557</v>
      </c>
      <c r="AQ848" s="55">
        <f t="shared" si="330"/>
        <v>0.46042482901756898</v>
      </c>
      <c r="AR848" s="55">
        <f t="shared" si="331"/>
        <v>0.56249754905750204</v>
      </c>
      <c r="AS848" s="55">
        <f t="shared" si="332"/>
        <v>0.49902492737794002</v>
      </c>
      <c r="AT848" s="55">
        <f t="shared" si="333"/>
        <v>0.49010346516367248</v>
      </c>
      <c r="AU848" s="55">
        <f t="shared" si="334"/>
        <v>0.54068578083182661</v>
      </c>
      <c r="AV848" s="55">
        <f t="shared" si="335"/>
        <v>0.48796226531678921</v>
      </c>
      <c r="AW848" s="55">
        <f t="shared" si="336"/>
        <v>0.48445380558959017</v>
      </c>
      <c r="AX848" s="55">
        <f t="shared" si="337"/>
        <v>0.61657665541183548</v>
      </c>
      <c r="AY848" s="55">
        <f t="shared" si="338"/>
        <v>0.58935827252258177</v>
      </c>
    </row>
    <row r="849" spans="1:51" ht="14.4" thickBot="1" x14ac:dyDescent="0.3">
      <c r="A849" s="41" t="s">
        <v>1398</v>
      </c>
      <c r="B849" s="41" t="s">
        <v>1427</v>
      </c>
      <c r="C849" s="26" t="s">
        <v>908</v>
      </c>
      <c r="D849" s="50">
        <v>-4.6100000000000003</v>
      </c>
      <c r="E849" s="50">
        <v>-3.8</v>
      </c>
      <c r="F849" s="50">
        <v>3.72</v>
      </c>
      <c r="G849" s="50">
        <v>8.5</v>
      </c>
      <c r="H849" s="50">
        <v>14.78</v>
      </c>
      <c r="I849" s="50">
        <v>19</v>
      </c>
      <c r="J849" s="50">
        <v>21.9</v>
      </c>
      <c r="K849" s="50">
        <v>19.3</v>
      </c>
      <c r="L849" s="50">
        <v>14.72</v>
      </c>
      <c r="M849" s="50">
        <v>7.8</v>
      </c>
      <c r="N849" s="50">
        <v>1.28</v>
      </c>
      <c r="O849" s="50">
        <v>-1.22</v>
      </c>
      <c r="P849" s="51">
        <v>-11.111111111111111</v>
      </c>
      <c r="Q849" s="51">
        <v>-7.6</v>
      </c>
      <c r="R849" s="51">
        <v>-2.2222222222222223</v>
      </c>
      <c r="S849" s="51">
        <v>1.0999999999999983</v>
      </c>
      <c r="T849" s="51">
        <v>6.2777777777777759</v>
      </c>
      <c r="U849" s="51">
        <v>10.199999999999999</v>
      </c>
      <c r="V849" s="51">
        <v>7.6999999999999993</v>
      </c>
      <c r="W849" s="51">
        <v>9.9</v>
      </c>
      <c r="X849" s="51">
        <v>6.7777777777777795</v>
      </c>
      <c r="Y849" s="51">
        <v>-4.5000000000000009</v>
      </c>
      <c r="Z849" s="51">
        <v>-4.8888888888888893</v>
      </c>
      <c r="AA849" s="51">
        <v>-8.2777777777777768</v>
      </c>
      <c r="AB849" s="53">
        <f t="shared" si="315"/>
        <v>158.77122753532171</v>
      </c>
      <c r="AC849" s="53">
        <f t="shared" si="316"/>
        <v>259.17505518592378</v>
      </c>
      <c r="AD849" s="53">
        <f t="shared" si="317"/>
        <v>338.47160181835619</v>
      </c>
      <c r="AE849" s="53">
        <f t="shared" si="318"/>
        <v>394.91313319418265</v>
      </c>
      <c r="AF849" s="53">
        <f t="shared" si="319"/>
        <v>540.57202437824208</v>
      </c>
      <c r="AG849" s="53">
        <f t="shared" si="320"/>
        <v>704.34612496250156</v>
      </c>
      <c r="AH849" s="53">
        <f t="shared" si="321"/>
        <v>420.32725455480613</v>
      </c>
      <c r="AI849" s="53">
        <f t="shared" si="322"/>
        <v>664.11264370837375</v>
      </c>
      <c r="AJ849" s="53">
        <f t="shared" si="323"/>
        <v>581.30193099300936</v>
      </c>
      <c r="AK849" s="53">
        <f t="shared" si="324"/>
        <v>181.70471099364482</v>
      </c>
      <c r="AL849" s="53">
        <f t="shared" si="325"/>
        <v>270.27937121247862</v>
      </c>
      <c r="AM849" s="53">
        <f t="shared" si="326"/>
        <v>192.75489338666338</v>
      </c>
      <c r="AN849" s="55">
        <f t="shared" si="327"/>
        <v>0.60435597822032672</v>
      </c>
      <c r="AO849" s="55">
        <f t="shared" si="328"/>
        <v>0.74902287495870823</v>
      </c>
      <c r="AP849" s="55">
        <f t="shared" si="329"/>
        <v>0.65158737332507788</v>
      </c>
      <c r="AQ849" s="55">
        <f t="shared" si="330"/>
        <v>0.59680203729906955</v>
      </c>
      <c r="AR849" s="55">
        <f t="shared" si="331"/>
        <v>0.56745674460358841</v>
      </c>
      <c r="AS849" s="55">
        <f t="shared" si="332"/>
        <v>0.5666269957083806</v>
      </c>
      <c r="AT849" s="55">
        <f t="shared" si="333"/>
        <v>0.40026095436921189</v>
      </c>
      <c r="AU849" s="55">
        <f t="shared" si="334"/>
        <v>0.5450869425121424</v>
      </c>
      <c r="AV849" s="55">
        <f t="shared" si="335"/>
        <v>0.58958533212574826</v>
      </c>
      <c r="AW849" s="55">
        <f t="shared" si="336"/>
        <v>0.4145548730659277</v>
      </c>
      <c r="AX849" s="55">
        <f t="shared" si="337"/>
        <v>0.63498556569092734</v>
      </c>
      <c r="AY849" s="55">
        <f t="shared" si="338"/>
        <v>0.58711022664530044</v>
      </c>
    </row>
    <row r="850" spans="1:51" ht="14.4" thickBot="1" x14ac:dyDescent="0.3">
      <c r="A850" s="41" t="s">
        <v>1398</v>
      </c>
      <c r="B850" s="41" t="s">
        <v>1427</v>
      </c>
      <c r="C850" s="26" t="s">
        <v>909</v>
      </c>
      <c r="D850" s="50">
        <v>-6.5</v>
      </c>
      <c r="E850" s="50">
        <v>-0.3</v>
      </c>
      <c r="F850" s="50">
        <v>6.39</v>
      </c>
      <c r="G850" s="50">
        <v>6.8</v>
      </c>
      <c r="H850" s="50">
        <v>16.72</v>
      </c>
      <c r="I850" s="50">
        <v>21.2</v>
      </c>
      <c r="J850" s="50">
        <v>25.2</v>
      </c>
      <c r="K850" s="50">
        <v>23.5</v>
      </c>
      <c r="L850" s="50">
        <v>18.5</v>
      </c>
      <c r="M850" s="50">
        <v>10.9</v>
      </c>
      <c r="N850" s="50">
        <v>4.28</v>
      </c>
      <c r="O850" s="50">
        <v>-10.28</v>
      </c>
      <c r="P850" s="51">
        <v>-9.5</v>
      </c>
      <c r="Q850" s="51">
        <v>-3.6</v>
      </c>
      <c r="R850" s="51">
        <v>-0.22222222222222143</v>
      </c>
      <c r="S850" s="51">
        <v>2.4</v>
      </c>
      <c r="T850" s="51">
        <v>11.222222222222223</v>
      </c>
      <c r="U850" s="51">
        <v>16.400000000000002</v>
      </c>
      <c r="V850" s="51">
        <v>18.7</v>
      </c>
      <c r="W850" s="51">
        <v>18.600000000000001</v>
      </c>
      <c r="X850" s="51">
        <v>13.722222222222223</v>
      </c>
      <c r="Y850" s="51">
        <v>3.4999999999999982</v>
      </c>
      <c r="Z850" s="51">
        <v>0.22222222222222143</v>
      </c>
      <c r="AA850" s="51">
        <v>-12.999999999999998</v>
      </c>
      <c r="AB850" s="53">
        <f t="shared" si="315"/>
        <v>236.4748400969037</v>
      </c>
      <c r="AC850" s="53">
        <f t="shared" si="316"/>
        <v>367.68263753152991</v>
      </c>
      <c r="AD850" s="53">
        <f t="shared" si="317"/>
        <v>376.77177432540884</v>
      </c>
      <c r="AE850" s="53">
        <f t="shared" si="318"/>
        <v>534.00452779054899</v>
      </c>
      <c r="AF850" s="53">
        <f t="shared" si="319"/>
        <v>931.4686035600231</v>
      </c>
      <c r="AG850" s="53">
        <f t="shared" si="320"/>
        <v>1379.7115067811935</v>
      </c>
      <c r="AH850" s="53">
        <f t="shared" si="321"/>
        <v>1448.1834292409571</v>
      </c>
      <c r="AI850" s="53">
        <f t="shared" si="322"/>
        <v>1583.5226369235234</v>
      </c>
      <c r="AJ850" s="53">
        <f t="shared" si="323"/>
        <v>1155.8584319313202</v>
      </c>
      <c r="AK850" s="53">
        <f t="shared" si="324"/>
        <v>473.10767241949617</v>
      </c>
      <c r="AL850" s="53">
        <f t="shared" si="325"/>
        <v>465.26899632127402</v>
      </c>
      <c r="AM850" s="53">
        <f t="shared" si="326"/>
        <v>181.59868186266019</v>
      </c>
      <c r="AN850" s="55">
        <f t="shared" si="327"/>
        <v>0.79244818991301724</v>
      </c>
      <c r="AO850" s="55">
        <f t="shared" si="328"/>
        <v>0.78410624437146637</v>
      </c>
      <c r="AP850" s="55">
        <f t="shared" si="329"/>
        <v>0.62646990573917749</v>
      </c>
      <c r="AQ850" s="55">
        <f t="shared" si="330"/>
        <v>0.73538326536270271</v>
      </c>
      <c r="AR850" s="55">
        <f t="shared" si="331"/>
        <v>0.70007625304960375</v>
      </c>
      <c r="AS850" s="55">
        <f t="shared" si="332"/>
        <v>0.74087380680601012</v>
      </c>
      <c r="AT850" s="55">
        <f t="shared" si="333"/>
        <v>0.67261904986875565</v>
      </c>
      <c r="AU850" s="55">
        <f t="shared" si="334"/>
        <v>0.74009319480764568</v>
      </c>
      <c r="AV850" s="55">
        <f t="shared" si="335"/>
        <v>0.73729739838459174</v>
      </c>
      <c r="AW850" s="55">
        <f t="shared" si="336"/>
        <v>0.60271297825286541</v>
      </c>
      <c r="AX850" s="55">
        <f t="shared" si="337"/>
        <v>0.74908028739995836</v>
      </c>
      <c r="AY850" s="55">
        <f t="shared" si="338"/>
        <v>0.8044450651887628</v>
      </c>
    </row>
    <row r="851" spans="1:51" ht="14.4" thickBot="1" x14ac:dyDescent="0.3">
      <c r="A851" s="41" t="s">
        <v>1398</v>
      </c>
      <c r="B851" s="41" t="s">
        <v>1427</v>
      </c>
      <c r="C851" s="26" t="s">
        <v>910</v>
      </c>
      <c r="D851" s="50">
        <v>-4.3899999999999997</v>
      </c>
      <c r="E851" s="50">
        <v>0.3</v>
      </c>
      <c r="F851" s="50">
        <v>2.2200000000000002</v>
      </c>
      <c r="G851" s="50">
        <v>7.9</v>
      </c>
      <c r="H851" s="50">
        <v>15.22</v>
      </c>
      <c r="I851" s="50">
        <v>20.7</v>
      </c>
      <c r="J851" s="50">
        <v>23.7</v>
      </c>
      <c r="K851" s="50">
        <v>22.5</v>
      </c>
      <c r="L851" s="50">
        <v>17.61</v>
      </c>
      <c r="M851" s="50">
        <v>10.199999999999999</v>
      </c>
      <c r="N851" s="50">
        <v>2.78</v>
      </c>
      <c r="O851" s="50">
        <v>-3.11</v>
      </c>
      <c r="P851" s="51">
        <v>-8.6111111111111107</v>
      </c>
      <c r="Q851" s="51">
        <v>-5.3</v>
      </c>
      <c r="R851" s="51">
        <v>-4.7222222222222223</v>
      </c>
      <c r="S851" s="51">
        <v>-0.29999999999999954</v>
      </c>
      <c r="T851" s="51">
        <v>4.8888888888888875</v>
      </c>
      <c r="U851" s="51">
        <v>11.500000000000002</v>
      </c>
      <c r="V851" s="51">
        <v>13.8</v>
      </c>
      <c r="W851" s="51">
        <v>12.6</v>
      </c>
      <c r="X851" s="51">
        <v>7.2222222222222223</v>
      </c>
      <c r="Y851" s="51">
        <v>3.1999999999999988</v>
      </c>
      <c r="Z851" s="51">
        <v>-3.7222222222222219</v>
      </c>
      <c r="AA851" s="51">
        <v>-8.2222222222222232</v>
      </c>
      <c r="AB851" s="53">
        <f t="shared" si="315"/>
        <v>231.55679275642527</v>
      </c>
      <c r="AC851" s="53">
        <f t="shared" si="316"/>
        <v>272.55976512191586</v>
      </c>
      <c r="AD851" s="53">
        <f t="shared" si="317"/>
        <v>259.15265693490903</v>
      </c>
      <c r="AE851" s="53">
        <f t="shared" si="318"/>
        <v>335.9611048860113</v>
      </c>
      <c r="AF851" s="53">
        <f t="shared" si="319"/>
        <v>433.47078119051059</v>
      </c>
      <c r="AG851" s="53">
        <f t="shared" si="320"/>
        <v>753.46337996168756</v>
      </c>
      <c r="AH851" s="53">
        <f t="shared" si="321"/>
        <v>848.45215793970942</v>
      </c>
      <c r="AI851" s="53">
        <f t="shared" si="322"/>
        <v>780.09002475956299</v>
      </c>
      <c r="AJ851" s="53">
        <f t="shared" si="323"/>
        <v>513.84039866118974</v>
      </c>
      <c r="AK851" s="53">
        <f t="shared" si="324"/>
        <v>475.1422375005771</v>
      </c>
      <c r="AL851" s="53">
        <f t="shared" si="325"/>
        <v>289.40922627618488</v>
      </c>
      <c r="AM851" s="53">
        <f t="shared" si="326"/>
        <v>223.54015831410825</v>
      </c>
      <c r="AN851" s="55">
        <f t="shared" si="327"/>
        <v>0.72383459737503597</v>
      </c>
      <c r="AO851" s="55">
        <f t="shared" si="328"/>
        <v>0.66057303124472833</v>
      </c>
      <c r="AP851" s="55">
        <f t="shared" si="329"/>
        <v>0.60123412568708323</v>
      </c>
      <c r="AQ851" s="55">
        <f t="shared" si="330"/>
        <v>0.56177926218891139</v>
      </c>
      <c r="AR851" s="55">
        <f t="shared" si="331"/>
        <v>0.50100172374402874</v>
      </c>
      <c r="AS851" s="55">
        <f t="shared" si="332"/>
        <v>0.55597430175911178</v>
      </c>
      <c r="AT851" s="55">
        <f t="shared" si="333"/>
        <v>0.5384821754907162</v>
      </c>
      <c r="AU851" s="55">
        <f t="shared" si="334"/>
        <v>0.53541293454978045</v>
      </c>
      <c r="AV851" s="55">
        <f t="shared" si="335"/>
        <v>0.50553161722144069</v>
      </c>
      <c r="AW851" s="55">
        <f t="shared" si="336"/>
        <v>0.61825464121965801</v>
      </c>
      <c r="AX851" s="55">
        <f t="shared" si="337"/>
        <v>0.62284810053286832</v>
      </c>
      <c r="AY851" s="55">
        <f t="shared" si="338"/>
        <v>0.67794578920913484</v>
      </c>
    </row>
    <row r="852" spans="1:51" ht="14.4" thickBot="1" x14ac:dyDescent="0.3">
      <c r="A852" s="41" t="s">
        <v>1398</v>
      </c>
      <c r="B852" s="41" t="s">
        <v>1428</v>
      </c>
      <c r="C852" s="26" t="s">
        <v>911</v>
      </c>
      <c r="D852" s="50">
        <v>-10.11</v>
      </c>
      <c r="E852" s="50">
        <v>-7.2</v>
      </c>
      <c r="F852" s="50">
        <v>-4</v>
      </c>
      <c r="G852" s="50">
        <v>4.8</v>
      </c>
      <c r="H852" s="50">
        <v>8.7799999999999994</v>
      </c>
      <c r="I852" s="50">
        <v>15.7</v>
      </c>
      <c r="J852" s="50">
        <v>17.5</v>
      </c>
      <c r="K852" s="50">
        <v>17.3</v>
      </c>
      <c r="L852" s="50">
        <v>14.61</v>
      </c>
      <c r="M852" s="50">
        <v>7.2</v>
      </c>
      <c r="N852" s="50">
        <v>1.39</v>
      </c>
      <c r="O852" s="50">
        <v>-2.89</v>
      </c>
      <c r="P852" s="51">
        <v>-13.277777777777777</v>
      </c>
      <c r="Q852" s="51">
        <v>-12.5</v>
      </c>
      <c r="R852" s="51">
        <v>-11</v>
      </c>
      <c r="S852" s="51">
        <v>-2.0000000000000009</v>
      </c>
      <c r="T852" s="51">
        <v>2.2777777777777786</v>
      </c>
      <c r="U852" s="51">
        <v>12</v>
      </c>
      <c r="V852" s="51">
        <v>12.999999999999998</v>
      </c>
      <c r="W852" s="51">
        <v>13.599999999999998</v>
      </c>
      <c r="X852" s="51">
        <v>10.499999999999998</v>
      </c>
      <c r="Y852" s="51">
        <v>2.4</v>
      </c>
      <c r="Z852" s="51">
        <v>-2.5</v>
      </c>
      <c r="AA852" s="51">
        <v>-5.4999999999999991</v>
      </c>
      <c r="AB852" s="53">
        <f t="shared" si="315"/>
        <v>171.28741279049038</v>
      </c>
      <c r="AC852" s="53">
        <f t="shared" si="316"/>
        <v>154.81446009941499</v>
      </c>
      <c r="AD852" s="53">
        <f t="shared" si="317"/>
        <v>154.36282865784986</v>
      </c>
      <c r="AE852" s="53">
        <f t="shared" si="318"/>
        <v>324.2751567979916</v>
      </c>
      <c r="AF852" s="53">
        <f t="shared" si="319"/>
        <v>458.61197602019917</v>
      </c>
      <c r="AG852" s="53">
        <f t="shared" si="320"/>
        <v>1101.6077457540919</v>
      </c>
      <c r="AH852" s="53">
        <f t="shared" si="321"/>
        <v>1120.2916327209973</v>
      </c>
      <c r="AI852" s="53">
        <f t="shared" si="322"/>
        <v>1226.84574335394</v>
      </c>
      <c r="AJ852" s="53">
        <f t="shared" si="323"/>
        <v>968.57933545857861</v>
      </c>
      <c r="AK852" s="53">
        <f t="shared" si="324"/>
        <v>519.56824004076202</v>
      </c>
      <c r="AL852" s="53">
        <f t="shared" si="325"/>
        <v>383.30574991409145</v>
      </c>
      <c r="AM852" s="53">
        <f t="shared" si="326"/>
        <v>334.06905441740832</v>
      </c>
      <c r="AN852" s="55">
        <f t="shared" si="327"/>
        <v>0.77604369406969342</v>
      </c>
      <c r="AO852" s="55">
        <f t="shared" si="328"/>
        <v>0.65865190323518519</v>
      </c>
      <c r="AP852" s="55">
        <f t="shared" si="329"/>
        <v>0.58240201126197833</v>
      </c>
      <c r="AQ852" s="55">
        <f t="shared" si="330"/>
        <v>0.61410426942729102</v>
      </c>
      <c r="AR852" s="55">
        <f t="shared" si="331"/>
        <v>0.63707490674117206</v>
      </c>
      <c r="AS852" s="55">
        <f t="shared" si="332"/>
        <v>0.78648632766852145</v>
      </c>
      <c r="AT852" s="55">
        <f t="shared" si="333"/>
        <v>0.7490424455865079</v>
      </c>
      <c r="AU852" s="55">
        <f t="shared" si="334"/>
        <v>0.78882115114033879</v>
      </c>
      <c r="AV852" s="55">
        <f t="shared" si="335"/>
        <v>0.76375497509556212</v>
      </c>
      <c r="AW852" s="55">
        <f t="shared" si="336"/>
        <v>0.71550290129710459</v>
      </c>
      <c r="AX852" s="55">
        <f t="shared" si="337"/>
        <v>0.75321115431212482</v>
      </c>
      <c r="AY852" s="55">
        <f t="shared" si="338"/>
        <v>0.82202263109238294</v>
      </c>
    </row>
    <row r="853" spans="1:51" ht="14.4" thickBot="1" x14ac:dyDescent="0.3">
      <c r="A853" s="41" t="s">
        <v>1398</v>
      </c>
      <c r="B853" s="41" t="s">
        <v>1428</v>
      </c>
      <c r="C853" s="26" t="s">
        <v>912</v>
      </c>
      <c r="D853" s="50">
        <v>-5.78</v>
      </c>
      <c r="E853" s="50">
        <v>-5.2</v>
      </c>
      <c r="F853" s="50">
        <v>1.61</v>
      </c>
      <c r="G853" s="50">
        <v>7.7</v>
      </c>
      <c r="H853" s="50">
        <v>14.28</v>
      </c>
      <c r="I853" s="50">
        <v>18.399999999999999</v>
      </c>
      <c r="J853" s="50">
        <v>21.8</v>
      </c>
      <c r="K853" s="50">
        <v>19.600000000000001</v>
      </c>
      <c r="L853" s="50">
        <v>15.72</v>
      </c>
      <c r="M853" s="50">
        <v>8.6999999999999993</v>
      </c>
      <c r="N853" s="50">
        <v>2.5</v>
      </c>
      <c r="O853" s="50">
        <v>-4.78</v>
      </c>
      <c r="P853" s="51">
        <v>-11.722222222222223</v>
      </c>
      <c r="Q853" s="51">
        <v>-10.6</v>
      </c>
      <c r="R853" s="51">
        <v>-6.7222222222222232</v>
      </c>
      <c r="S853" s="51">
        <v>-1.2</v>
      </c>
      <c r="T853" s="51">
        <v>7.2222222222222223</v>
      </c>
      <c r="U853" s="51">
        <v>12.2</v>
      </c>
      <c r="V853" s="51">
        <v>15.799999999999999</v>
      </c>
      <c r="W853" s="51">
        <v>13.900000000000002</v>
      </c>
      <c r="X853" s="51">
        <v>11.500000000000002</v>
      </c>
      <c r="Y853" s="51">
        <v>3.1999999999999988</v>
      </c>
      <c r="Z853" s="51">
        <v>-2.8888888888888884</v>
      </c>
      <c r="AA853" s="51">
        <v>-9.3888888888888875</v>
      </c>
      <c r="AB853" s="53">
        <f t="shared" si="315"/>
        <v>157.34985194040013</v>
      </c>
      <c r="AC853" s="53">
        <f t="shared" si="316"/>
        <v>180.0538026325361</v>
      </c>
      <c r="AD853" s="53">
        <f t="shared" si="317"/>
        <v>199.68208857906581</v>
      </c>
      <c r="AE853" s="53">
        <f t="shared" si="318"/>
        <v>298.64850129210873</v>
      </c>
      <c r="AF853" s="53">
        <f t="shared" si="319"/>
        <v>635.61267412709367</v>
      </c>
      <c r="AG853" s="53">
        <f t="shared" si="320"/>
        <v>953.24454447785774</v>
      </c>
      <c r="AH853" s="53">
        <f t="shared" si="321"/>
        <v>1231.9554457211036</v>
      </c>
      <c r="AI853" s="53">
        <f t="shared" si="322"/>
        <v>1104.4341986778963</v>
      </c>
      <c r="AJ853" s="53">
        <f t="shared" si="323"/>
        <v>1029.9461311536741</v>
      </c>
      <c r="AK853" s="53">
        <f t="shared" si="324"/>
        <v>525.52791838086955</v>
      </c>
      <c r="AL853" s="53">
        <f t="shared" si="325"/>
        <v>334.26505507593401</v>
      </c>
      <c r="AM853" s="53">
        <f t="shared" si="326"/>
        <v>211.14714959359952</v>
      </c>
      <c r="AN853" s="55">
        <f t="shared" si="327"/>
        <v>0.62889503551306691</v>
      </c>
      <c r="AO853" s="55">
        <f t="shared" si="328"/>
        <v>0.65809056512467456</v>
      </c>
      <c r="AP853" s="55">
        <f t="shared" si="329"/>
        <v>0.53937597538779658</v>
      </c>
      <c r="AQ853" s="55">
        <f t="shared" si="330"/>
        <v>0.53328332919369703</v>
      </c>
      <c r="AR853" s="55">
        <f t="shared" si="331"/>
        <v>0.62533483921295197</v>
      </c>
      <c r="AS853" s="55">
        <f t="shared" si="332"/>
        <v>0.67166527223188954</v>
      </c>
      <c r="AT853" s="55">
        <f t="shared" si="333"/>
        <v>0.68734156198575647</v>
      </c>
      <c r="AU853" s="55">
        <f t="shared" si="334"/>
        <v>0.69640969474992676</v>
      </c>
      <c r="AV853" s="55">
        <f t="shared" si="335"/>
        <v>0.75998860242787047</v>
      </c>
      <c r="AW853" s="55">
        <f t="shared" si="336"/>
        <v>0.68381644271118613</v>
      </c>
      <c r="AX853" s="55">
        <f t="shared" si="337"/>
        <v>0.67606186059763684</v>
      </c>
      <c r="AY853" s="55">
        <f t="shared" si="338"/>
        <v>0.70142796500378268</v>
      </c>
    </row>
    <row r="854" spans="1:51" ht="14.4" thickBot="1" x14ac:dyDescent="0.3">
      <c r="A854" s="41" t="s">
        <v>1398</v>
      </c>
      <c r="B854" s="41" t="s">
        <v>1428</v>
      </c>
      <c r="C854" s="26" t="s">
        <v>913</v>
      </c>
      <c r="D854" s="50">
        <v>-6.39</v>
      </c>
      <c r="E854" s="50">
        <v>-2.5</v>
      </c>
      <c r="F854" s="50">
        <v>0.78</v>
      </c>
      <c r="G854" s="50">
        <v>6.9</v>
      </c>
      <c r="H854" s="50">
        <v>11.61</v>
      </c>
      <c r="I854" s="50">
        <v>20.100000000000001</v>
      </c>
      <c r="J854" s="50">
        <v>20.3</v>
      </c>
      <c r="K854" s="50">
        <v>20.5</v>
      </c>
      <c r="L854" s="50">
        <v>16.78</v>
      </c>
      <c r="M854" s="50">
        <v>7.7</v>
      </c>
      <c r="N854" s="50">
        <v>6.28</v>
      </c>
      <c r="O854" s="50">
        <v>-3.89</v>
      </c>
      <c r="P854" s="51">
        <v>-13.5</v>
      </c>
      <c r="Q854" s="51">
        <v>-9.4</v>
      </c>
      <c r="R854" s="51">
        <v>-6.2777777777777777</v>
      </c>
      <c r="S854" s="51">
        <v>0.19999999999999968</v>
      </c>
      <c r="T854" s="51">
        <v>4.7222222222222223</v>
      </c>
      <c r="U854" s="51">
        <v>11.300000000000002</v>
      </c>
      <c r="V854" s="51">
        <v>13.099999999999998</v>
      </c>
      <c r="W854" s="51">
        <v>14.5</v>
      </c>
      <c r="X854" s="51">
        <v>12.222222222222221</v>
      </c>
      <c r="Y854" s="51">
        <v>3.3999999999999986</v>
      </c>
      <c r="Z854" s="51">
        <v>-0.11111111111111072</v>
      </c>
      <c r="AA854" s="51">
        <v>-8.8888888888888893</v>
      </c>
      <c r="AB854" s="53">
        <f t="shared" si="315"/>
        <v>123.73778348411531</v>
      </c>
      <c r="AC854" s="53">
        <f t="shared" si="316"/>
        <v>177.75360158428748</v>
      </c>
      <c r="AD854" s="53">
        <f t="shared" si="317"/>
        <v>226.87123105349423</v>
      </c>
      <c r="AE854" s="53">
        <f t="shared" si="318"/>
        <v>386.77424695130202</v>
      </c>
      <c r="AF854" s="53">
        <f t="shared" si="319"/>
        <v>535.77406041479276</v>
      </c>
      <c r="AG854" s="53">
        <f t="shared" si="320"/>
        <v>761.46749111396866</v>
      </c>
      <c r="AH854" s="53">
        <f t="shared" si="321"/>
        <v>952.98065114960048</v>
      </c>
      <c r="AI854" s="53">
        <f t="shared" si="322"/>
        <v>1128.9808334704378</v>
      </c>
      <c r="AJ854" s="53">
        <f t="shared" si="323"/>
        <v>1058.8648195521182</v>
      </c>
      <c r="AK854" s="53">
        <f t="shared" si="324"/>
        <v>578.53647956237</v>
      </c>
      <c r="AL854" s="53">
        <f t="shared" si="325"/>
        <v>385.81346933922606</v>
      </c>
      <c r="AM854" s="53">
        <f t="shared" si="326"/>
        <v>213.56564966095226</v>
      </c>
      <c r="AN854" s="55">
        <f t="shared" si="327"/>
        <v>0.57082332931423596</v>
      </c>
      <c r="AO854" s="55">
        <f t="shared" si="328"/>
        <v>0.59101010833612333</v>
      </c>
      <c r="AP854" s="55">
        <f t="shared" si="329"/>
        <v>0.59231734820689508</v>
      </c>
      <c r="AQ854" s="55">
        <f t="shared" si="330"/>
        <v>0.62370678546585012</v>
      </c>
      <c r="AR854" s="55">
        <f t="shared" si="331"/>
        <v>0.62648199100282898</v>
      </c>
      <c r="AS854" s="55">
        <f t="shared" si="332"/>
        <v>0.56936538255741276</v>
      </c>
      <c r="AT854" s="55">
        <f t="shared" si="333"/>
        <v>0.63302777778130503</v>
      </c>
      <c r="AU854" s="55">
        <f t="shared" si="334"/>
        <v>0.68476796761317849</v>
      </c>
      <c r="AV854" s="55">
        <f t="shared" si="335"/>
        <v>0.74499707518576253</v>
      </c>
      <c r="AW854" s="55">
        <f t="shared" si="336"/>
        <v>0.74223804621666911</v>
      </c>
      <c r="AX854" s="55">
        <f t="shared" si="337"/>
        <v>0.63634851811671245</v>
      </c>
      <c r="AY854" s="55">
        <f t="shared" si="338"/>
        <v>0.68222458819084686</v>
      </c>
    </row>
    <row r="855" spans="1:51" ht="14.4" thickBot="1" x14ac:dyDescent="0.3">
      <c r="A855" s="41" t="s">
        <v>1398</v>
      </c>
      <c r="B855" s="41" t="s">
        <v>1428</v>
      </c>
      <c r="C855" s="26" t="s">
        <v>914</v>
      </c>
      <c r="D855" s="50">
        <v>-2.89</v>
      </c>
      <c r="E855" s="50">
        <v>-5.5</v>
      </c>
      <c r="F855" s="50">
        <v>1.61</v>
      </c>
      <c r="G855" s="50">
        <v>5.0999999999999996</v>
      </c>
      <c r="H855" s="50">
        <v>12.11</v>
      </c>
      <c r="I855" s="50">
        <v>19.899999999999999</v>
      </c>
      <c r="J855" s="50">
        <v>20.9</v>
      </c>
      <c r="K855" s="50">
        <v>19.2</v>
      </c>
      <c r="L855" s="50">
        <v>15</v>
      </c>
      <c r="M855" s="50">
        <v>7.8</v>
      </c>
      <c r="N855" s="50">
        <v>5.39</v>
      </c>
      <c r="O855" s="50">
        <v>-0.78</v>
      </c>
      <c r="P855" s="51">
        <v>-7.2777777777777786</v>
      </c>
      <c r="Q855" s="51">
        <v>-11</v>
      </c>
      <c r="R855" s="51">
        <v>-3.7777777777777781</v>
      </c>
      <c r="S855" s="51">
        <v>-3.4000000000000004</v>
      </c>
      <c r="T855" s="51">
        <v>2.8888888888888906</v>
      </c>
      <c r="U855" s="51">
        <v>12</v>
      </c>
      <c r="V855" s="51">
        <v>11.700000000000001</v>
      </c>
      <c r="W855" s="51">
        <v>13.099999999999998</v>
      </c>
      <c r="X855" s="51">
        <v>8.8888888888888893</v>
      </c>
      <c r="Y855" s="51">
        <v>2.4</v>
      </c>
      <c r="Z855" s="51">
        <v>-0.72222222222222265</v>
      </c>
      <c r="AA855" s="51">
        <v>-6.3888888888888884</v>
      </c>
      <c r="AB855" s="53">
        <f t="shared" si="315"/>
        <v>254.5223762652702</v>
      </c>
      <c r="AC855" s="53">
        <f t="shared" si="316"/>
        <v>172.85711124003853</v>
      </c>
      <c r="AD855" s="53">
        <f t="shared" si="317"/>
        <v>311.95690664844608</v>
      </c>
      <c r="AE855" s="53">
        <f t="shared" si="318"/>
        <v>258.02434643590755</v>
      </c>
      <c r="AF855" s="53">
        <f t="shared" si="319"/>
        <v>400.60581567476453</v>
      </c>
      <c r="AG855" s="53">
        <f t="shared" si="320"/>
        <v>845.62891234534311</v>
      </c>
      <c r="AH855" s="53">
        <f t="shared" si="321"/>
        <v>764.176084208568</v>
      </c>
      <c r="AI855" s="53">
        <f t="shared" si="322"/>
        <v>1020.2734152698096</v>
      </c>
      <c r="AJ855" s="53">
        <f t="shared" si="323"/>
        <v>760.98297851664995</v>
      </c>
      <c r="AK855" s="53">
        <f t="shared" si="324"/>
        <v>498.72398530750536</v>
      </c>
      <c r="AL855" s="53">
        <f t="shared" si="325"/>
        <v>375.39020195166489</v>
      </c>
      <c r="AM855" s="53">
        <f t="shared" si="326"/>
        <v>249.76589639986435</v>
      </c>
      <c r="AN855" s="55">
        <f t="shared" si="327"/>
        <v>0.71751111803376921</v>
      </c>
      <c r="AO855" s="55">
        <f t="shared" si="328"/>
        <v>0.65217986818755047</v>
      </c>
      <c r="AP855" s="55">
        <f t="shared" si="329"/>
        <v>0.67416988031657521</v>
      </c>
      <c r="AQ855" s="55">
        <f t="shared" si="330"/>
        <v>0.54209842533972064</v>
      </c>
      <c r="AR855" s="55">
        <f t="shared" si="331"/>
        <v>0.53286644122591464</v>
      </c>
      <c r="AS855" s="55">
        <f t="shared" si="332"/>
        <v>0.6037317551589525</v>
      </c>
      <c r="AT855" s="55">
        <f t="shared" si="333"/>
        <v>0.55647788775566986</v>
      </c>
      <c r="AU855" s="55">
        <f t="shared" si="334"/>
        <v>0.6777277293284748</v>
      </c>
      <c r="AV855" s="55">
        <f t="shared" si="335"/>
        <v>0.66852475504276598</v>
      </c>
      <c r="AW855" s="55">
        <f t="shared" si="336"/>
        <v>0.68679805833778329</v>
      </c>
      <c r="AX855" s="55">
        <f t="shared" si="337"/>
        <v>0.6473117042051274</v>
      </c>
      <c r="AY855" s="55">
        <f t="shared" si="338"/>
        <v>0.65765378759739057</v>
      </c>
    </row>
    <row r="856" spans="1:51" ht="14.4" thickBot="1" x14ac:dyDescent="0.3">
      <c r="A856" s="41" t="s">
        <v>1398</v>
      </c>
      <c r="B856" s="41" t="s">
        <v>1428</v>
      </c>
      <c r="C856" s="26" t="s">
        <v>915</v>
      </c>
      <c r="D856" s="50">
        <v>-8.39</v>
      </c>
      <c r="E856" s="50">
        <v>-5.2</v>
      </c>
      <c r="F856" s="50">
        <v>0.5</v>
      </c>
      <c r="G856" s="50">
        <v>7.8</v>
      </c>
      <c r="H856" s="50">
        <v>10.61</v>
      </c>
      <c r="I856" s="50">
        <v>19.399999999999999</v>
      </c>
      <c r="J856" s="50">
        <v>20.100000000000001</v>
      </c>
      <c r="K856" s="50">
        <v>19.399999999999999</v>
      </c>
      <c r="L856" s="50">
        <v>16.5</v>
      </c>
      <c r="M856" s="50">
        <v>9</v>
      </c>
      <c r="N856" s="50">
        <v>5.22</v>
      </c>
      <c r="O856" s="50">
        <v>-3</v>
      </c>
      <c r="P856" s="51">
        <v>-13.277777777777777</v>
      </c>
      <c r="Q856" s="51">
        <v>-10</v>
      </c>
      <c r="R856" s="51">
        <v>-6.8888888888888875</v>
      </c>
      <c r="S856" s="51">
        <v>-1.0000000000000004</v>
      </c>
      <c r="T856" s="51">
        <v>3.3888888888888897</v>
      </c>
      <c r="U856" s="51">
        <v>12.999999999999998</v>
      </c>
      <c r="V856" s="51">
        <v>15</v>
      </c>
      <c r="W856" s="51">
        <v>15.1</v>
      </c>
      <c r="X856" s="51">
        <v>12.888888888888889</v>
      </c>
      <c r="Y856" s="51">
        <v>4.1000000000000014</v>
      </c>
      <c r="Z856" s="51">
        <v>-1.1111111111111112</v>
      </c>
      <c r="AA856" s="51">
        <v>-7.2222222222222223</v>
      </c>
      <c r="AB856" s="53">
        <f t="shared" si="315"/>
        <v>149.68649780443346</v>
      </c>
      <c r="AC856" s="53">
        <f t="shared" si="316"/>
        <v>197.97711945403688</v>
      </c>
      <c r="AD856" s="53">
        <f t="shared" si="317"/>
        <v>210.80696020675586</v>
      </c>
      <c r="AE856" s="53">
        <f t="shared" si="318"/>
        <v>305.43244648095134</v>
      </c>
      <c r="AF856" s="53">
        <f t="shared" si="319"/>
        <v>474.82237660998328</v>
      </c>
      <c r="AG856" s="53">
        <f t="shared" si="320"/>
        <v>994.57391885815559</v>
      </c>
      <c r="AH856" s="53">
        <f t="shared" si="321"/>
        <v>1234.2713868311125</v>
      </c>
      <c r="AI856" s="53">
        <f t="shared" si="322"/>
        <v>1305.7299493865517</v>
      </c>
      <c r="AJ856" s="53">
        <f t="shared" si="323"/>
        <v>1176.3420170852653</v>
      </c>
      <c r="AK856" s="53">
        <f t="shared" si="324"/>
        <v>584.55440072314934</v>
      </c>
      <c r="AL856" s="53">
        <f t="shared" si="325"/>
        <v>358.86333527781579</v>
      </c>
      <c r="AM856" s="53">
        <f t="shared" si="326"/>
        <v>258.81758694400708</v>
      </c>
      <c r="AN856" s="55">
        <f t="shared" si="327"/>
        <v>0.67817746100580245</v>
      </c>
      <c r="AO856" s="55">
        <f t="shared" si="328"/>
        <v>0.69006820242665046</v>
      </c>
      <c r="AP856" s="55">
        <f t="shared" si="329"/>
        <v>0.57675759562946272</v>
      </c>
      <c r="AQ856" s="55">
        <f t="shared" si="330"/>
        <v>0.53747283179729355</v>
      </c>
      <c r="AR856" s="55">
        <f t="shared" si="331"/>
        <v>0.60965481286126766</v>
      </c>
      <c r="AS856" s="55">
        <f t="shared" si="332"/>
        <v>0.66498584720180864</v>
      </c>
      <c r="AT856" s="55">
        <f t="shared" si="333"/>
        <v>0.72488765818492562</v>
      </c>
      <c r="AU856" s="55">
        <f t="shared" si="334"/>
        <v>0.76193961124720977</v>
      </c>
      <c r="AV856" s="55">
        <f t="shared" si="335"/>
        <v>0.79225206605182164</v>
      </c>
      <c r="AW856" s="55">
        <f t="shared" si="336"/>
        <v>0.71393069454371827</v>
      </c>
      <c r="AX856" s="55">
        <f t="shared" si="337"/>
        <v>0.6366495367951428</v>
      </c>
      <c r="AY856" s="55">
        <f t="shared" si="338"/>
        <v>0.72650314484807854</v>
      </c>
    </row>
    <row r="857" spans="1:51" ht="14.4" thickBot="1" x14ac:dyDescent="0.3">
      <c r="A857" s="41" t="s">
        <v>1398</v>
      </c>
      <c r="B857" s="41" t="s">
        <v>1428</v>
      </c>
      <c r="C857" s="26" t="s">
        <v>916</v>
      </c>
      <c r="D857" s="50">
        <v>-5.28</v>
      </c>
      <c r="E857" s="50">
        <v>-2.7</v>
      </c>
      <c r="F857" s="50">
        <v>4.8899999999999997</v>
      </c>
      <c r="G857" s="50">
        <v>7.8</v>
      </c>
      <c r="H857" s="50">
        <v>11.61</v>
      </c>
      <c r="I857" s="50">
        <v>19</v>
      </c>
      <c r="J857" s="50">
        <v>22.7</v>
      </c>
      <c r="K857" s="50">
        <v>22</v>
      </c>
      <c r="L857" s="50">
        <v>18.61</v>
      </c>
      <c r="M857" s="50">
        <v>10.3</v>
      </c>
      <c r="N857" s="50">
        <v>5.61</v>
      </c>
      <c r="O857" s="50">
        <v>1.78</v>
      </c>
      <c r="P857" s="51">
        <v>-11.722222222222223</v>
      </c>
      <c r="Q857" s="51">
        <v>-8.6999999999999993</v>
      </c>
      <c r="R857" s="51">
        <v>-1.722222222222223</v>
      </c>
      <c r="S857" s="51">
        <v>1.6000000000000014</v>
      </c>
      <c r="T857" s="51">
        <v>4.3888888888888884</v>
      </c>
      <c r="U857" s="51">
        <v>13.699999999999998</v>
      </c>
      <c r="V857" s="51">
        <v>14.6</v>
      </c>
      <c r="W857" s="51">
        <v>14.3</v>
      </c>
      <c r="X857" s="51">
        <v>13.722222222222223</v>
      </c>
      <c r="Y857" s="51">
        <v>3.8000000000000016</v>
      </c>
      <c r="Z857" s="51">
        <v>-0.88888888888888962</v>
      </c>
      <c r="AA857" s="51">
        <v>-3.2222222222222223</v>
      </c>
      <c r="AB857" s="53">
        <f t="shared" si="315"/>
        <v>151.48764122990764</v>
      </c>
      <c r="AC857" s="53">
        <f t="shared" si="316"/>
        <v>201.29058446937705</v>
      </c>
      <c r="AD857" s="53">
        <f t="shared" si="317"/>
        <v>335.70434062283169</v>
      </c>
      <c r="AE857" s="53">
        <f t="shared" si="318"/>
        <v>444.92625660846363</v>
      </c>
      <c r="AF857" s="53">
        <f t="shared" si="319"/>
        <v>511.38833672991251</v>
      </c>
      <c r="AG857" s="53">
        <f t="shared" si="320"/>
        <v>1117.0639388987261</v>
      </c>
      <c r="AH857" s="53">
        <f t="shared" si="321"/>
        <v>999.66379711412048</v>
      </c>
      <c r="AI857" s="53">
        <f t="shared" si="322"/>
        <v>1003.4782025631561</v>
      </c>
      <c r="AJ857" s="53">
        <f t="shared" si="323"/>
        <v>1147.9270104905579</v>
      </c>
      <c r="AK857" s="53">
        <f t="shared" si="324"/>
        <v>513.63192660572747</v>
      </c>
      <c r="AL857" s="53">
        <f t="shared" si="325"/>
        <v>360.81888520038871</v>
      </c>
      <c r="AM857" s="53">
        <f t="shared" si="326"/>
        <v>334.84092826867214</v>
      </c>
      <c r="AN857" s="55">
        <f t="shared" si="327"/>
        <v>0.60546498351431022</v>
      </c>
      <c r="AO857" s="55">
        <f t="shared" si="328"/>
        <v>0.63360029968583942</v>
      </c>
      <c r="AP857" s="55">
        <f t="shared" si="329"/>
        <v>0.62287566017857332</v>
      </c>
      <c r="AQ857" s="55">
        <f t="shared" si="330"/>
        <v>0.64869858235194955</v>
      </c>
      <c r="AR857" s="55">
        <f t="shared" si="331"/>
        <v>0.61205881753445712</v>
      </c>
      <c r="AS857" s="55">
        <f t="shared" si="332"/>
        <v>0.71358089330184304</v>
      </c>
      <c r="AT857" s="55">
        <f t="shared" si="333"/>
        <v>0.60243073550202753</v>
      </c>
      <c r="AU857" s="55">
        <f t="shared" si="334"/>
        <v>0.61656485998406863</v>
      </c>
      <c r="AV857" s="55">
        <f t="shared" si="335"/>
        <v>0.73223811410529238</v>
      </c>
      <c r="AW857" s="55">
        <f t="shared" si="336"/>
        <v>0.64066605603674498</v>
      </c>
      <c r="AX857" s="55">
        <f t="shared" si="337"/>
        <v>0.62980173498430148</v>
      </c>
      <c r="AY857" s="55">
        <f t="shared" si="338"/>
        <v>0.69422656179468967</v>
      </c>
    </row>
    <row r="858" spans="1:51" ht="14.4" thickBot="1" x14ac:dyDescent="0.3">
      <c r="A858" s="41" t="s">
        <v>1398</v>
      </c>
      <c r="B858" s="41" t="s">
        <v>1428</v>
      </c>
      <c r="C858" s="26" t="s">
        <v>917</v>
      </c>
      <c r="D858" s="50">
        <v>-10.39</v>
      </c>
      <c r="E858" s="50">
        <v>-12.6</v>
      </c>
      <c r="F858" s="50">
        <v>-8.11</v>
      </c>
      <c r="G858" s="50">
        <v>-4.3</v>
      </c>
      <c r="H858" s="50">
        <v>-0.5</v>
      </c>
      <c r="I858" s="50">
        <v>5.4</v>
      </c>
      <c r="J858" s="50">
        <v>7.4</v>
      </c>
      <c r="K858" s="50">
        <v>8</v>
      </c>
      <c r="L858" s="50">
        <v>4.1100000000000003</v>
      </c>
      <c r="M858" s="50">
        <v>1.9</v>
      </c>
      <c r="N858" s="50">
        <v>-5.22</v>
      </c>
      <c r="O858" s="50">
        <v>-8.2799999999999994</v>
      </c>
      <c r="P858" s="51">
        <v>-13.111111111111111</v>
      </c>
      <c r="Q858" s="51">
        <v>-15.9</v>
      </c>
      <c r="R858" s="51">
        <v>-9.6111111111111107</v>
      </c>
      <c r="S858" s="51">
        <v>-6.1</v>
      </c>
      <c r="T858" s="51">
        <v>-1.888888888888888</v>
      </c>
      <c r="U858" s="51">
        <v>2.6999999999999997</v>
      </c>
      <c r="V858" s="51">
        <v>5.6999999999999984</v>
      </c>
      <c r="W858" s="51">
        <v>4.7</v>
      </c>
      <c r="X858" s="51">
        <v>1.7777777777777792</v>
      </c>
      <c r="Y858" s="51">
        <v>-2.4</v>
      </c>
      <c r="Z858" s="51">
        <v>-7.5</v>
      </c>
      <c r="AA858" s="51">
        <v>-12.722222222222221</v>
      </c>
      <c r="AB858" s="53">
        <f t="shared" si="315"/>
        <v>179.91845094641914</v>
      </c>
      <c r="AC858" s="53">
        <f t="shared" si="316"/>
        <v>135.85567081619644</v>
      </c>
      <c r="AD858" s="53">
        <f t="shared" si="317"/>
        <v>263.08720561717934</v>
      </c>
      <c r="AE858" s="53">
        <f t="shared" si="318"/>
        <v>338.78438044739988</v>
      </c>
      <c r="AF858" s="53">
        <f t="shared" si="319"/>
        <v>480.89655407408964</v>
      </c>
      <c r="AG858" s="53">
        <f t="shared" si="320"/>
        <v>613.77802387966995</v>
      </c>
      <c r="AH858" s="53">
        <f t="shared" si="321"/>
        <v>814.36769954730357</v>
      </c>
      <c r="AI858" s="53">
        <f t="shared" si="322"/>
        <v>680.28118284024447</v>
      </c>
      <c r="AJ858" s="53">
        <f t="shared" si="323"/>
        <v>588.92605725354531</v>
      </c>
      <c r="AK858" s="53">
        <f t="shared" si="324"/>
        <v>375.08196770454748</v>
      </c>
      <c r="AL858" s="53">
        <f t="shared" si="325"/>
        <v>292.90874943024698</v>
      </c>
      <c r="AM858" s="53">
        <f t="shared" si="326"/>
        <v>162.37857538644809</v>
      </c>
      <c r="AN858" s="55">
        <f t="shared" si="327"/>
        <v>0.80420612852638729</v>
      </c>
      <c r="AO858" s="55">
        <f t="shared" si="328"/>
        <v>0.76332938731640387</v>
      </c>
      <c r="AP858" s="55">
        <f t="shared" si="329"/>
        <v>0.88935951379047973</v>
      </c>
      <c r="AQ858" s="55">
        <f t="shared" si="330"/>
        <v>0.87257535336466852</v>
      </c>
      <c r="AR858" s="55">
        <f t="shared" si="331"/>
        <v>0.90328340987120659</v>
      </c>
      <c r="AS858" s="55">
        <f t="shared" si="332"/>
        <v>0.82742178804091493</v>
      </c>
      <c r="AT858" s="55">
        <f t="shared" si="333"/>
        <v>0.88967607975191876</v>
      </c>
      <c r="AU858" s="55">
        <f t="shared" si="334"/>
        <v>0.79668911089572936</v>
      </c>
      <c r="AV858" s="55">
        <f t="shared" si="335"/>
        <v>0.84780048357814131</v>
      </c>
      <c r="AW858" s="55">
        <f t="shared" si="336"/>
        <v>0.73161679571231064</v>
      </c>
      <c r="AX858" s="55">
        <f t="shared" si="337"/>
        <v>0.84000057500811509</v>
      </c>
      <c r="AY858" s="55">
        <f t="shared" si="338"/>
        <v>0.70332974623949651</v>
      </c>
    </row>
    <row r="859" spans="1:51" ht="14.4" thickBot="1" x14ac:dyDescent="0.3">
      <c r="A859" s="41" t="s">
        <v>1398</v>
      </c>
      <c r="B859" s="41" t="s">
        <v>1428</v>
      </c>
      <c r="C859" s="26" t="s">
        <v>918</v>
      </c>
      <c r="D859" s="50">
        <v>-0.78</v>
      </c>
      <c r="E859" s="50">
        <v>-2.9</v>
      </c>
      <c r="F859" s="50">
        <v>0.61</v>
      </c>
      <c r="G859" s="50">
        <v>5.7</v>
      </c>
      <c r="H859" s="50">
        <v>13</v>
      </c>
      <c r="I859" s="50">
        <v>19.100000000000001</v>
      </c>
      <c r="J859" s="50">
        <v>21.9</v>
      </c>
      <c r="K859" s="50">
        <v>20.5</v>
      </c>
      <c r="L859" s="50">
        <v>15.78</v>
      </c>
      <c r="M859" s="50">
        <v>9.4</v>
      </c>
      <c r="N859" s="50">
        <v>3.5</v>
      </c>
      <c r="O859" s="50">
        <v>0.72</v>
      </c>
      <c r="P859" s="51">
        <v>-5</v>
      </c>
      <c r="Q859" s="51">
        <v>-8.3000000000000007</v>
      </c>
      <c r="R859" s="51">
        <v>-3.7222222222222219</v>
      </c>
      <c r="S859" s="51">
        <v>-1.2999999999999998</v>
      </c>
      <c r="T859" s="51">
        <v>5.2222222222222214</v>
      </c>
      <c r="U859" s="51">
        <v>12.1</v>
      </c>
      <c r="V859" s="51">
        <v>14.7</v>
      </c>
      <c r="W859" s="51">
        <v>14.8</v>
      </c>
      <c r="X859" s="51">
        <v>11.277777777777777</v>
      </c>
      <c r="Y859" s="51">
        <v>4.5000000000000009</v>
      </c>
      <c r="Z859" s="51">
        <v>-1.0000000000000004</v>
      </c>
      <c r="AA859" s="51">
        <v>-4.2222222222222232</v>
      </c>
      <c r="AB859" s="53">
        <f t="shared" si="315"/>
        <v>308.50848391847802</v>
      </c>
      <c r="AC859" s="53">
        <f t="shared" si="316"/>
        <v>217.43280407811577</v>
      </c>
      <c r="AD859" s="53">
        <f t="shared" si="317"/>
        <v>337.99752545760157</v>
      </c>
      <c r="AE859" s="53">
        <f t="shared" si="318"/>
        <v>337.63839565933591</v>
      </c>
      <c r="AF859" s="53">
        <f t="shared" si="319"/>
        <v>524.28321599882224</v>
      </c>
      <c r="AG859" s="53">
        <f t="shared" si="320"/>
        <v>900.5122234583506</v>
      </c>
      <c r="AH859" s="53">
        <f t="shared" si="321"/>
        <v>1063.1527304957874</v>
      </c>
      <c r="AI859" s="53">
        <f t="shared" si="322"/>
        <v>1173.534293140169</v>
      </c>
      <c r="AJ859" s="53">
        <f t="shared" si="323"/>
        <v>996.26609058014708</v>
      </c>
      <c r="AK859" s="53">
        <f t="shared" si="324"/>
        <v>601.80603908775345</v>
      </c>
      <c r="AL859" s="53">
        <f t="shared" si="325"/>
        <v>411.40338528670156</v>
      </c>
      <c r="AM859" s="53">
        <f t="shared" si="326"/>
        <v>311.11296136037487</v>
      </c>
      <c r="AN859" s="55">
        <f t="shared" si="327"/>
        <v>0.73091068735870302</v>
      </c>
      <c r="AO859" s="55">
        <f t="shared" si="328"/>
        <v>0.66342139956234392</v>
      </c>
      <c r="AP859" s="55">
        <f t="shared" si="329"/>
        <v>0.72741674280686341</v>
      </c>
      <c r="AQ859" s="55">
        <f t="shared" si="330"/>
        <v>0.60733960284997468</v>
      </c>
      <c r="AR859" s="55">
        <f t="shared" si="331"/>
        <v>0.59206671354667628</v>
      </c>
      <c r="AS859" s="55">
        <f t="shared" si="332"/>
        <v>0.63869699544816605</v>
      </c>
      <c r="AT859" s="55">
        <f t="shared" si="333"/>
        <v>0.63657163128921823</v>
      </c>
      <c r="AU859" s="55">
        <f t="shared" si="334"/>
        <v>0.69814887825840644</v>
      </c>
      <c r="AV859" s="55">
        <f t="shared" si="335"/>
        <v>0.74602635027894981</v>
      </c>
      <c r="AW859" s="55">
        <f t="shared" si="336"/>
        <v>0.71470043089335455</v>
      </c>
      <c r="AX859" s="55">
        <f t="shared" si="337"/>
        <v>0.72395105709513019</v>
      </c>
      <c r="AY859" s="55">
        <f t="shared" si="338"/>
        <v>0.69512486530025563</v>
      </c>
    </row>
    <row r="860" spans="1:51" ht="14.4" thickBot="1" x14ac:dyDescent="0.3">
      <c r="A860" s="41" t="s">
        <v>1398</v>
      </c>
      <c r="B860" s="41" t="s">
        <v>1429</v>
      </c>
      <c r="C860" s="26" t="s">
        <v>919</v>
      </c>
      <c r="D860" s="50">
        <v>-0.89</v>
      </c>
      <c r="E860" s="50">
        <v>1.5</v>
      </c>
      <c r="F860" s="50">
        <v>5.72</v>
      </c>
      <c r="G860" s="50">
        <v>11</v>
      </c>
      <c r="H860" s="50">
        <v>16.72</v>
      </c>
      <c r="I860" s="50">
        <v>21.4</v>
      </c>
      <c r="J860" s="50">
        <v>23.9</v>
      </c>
      <c r="K860" s="50">
        <v>23.1</v>
      </c>
      <c r="L860" s="50">
        <v>18.61</v>
      </c>
      <c r="M860" s="50">
        <v>12.3</v>
      </c>
      <c r="N860" s="50">
        <v>8.7799999999999994</v>
      </c>
      <c r="O860" s="50">
        <v>2.11</v>
      </c>
      <c r="P860" s="51">
        <v>-7.1111111111111116</v>
      </c>
      <c r="Q860" s="51">
        <v>-3.8999999999999995</v>
      </c>
      <c r="R860" s="51">
        <v>-0.72222222222222265</v>
      </c>
      <c r="S860" s="51">
        <v>5</v>
      </c>
      <c r="T860" s="51">
        <v>10.499999999999998</v>
      </c>
      <c r="U860" s="51">
        <v>15.7</v>
      </c>
      <c r="V860" s="51">
        <v>18.8</v>
      </c>
      <c r="W860" s="51">
        <v>18.200000000000003</v>
      </c>
      <c r="X860" s="51">
        <v>13.888888888888889</v>
      </c>
      <c r="Y860" s="51">
        <v>7.2</v>
      </c>
      <c r="Z860" s="51">
        <v>3.3888888888888897</v>
      </c>
      <c r="AA860" s="51">
        <v>-1.7777777777777772</v>
      </c>
      <c r="AB860" s="53">
        <f t="shared" si="315"/>
        <v>225.36837080733193</v>
      </c>
      <c r="AC860" s="53">
        <f t="shared" si="316"/>
        <v>308.72182562585391</v>
      </c>
      <c r="AD860" s="53">
        <f t="shared" si="317"/>
        <v>366.90110142526675</v>
      </c>
      <c r="AE860" s="53">
        <f t="shared" si="318"/>
        <v>579.88389110866524</v>
      </c>
      <c r="AF860" s="53">
        <f t="shared" si="319"/>
        <v>846.22288423300165</v>
      </c>
      <c r="AG860" s="53">
        <f t="shared" si="320"/>
        <v>1246.4209616854901</v>
      </c>
      <c r="AH860" s="53">
        <f t="shared" si="321"/>
        <v>1584.9941709525988</v>
      </c>
      <c r="AI860" s="53">
        <f t="shared" si="322"/>
        <v>1542.9092937157629</v>
      </c>
      <c r="AJ860" s="53">
        <f t="shared" si="323"/>
        <v>1173.0438096946127</v>
      </c>
      <c r="AK860" s="53">
        <f t="shared" si="324"/>
        <v>720.99740765386548</v>
      </c>
      <c r="AL860" s="53">
        <f t="shared" si="325"/>
        <v>536.82155866047367</v>
      </c>
      <c r="AM860" s="53">
        <f t="shared" si="326"/>
        <v>405.03814717856454</v>
      </c>
      <c r="AN860" s="55">
        <f t="shared" si="327"/>
        <v>0.62722217556227955</v>
      </c>
      <c r="AO860" s="55">
        <f t="shared" si="328"/>
        <v>0.67331138300488136</v>
      </c>
      <c r="AP860" s="55">
        <f t="shared" si="329"/>
        <v>0.63267335163134608</v>
      </c>
      <c r="AQ860" s="55">
        <f t="shared" si="330"/>
        <v>0.66505749732013608</v>
      </c>
      <c r="AR860" s="55">
        <f t="shared" si="331"/>
        <v>0.6672731021735806</v>
      </c>
      <c r="AS860" s="55">
        <f t="shared" si="332"/>
        <v>0.69987441526466054</v>
      </c>
      <c r="AT860" s="55">
        <f t="shared" si="333"/>
        <v>0.7315748862421223</v>
      </c>
      <c r="AU860" s="55">
        <f t="shared" si="334"/>
        <v>0.7394171312980764</v>
      </c>
      <c r="AV860" s="55">
        <f t="shared" si="335"/>
        <v>0.74020550283065434</v>
      </c>
      <c r="AW860" s="55">
        <f t="shared" si="336"/>
        <v>0.71041791643424723</v>
      </c>
      <c r="AX860" s="55">
        <f t="shared" si="337"/>
        <v>0.6892595273660993</v>
      </c>
      <c r="AY860" s="55">
        <f t="shared" si="338"/>
        <v>0.75459774308912808</v>
      </c>
    </row>
    <row r="861" spans="1:51" ht="14.4" thickBot="1" x14ac:dyDescent="0.3">
      <c r="A861" s="41" t="s">
        <v>1398</v>
      </c>
      <c r="B861" s="41" t="s">
        <v>1429</v>
      </c>
      <c r="C861" s="26" t="s">
        <v>920</v>
      </c>
      <c r="D861" s="50">
        <v>-0.78</v>
      </c>
      <c r="E861" s="50">
        <v>1</v>
      </c>
      <c r="F861" s="50">
        <v>2.61</v>
      </c>
      <c r="G861" s="50">
        <v>10.6</v>
      </c>
      <c r="H861" s="50">
        <v>16.11</v>
      </c>
      <c r="I861" s="50">
        <v>20.3</v>
      </c>
      <c r="J861" s="50">
        <v>24.7</v>
      </c>
      <c r="K861" s="50">
        <v>23.1</v>
      </c>
      <c r="L861" s="50">
        <v>18.11</v>
      </c>
      <c r="M861" s="50">
        <v>12</v>
      </c>
      <c r="N861" s="50">
        <v>8.2799999999999994</v>
      </c>
      <c r="O861" s="50">
        <v>3.39</v>
      </c>
      <c r="P861" s="51">
        <v>-8.8888888888888893</v>
      </c>
      <c r="Q861" s="51">
        <v>-5.3999999999999995</v>
      </c>
      <c r="R861" s="51">
        <v>-4.3888888888888884</v>
      </c>
      <c r="S861" s="51">
        <v>1.0999999999999983</v>
      </c>
      <c r="T861" s="51">
        <v>7.6111111111111125</v>
      </c>
      <c r="U861" s="51">
        <v>12.7</v>
      </c>
      <c r="V861" s="51">
        <v>16.3</v>
      </c>
      <c r="W861" s="51">
        <v>15.799999999999999</v>
      </c>
      <c r="X861" s="51">
        <v>11.888888888888888</v>
      </c>
      <c r="Y861" s="51">
        <v>5.0999999999999996</v>
      </c>
      <c r="Z861" s="51">
        <v>1.1111111111111112</v>
      </c>
      <c r="AA861" s="51">
        <v>-4.3888888888888884</v>
      </c>
      <c r="AB861" s="53">
        <f t="shared" si="315"/>
        <v>169.69520835777362</v>
      </c>
      <c r="AC861" s="53">
        <f t="shared" si="316"/>
        <v>255.2391518471149</v>
      </c>
      <c r="AD861" s="53">
        <f t="shared" si="317"/>
        <v>265.04492225556544</v>
      </c>
      <c r="AE861" s="53">
        <f t="shared" si="318"/>
        <v>342.97981023847393</v>
      </c>
      <c r="AF861" s="53">
        <f t="shared" si="319"/>
        <v>595.94542895778</v>
      </c>
      <c r="AG861" s="53">
        <f t="shared" si="320"/>
        <v>904.4076997509062</v>
      </c>
      <c r="AH861" s="53">
        <f t="shared" si="321"/>
        <v>1102.1091422420207</v>
      </c>
      <c r="AI861" s="53">
        <f t="shared" si="322"/>
        <v>1138.369926406923</v>
      </c>
      <c r="AJ861" s="53">
        <f t="shared" si="323"/>
        <v>931.78654755527862</v>
      </c>
      <c r="AK861" s="53">
        <f t="shared" si="324"/>
        <v>550.3931074221631</v>
      </c>
      <c r="AL861" s="53">
        <f t="shared" si="325"/>
        <v>401.48491988753193</v>
      </c>
      <c r="AM861" s="53">
        <f t="shared" si="326"/>
        <v>250.81244339092348</v>
      </c>
      <c r="AN861" s="55">
        <f t="shared" si="327"/>
        <v>0.5420826983348398</v>
      </c>
      <c r="AO861" s="55">
        <f t="shared" si="328"/>
        <v>0.62330299857613258</v>
      </c>
      <c r="AP861" s="55">
        <f t="shared" si="329"/>
        <v>0.59965898386166627</v>
      </c>
      <c r="AQ861" s="55">
        <f t="shared" si="330"/>
        <v>0.51831917527574578</v>
      </c>
      <c r="AR861" s="55">
        <f t="shared" si="331"/>
        <v>0.57094374218938237</v>
      </c>
      <c r="AS861" s="55">
        <f t="shared" si="332"/>
        <v>0.61668424275820799</v>
      </c>
      <c r="AT861" s="55">
        <f t="shared" si="333"/>
        <v>0.59558738892612439</v>
      </c>
      <c r="AU861" s="55">
        <f t="shared" si="334"/>
        <v>0.6351276469062177</v>
      </c>
      <c r="AV861" s="55">
        <f t="shared" si="335"/>
        <v>0.6701312302579826</v>
      </c>
      <c r="AW861" s="55">
        <f t="shared" si="336"/>
        <v>0.62685716097833022</v>
      </c>
      <c r="AX861" s="55">
        <f t="shared" si="337"/>
        <v>0.60624920211294153</v>
      </c>
      <c r="AY861" s="55">
        <f t="shared" si="338"/>
        <v>0.56745827712420815</v>
      </c>
    </row>
    <row r="862" spans="1:51" ht="14.4" thickBot="1" x14ac:dyDescent="0.3">
      <c r="A862" s="41" t="s">
        <v>1398</v>
      </c>
      <c r="B862" s="41" t="s">
        <v>1429</v>
      </c>
      <c r="C862" s="26" t="s">
        <v>921</v>
      </c>
      <c r="D862" s="50">
        <v>-1.1100000000000001</v>
      </c>
      <c r="E862" s="50">
        <v>1.8</v>
      </c>
      <c r="F862" s="50">
        <v>5.39</v>
      </c>
      <c r="G862" s="50">
        <v>9.6</v>
      </c>
      <c r="H862" s="50">
        <v>14.78</v>
      </c>
      <c r="I862" s="50">
        <v>21.8</v>
      </c>
      <c r="J862" s="50">
        <v>21.4</v>
      </c>
      <c r="K862" s="50">
        <v>21.3</v>
      </c>
      <c r="L862" s="50">
        <v>19.61</v>
      </c>
      <c r="M862" s="50">
        <v>11.9</v>
      </c>
      <c r="N862" s="50">
        <v>9.2200000000000006</v>
      </c>
      <c r="O862" s="50">
        <v>4.3899999999999997</v>
      </c>
      <c r="P862" s="51">
        <v>-8.6111111111111107</v>
      </c>
      <c r="Q862" s="51">
        <v>-6.2</v>
      </c>
      <c r="R862" s="51">
        <v>-1.888888888888888</v>
      </c>
      <c r="S862" s="51">
        <v>2.9999999999999991</v>
      </c>
      <c r="T862" s="51">
        <v>7.2222222222222223</v>
      </c>
      <c r="U862" s="51">
        <v>13.900000000000002</v>
      </c>
      <c r="V862" s="51">
        <v>14.8</v>
      </c>
      <c r="W862" s="51">
        <v>15.999999999999998</v>
      </c>
      <c r="X862" s="51">
        <v>14.5</v>
      </c>
      <c r="Y862" s="51">
        <v>6.8000000000000007</v>
      </c>
      <c r="Z862" s="51">
        <v>0.88888888888888962</v>
      </c>
      <c r="AA862" s="51">
        <v>-1.3888888888888888</v>
      </c>
      <c r="AB862" s="53">
        <f t="shared" si="315"/>
        <v>181.54002827669953</v>
      </c>
      <c r="AC862" s="53">
        <f t="shared" si="316"/>
        <v>213.38007234307454</v>
      </c>
      <c r="AD862" s="53">
        <f t="shared" si="317"/>
        <v>316.37288067371799</v>
      </c>
      <c r="AE862" s="53">
        <f t="shared" si="318"/>
        <v>480.82564663376627</v>
      </c>
      <c r="AF862" s="53">
        <f t="shared" si="319"/>
        <v>615.42028177108955</v>
      </c>
      <c r="AG862" s="53">
        <f t="shared" si="320"/>
        <v>964.49567572213084</v>
      </c>
      <c r="AH862" s="53">
        <f t="shared" si="321"/>
        <v>1110.3783165345146</v>
      </c>
      <c r="AI862" s="53">
        <f t="shared" si="322"/>
        <v>1303.1062835246514</v>
      </c>
      <c r="AJ862" s="53">
        <f t="shared" si="323"/>
        <v>1192.9063572264031</v>
      </c>
      <c r="AK862" s="53">
        <f t="shared" si="324"/>
        <v>700.7454436153904</v>
      </c>
      <c r="AL862" s="53">
        <f t="shared" si="325"/>
        <v>364.92447741347416</v>
      </c>
      <c r="AM862" s="53">
        <f t="shared" si="326"/>
        <v>365.07957182709987</v>
      </c>
      <c r="AN862" s="55">
        <f t="shared" si="327"/>
        <v>0.56748476998186104</v>
      </c>
      <c r="AO862" s="55">
        <f t="shared" si="328"/>
        <v>0.55379436109599722</v>
      </c>
      <c r="AP862" s="55">
        <f t="shared" si="329"/>
        <v>0.59425332126980546</v>
      </c>
      <c r="AQ862" s="55">
        <f t="shared" si="330"/>
        <v>0.63455989754639941</v>
      </c>
      <c r="AR862" s="55">
        <f t="shared" si="331"/>
        <v>0.6054689571415981</v>
      </c>
      <c r="AS862" s="55">
        <f t="shared" si="332"/>
        <v>0.60817035539223407</v>
      </c>
      <c r="AT862" s="55">
        <f t="shared" si="333"/>
        <v>0.66057667054339486</v>
      </c>
      <c r="AU862" s="55">
        <f t="shared" si="334"/>
        <v>0.71780807148079218</v>
      </c>
      <c r="AV862" s="55">
        <f t="shared" si="335"/>
        <v>0.72354112450231767</v>
      </c>
      <c r="AW862" s="55">
        <f t="shared" si="336"/>
        <v>0.7096477474084516</v>
      </c>
      <c r="AX862" s="55">
        <f t="shared" si="337"/>
        <v>0.5599206592420759</v>
      </c>
      <c r="AY862" s="55">
        <f t="shared" si="338"/>
        <v>0.66099481777408942</v>
      </c>
    </row>
    <row r="863" spans="1:51" ht="14.4" thickBot="1" x14ac:dyDescent="0.3">
      <c r="A863" s="41" t="s">
        <v>1398</v>
      </c>
      <c r="B863" s="41" t="s">
        <v>1429</v>
      </c>
      <c r="C863" s="27" t="s">
        <v>922</v>
      </c>
      <c r="D863" s="50">
        <v>4.5</v>
      </c>
      <c r="E863" s="50">
        <v>3.7</v>
      </c>
      <c r="F863" s="50">
        <v>5.61</v>
      </c>
      <c r="G863" s="50">
        <v>9.9</v>
      </c>
      <c r="H863" s="50">
        <v>15.89</v>
      </c>
      <c r="I863" s="50">
        <v>21.3</v>
      </c>
      <c r="J863" s="50">
        <v>25.7</v>
      </c>
      <c r="K863" s="50">
        <v>22.7</v>
      </c>
      <c r="L863" s="50">
        <v>20.39</v>
      </c>
      <c r="M863" s="50">
        <v>14.4</v>
      </c>
      <c r="N863" s="50">
        <v>11.22</v>
      </c>
      <c r="O863" s="50">
        <v>5.89</v>
      </c>
      <c r="P863" s="51">
        <v>-1.6111111111111103</v>
      </c>
      <c r="Q863" s="51">
        <v>-1.9000000000000008</v>
      </c>
      <c r="R863" s="51">
        <v>-1.7777777777777772</v>
      </c>
      <c r="S863" s="51">
        <v>2.4</v>
      </c>
      <c r="T863" s="51">
        <v>9.8888888888888875</v>
      </c>
      <c r="U863" s="51">
        <v>16.099999999999998</v>
      </c>
      <c r="V863" s="51">
        <v>10.7</v>
      </c>
      <c r="W863" s="51">
        <v>17.2</v>
      </c>
      <c r="X863" s="51">
        <v>15.777777777777777</v>
      </c>
      <c r="Y863" s="51">
        <v>8.5999999999999979</v>
      </c>
      <c r="Z863" s="51">
        <v>5.9999999999999982</v>
      </c>
      <c r="AA863" s="51">
        <v>-1.2222222222222219</v>
      </c>
      <c r="AB863" s="53">
        <f t="shared" si="315"/>
        <v>350.6505096936765</v>
      </c>
      <c r="AC863" s="53">
        <f t="shared" si="316"/>
        <v>355.45000013627129</v>
      </c>
      <c r="AD863" s="53">
        <f t="shared" si="317"/>
        <v>316.72277699170974</v>
      </c>
      <c r="AE863" s="53">
        <f t="shared" si="318"/>
        <v>432.7991742254614</v>
      </c>
      <c r="AF863" s="53">
        <f t="shared" si="319"/>
        <v>822.21461436705738</v>
      </c>
      <c r="AG863" s="53">
        <f t="shared" si="320"/>
        <v>1319.8437499559589</v>
      </c>
      <c r="AH863" s="53">
        <f t="shared" si="321"/>
        <v>500.88782891137009</v>
      </c>
      <c r="AI863" s="53">
        <f t="shared" si="322"/>
        <v>1393.5877414164734</v>
      </c>
      <c r="AJ863" s="53">
        <f t="shared" si="323"/>
        <v>1339.5487613311873</v>
      </c>
      <c r="AK863" s="53">
        <f t="shared" si="324"/>
        <v>760.71641548277751</v>
      </c>
      <c r="AL863" s="53">
        <f t="shared" si="325"/>
        <v>656.5037332648385</v>
      </c>
      <c r="AM863" s="53">
        <f t="shared" si="326"/>
        <v>337.04952966275488</v>
      </c>
      <c r="AN863" s="55">
        <f t="shared" si="327"/>
        <v>0.64531385331636593</v>
      </c>
      <c r="AO863" s="55">
        <f t="shared" si="328"/>
        <v>0.66819980877404106</v>
      </c>
      <c r="AP863" s="55">
        <f t="shared" si="329"/>
        <v>0.59006366281223621</v>
      </c>
      <c r="AQ863" s="55">
        <f t="shared" si="330"/>
        <v>0.59601230593504717</v>
      </c>
      <c r="AR863" s="55">
        <f t="shared" si="331"/>
        <v>0.67535530980786607</v>
      </c>
      <c r="AS863" s="55">
        <f t="shared" si="332"/>
        <v>0.72240322834066251</v>
      </c>
      <c r="AT863" s="55">
        <f t="shared" si="333"/>
        <v>0.38974082323966625</v>
      </c>
      <c r="AU863" s="55">
        <f t="shared" si="334"/>
        <v>0.71129097385158657</v>
      </c>
      <c r="AV863" s="55">
        <f t="shared" si="335"/>
        <v>0.74843351599439845</v>
      </c>
      <c r="AW863" s="55">
        <f t="shared" si="336"/>
        <v>0.68146377104561817</v>
      </c>
      <c r="AX863" s="55">
        <f t="shared" si="337"/>
        <v>0.70248836587728658</v>
      </c>
      <c r="AY863" s="55">
        <f t="shared" si="338"/>
        <v>0.60283477970995403</v>
      </c>
    </row>
    <row r="864" spans="1:51" ht="14.4" thickBot="1" x14ac:dyDescent="0.3">
      <c r="A864" s="41" t="s">
        <v>1398</v>
      </c>
      <c r="B864" s="41" t="s">
        <v>1429</v>
      </c>
      <c r="C864" s="26" t="s">
        <v>923</v>
      </c>
      <c r="D864" s="50">
        <v>-0.72</v>
      </c>
      <c r="E864" s="50">
        <v>1.3</v>
      </c>
      <c r="F864" s="50">
        <v>6.28</v>
      </c>
      <c r="G864" s="50">
        <v>10.9</v>
      </c>
      <c r="H864" s="50">
        <v>14.89</v>
      </c>
      <c r="I864" s="50">
        <v>22.7</v>
      </c>
      <c r="J864" s="50">
        <v>24.4</v>
      </c>
      <c r="K864" s="50">
        <v>22.1</v>
      </c>
      <c r="L864" s="50">
        <v>20.28</v>
      </c>
      <c r="M864" s="50">
        <v>15.7</v>
      </c>
      <c r="N864" s="50">
        <v>4.8899999999999997</v>
      </c>
      <c r="O864" s="50">
        <v>4.1100000000000003</v>
      </c>
      <c r="P864" s="51">
        <v>-5.3888888888888884</v>
      </c>
      <c r="Q864" s="51">
        <v>-5.4999999999999991</v>
      </c>
      <c r="R864" s="51">
        <v>1.7777777777777792</v>
      </c>
      <c r="S864" s="51">
        <v>2.0000000000000009</v>
      </c>
      <c r="T864" s="51">
        <v>8.4999999999999982</v>
      </c>
      <c r="U864" s="51">
        <v>15</v>
      </c>
      <c r="V864" s="51">
        <v>18.000000000000004</v>
      </c>
      <c r="W864" s="51">
        <v>17.5</v>
      </c>
      <c r="X864" s="51">
        <v>14.222222222222223</v>
      </c>
      <c r="Y864" s="51">
        <v>8.2999999999999989</v>
      </c>
      <c r="Z864" s="51">
        <v>-0.22222222222222143</v>
      </c>
      <c r="AA864" s="51">
        <v>-1.2222222222222219</v>
      </c>
      <c r="AB864" s="53">
        <f t="shared" si="315"/>
        <v>289.59315253233638</v>
      </c>
      <c r="AC864" s="53">
        <f t="shared" si="316"/>
        <v>246.0347752611483</v>
      </c>
      <c r="AD864" s="53">
        <f t="shared" si="317"/>
        <v>506.46205095084417</v>
      </c>
      <c r="AE864" s="53">
        <f t="shared" si="318"/>
        <v>382.45279532807587</v>
      </c>
      <c r="AF864" s="53">
        <f t="shared" si="319"/>
        <v>727.13768813444631</v>
      </c>
      <c r="AG864" s="53">
        <f t="shared" si="320"/>
        <v>1052.5438281397096</v>
      </c>
      <c r="AH864" s="53">
        <f t="shared" si="321"/>
        <v>1391.3947991562627</v>
      </c>
      <c r="AI864" s="53">
        <f t="shared" si="322"/>
        <v>1501.2007001557786</v>
      </c>
      <c r="AJ864" s="53">
        <f t="shared" si="323"/>
        <v>1104.0410872978412</v>
      </c>
      <c r="AK864" s="53">
        <f t="shared" si="324"/>
        <v>671.84203850516735</v>
      </c>
      <c r="AL864" s="53">
        <f t="shared" si="325"/>
        <v>418.02481036340237</v>
      </c>
      <c r="AM864" s="53">
        <f t="shared" si="326"/>
        <v>381.52007934911097</v>
      </c>
      <c r="AN864" s="55">
        <f t="shared" si="327"/>
        <v>0.70660093076724484</v>
      </c>
      <c r="AO864" s="55">
        <f t="shared" si="328"/>
        <v>0.60540223832792461</v>
      </c>
      <c r="AP864" s="55">
        <f t="shared" si="329"/>
        <v>0.72908774611283023</v>
      </c>
      <c r="AQ864" s="55">
        <f t="shared" si="330"/>
        <v>0.54190039486050856</v>
      </c>
      <c r="AR864" s="55">
        <f t="shared" si="331"/>
        <v>0.65580643266919403</v>
      </c>
      <c r="AS864" s="55">
        <f t="shared" si="332"/>
        <v>0.61815905226164836</v>
      </c>
      <c r="AT864" s="55">
        <f t="shared" si="333"/>
        <v>0.67523584713312368</v>
      </c>
      <c r="AU864" s="55">
        <f t="shared" si="334"/>
        <v>0.75183150857295378</v>
      </c>
      <c r="AV864" s="55">
        <f t="shared" si="335"/>
        <v>0.68177586892473163</v>
      </c>
      <c r="AW864" s="55">
        <f t="shared" si="336"/>
        <v>0.61420206787265585</v>
      </c>
      <c r="AX864" s="55">
        <f t="shared" si="337"/>
        <v>0.69506258533798426</v>
      </c>
      <c r="AY864" s="55">
        <f t="shared" si="338"/>
        <v>0.68237322039722925</v>
      </c>
    </row>
    <row r="865" spans="1:51" ht="14.4" thickBot="1" x14ac:dyDescent="0.3">
      <c r="A865" s="41" t="s">
        <v>1398</v>
      </c>
      <c r="B865" s="41" t="s">
        <v>1429</v>
      </c>
      <c r="C865" s="26" t="s">
        <v>924</v>
      </c>
      <c r="D865" s="50">
        <v>1</v>
      </c>
      <c r="E865" s="50">
        <v>4.0999999999999996</v>
      </c>
      <c r="F865" s="50">
        <v>3.39</v>
      </c>
      <c r="G865" s="50">
        <v>12.4</v>
      </c>
      <c r="H865" s="50">
        <v>19.61</v>
      </c>
      <c r="I865" s="50">
        <v>20.100000000000001</v>
      </c>
      <c r="J865" s="50">
        <v>24.4</v>
      </c>
      <c r="K865" s="50">
        <v>21.9</v>
      </c>
      <c r="L865" s="50">
        <v>18</v>
      </c>
      <c r="M865" s="50">
        <v>13.9</v>
      </c>
      <c r="N865" s="50">
        <v>9.61</v>
      </c>
      <c r="O865" s="50">
        <v>4.8899999999999997</v>
      </c>
      <c r="P865" s="51">
        <v>-5.7777777777777768</v>
      </c>
      <c r="Q865" s="51">
        <v>-2.5999999999999996</v>
      </c>
      <c r="R865" s="51">
        <v>-2.9999999999999991</v>
      </c>
      <c r="S865" s="51">
        <v>5.9999999999999982</v>
      </c>
      <c r="T865" s="51">
        <v>14.277777777777779</v>
      </c>
      <c r="U865" s="51">
        <v>15.999999999999998</v>
      </c>
      <c r="V865" s="51">
        <v>20.100000000000005</v>
      </c>
      <c r="W865" s="51">
        <v>18.899999999999999</v>
      </c>
      <c r="X865" s="51">
        <v>14.388888888888888</v>
      </c>
      <c r="Y865" s="51">
        <v>9.3000000000000007</v>
      </c>
      <c r="Z865" s="51">
        <v>3.7222222222222237</v>
      </c>
      <c r="AA865" s="51">
        <v>-1.0000000000000004</v>
      </c>
      <c r="AB865" s="53">
        <f t="shared" si="315"/>
        <v>241.00054720118354</v>
      </c>
      <c r="AC865" s="53">
        <f t="shared" si="316"/>
        <v>311.6413670413778</v>
      </c>
      <c r="AD865" s="53">
        <f t="shared" si="317"/>
        <v>308.71402811100774</v>
      </c>
      <c r="AE865" s="53">
        <f t="shared" si="318"/>
        <v>607.34856987438934</v>
      </c>
      <c r="AF865" s="53">
        <f t="shared" si="319"/>
        <v>1159.1237707091566</v>
      </c>
      <c r="AG865" s="53">
        <f t="shared" si="320"/>
        <v>1403.0519537686887</v>
      </c>
      <c r="AH865" s="53">
        <f t="shared" si="321"/>
        <v>1808.0028249604402</v>
      </c>
      <c r="AI865" s="53">
        <f t="shared" si="322"/>
        <v>1811.596443333596</v>
      </c>
      <c r="AJ865" s="53">
        <f t="shared" si="323"/>
        <v>1300.3366451104312</v>
      </c>
      <c r="AK865" s="53">
        <f t="shared" si="324"/>
        <v>863.57688245967836</v>
      </c>
      <c r="AL865" s="53">
        <f t="shared" si="325"/>
        <v>532.05409101785699</v>
      </c>
      <c r="AM865" s="53">
        <f t="shared" si="326"/>
        <v>373.21842272668846</v>
      </c>
      <c r="AN865" s="55">
        <f t="shared" si="327"/>
        <v>0.6056679378911054</v>
      </c>
      <c r="AO865" s="55">
        <f t="shared" si="328"/>
        <v>0.61694025741665237</v>
      </c>
      <c r="AP865" s="55">
        <f t="shared" si="329"/>
        <v>0.62956065400445405</v>
      </c>
      <c r="AQ865" s="55">
        <f t="shared" si="330"/>
        <v>0.64989014189939243</v>
      </c>
      <c r="AR865" s="55">
        <f t="shared" si="331"/>
        <v>0.71322235993163352</v>
      </c>
      <c r="AS865" s="55">
        <f t="shared" si="332"/>
        <v>0.77286252844855374</v>
      </c>
      <c r="AT865" s="55">
        <f t="shared" si="333"/>
        <v>0.76971483100214255</v>
      </c>
      <c r="AU865" s="55">
        <f t="shared" si="334"/>
        <v>0.83096011875227038</v>
      </c>
      <c r="AV865" s="55">
        <f t="shared" si="335"/>
        <v>0.79438394478052132</v>
      </c>
      <c r="AW865" s="55">
        <f t="shared" si="336"/>
        <v>0.73792629330092196</v>
      </c>
      <c r="AX865" s="55">
        <f t="shared" si="337"/>
        <v>0.66728440748497475</v>
      </c>
      <c r="AY865" s="55">
        <f t="shared" si="338"/>
        <v>0.6567565589477834</v>
      </c>
    </row>
    <row r="866" spans="1:51" ht="14.4" thickBot="1" x14ac:dyDescent="0.3">
      <c r="A866" s="41" t="s">
        <v>1398</v>
      </c>
      <c r="B866" s="41" t="s">
        <v>1429</v>
      </c>
      <c r="C866" s="26" t="s">
        <v>925</v>
      </c>
      <c r="D866" s="50">
        <v>-2.72</v>
      </c>
      <c r="E866" s="50">
        <v>0.3</v>
      </c>
      <c r="F866" s="50">
        <v>7.11</v>
      </c>
      <c r="G866" s="50">
        <v>11.6</v>
      </c>
      <c r="H866" s="50">
        <v>17.72</v>
      </c>
      <c r="I866" s="50">
        <v>22.7</v>
      </c>
      <c r="J866" s="50">
        <v>25.1</v>
      </c>
      <c r="K866" s="50">
        <v>24.3</v>
      </c>
      <c r="L866" s="50">
        <v>19.89</v>
      </c>
      <c r="M866" s="50">
        <v>13.3</v>
      </c>
      <c r="N866" s="50">
        <v>7.28</v>
      </c>
      <c r="O866" s="50">
        <v>2.61</v>
      </c>
      <c r="P866" s="51">
        <v>-8.1111111111111125</v>
      </c>
      <c r="Q866" s="51">
        <v>-5.1999999999999993</v>
      </c>
      <c r="R866" s="51">
        <v>-1.0000000000000004</v>
      </c>
      <c r="S866" s="51">
        <v>3.1999999999999988</v>
      </c>
      <c r="T866" s="51">
        <v>8.8888888888888893</v>
      </c>
      <c r="U866" s="51">
        <v>14.4</v>
      </c>
      <c r="V866" s="51">
        <v>17.599999999999998</v>
      </c>
      <c r="W866" s="51">
        <v>17.100000000000001</v>
      </c>
      <c r="X866" s="51">
        <v>12.999999999999998</v>
      </c>
      <c r="Y866" s="51">
        <v>7.3</v>
      </c>
      <c r="Z866" s="51">
        <v>0.22222222222222143</v>
      </c>
      <c r="AA866" s="51">
        <v>-4.2222222222222232</v>
      </c>
      <c r="AB866" s="53">
        <f t="shared" si="315"/>
        <v>220.93605530563335</v>
      </c>
      <c r="AC866" s="53">
        <f t="shared" si="316"/>
        <v>276.72084147899596</v>
      </c>
      <c r="AD866" s="53">
        <f t="shared" si="317"/>
        <v>320.16379548533439</v>
      </c>
      <c r="AE866" s="53">
        <f t="shared" si="318"/>
        <v>432.94716390013974</v>
      </c>
      <c r="AF866" s="53">
        <f t="shared" si="319"/>
        <v>639.98894913035622</v>
      </c>
      <c r="AG866" s="53">
        <f t="shared" si="320"/>
        <v>974.17003100838031</v>
      </c>
      <c r="AH866" s="53">
        <f t="shared" si="321"/>
        <v>1268.8688659360723</v>
      </c>
      <c r="AI866" s="53">
        <f t="shared" si="322"/>
        <v>1249.5127471291955</v>
      </c>
      <c r="AJ866" s="53">
        <f t="shared" si="323"/>
        <v>964.77631213798361</v>
      </c>
      <c r="AK866" s="53">
        <f t="shared" si="324"/>
        <v>684.62208083684573</v>
      </c>
      <c r="AL866" s="53">
        <f t="shared" si="325"/>
        <v>378.05569893737015</v>
      </c>
      <c r="AM866" s="53">
        <f t="shared" si="326"/>
        <v>271.7689035513751</v>
      </c>
      <c r="AN866" s="55">
        <f t="shared" si="327"/>
        <v>0.66429201158018814</v>
      </c>
      <c r="AO866" s="55">
        <f t="shared" si="328"/>
        <v>0.66559630256324998</v>
      </c>
      <c r="AP866" s="55">
        <f t="shared" si="329"/>
        <v>0.56339574849067042</v>
      </c>
      <c r="AQ866" s="55">
        <f t="shared" si="330"/>
        <v>0.56335045036661102</v>
      </c>
      <c r="AR866" s="55">
        <f t="shared" si="331"/>
        <v>0.56223130809237609</v>
      </c>
      <c r="AS866" s="55">
        <f t="shared" si="332"/>
        <v>0.59469942882243376</v>
      </c>
      <c r="AT866" s="55">
        <f t="shared" si="333"/>
        <v>0.63147909487208065</v>
      </c>
      <c r="AU866" s="55">
        <f t="shared" si="334"/>
        <v>0.64180283132989657</v>
      </c>
      <c r="AV866" s="55">
        <f t="shared" si="335"/>
        <v>0.64506275614373132</v>
      </c>
      <c r="AW866" s="55">
        <f t="shared" si="336"/>
        <v>0.66997941882027734</v>
      </c>
      <c r="AX866" s="55">
        <f t="shared" si="337"/>
        <v>0.60866740284076082</v>
      </c>
      <c r="AY866" s="55">
        <f t="shared" si="338"/>
        <v>0.6072177824025845</v>
      </c>
    </row>
    <row r="867" spans="1:51" ht="14.4" thickBot="1" x14ac:dyDescent="0.3">
      <c r="A867" s="41" t="s">
        <v>1398</v>
      </c>
      <c r="B867" s="41" t="s">
        <v>1429</v>
      </c>
      <c r="C867" s="26" t="s">
        <v>926</v>
      </c>
      <c r="D867" s="50">
        <v>-1.22</v>
      </c>
      <c r="E867" s="50">
        <v>3.9</v>
      </c>
      <c r="F867" s="50">
        <v>6.5</v>
      </c>
      <c r="G867" s="50">
        <v>10.4</v>
      </c>
      <c r="H867" s="50">
        <v>16.89</v>
      </c>
      <c r="I867" s="50">
        <v>21</v>
      </c>
      <c r="J867" s="50">
        <v>22.3</v>
      </c>
      <c r="K867" s="50">
        <v>21.8</v>
      </c>
      <c r="L867" s="50">
        <v>18</v>
      </c>
      <c r="M867" s="50">
        <v>12.7</v>
      </c>
      <c r="N867" s="50">
        <v>9.2799999999999994</v>
      </c>
      <c r="O867" s="50">
        <v>3.39</v>
      </c>
      <c r="P867" s="51">
        <v>-6.7777777777777768</v>
      </c>
      <c r="Q867" s="51">
        <v>-5.4999999999999991</v>
      </c>
      <c r="R867" s="51">
        <v>-0.77777777777777701</v>
      </c>
      <c r="S867" s="51">
        <v>9.9999999999999839E-2</v>
      </c>
      <c r="T867" s="51">
        <v>10.611111111111112</v>
      </c>
      <c r="U867" s="51">
        <v>12.5</v>
      </c>
      <c r="V867" s="51">
        <v>15.999999999999998</v>
      </c>
      <c r="W867" s="51">
        <v>14.8</v>
      </c>
      <c r="X867" s="51">
        <v>10.499999999999998</v>
      </c>
      <c r="Y867" s="51">
        <v>7.3</v>
      </c>
      <c r="Z867" s="51">
        <v>2.8888888888888906</v>
      </c>
      <c r="AA867" s="51">
        <v>-2.2777777777777786</v>
      </c>
      <c r="AB867" s="53">
        <f t="shared" si="315"/>
        <v>243.01143980755779</v>
      </c>
      <c r="AC867" s="53">
        <f t="shared" si="316"/>
        <v>204.56562306706033</v>
      </c>
      <c r="AD867" s="53">
        <f t="shared" si="317"/>
        <v>344.86744253740972</v>
      </c>
      <c r="AE867" s="53">
        <f t="shared" si="318"/>
        <v>300.86869850219102</v>
      </c>
      <c r="AF867" s="53">
        <f t="shared" si="319"/>
        <v>849.62858214571918</v>
      </c>
      <c r="AG867" s="53">
        <f t="shared" si="320"/>
        <v>843.81875916018919</v>
      </c>
      <c r="AH867" s="53">
        <f t="shared" si="321"/>
        <v>1225.9045572762363</v>
      </c>
      <c r="AI867" s="53">
        <f t="shared" si="322"/>
        <v>1083.5418515218487</v>
      </c>
      <c r="AJ867" s="53">
        <f t="shared" si="323"/>
        <v>780.49011736670388</v>
      </c>
      <c r="AK867" s="53">
        <f t="shared" si="324"/>
        <v>711.99588127864774</v>
      </c>
      <c r="AL867" s="53">
        <f t="shared" si="325"/>
        <v>483.60869457098221</v>
      </c>
      <c r="AM867" s="53">
        <f t="shared" si="326"/>
        <v>343.59975411736536</v>
      </c>
      <c r="AN867" s="55">
        <f t="shared" si="327"/>
        <v>0.65921988400193809</v>
      </c>
      <c r="AO867" s="55">
        <f t="shared" si="328"/>
        <v>0.50336171363699622</v>
      </c>
      <c r="AP867" s="55">
        <f t="shared" si="329"/>
        <v>0.59709477461085469</v>
      </c>
      <c r="AQ867" s="55">
        <f t="shared" si="330"/>
        <v>0.48870355713238833</v>
      </c>
      <c r="AR867" s="55">
        <f t="shared" si="331"/>
        <v>0.66501864593572813</v>
      </c>
      <c r="AS867" s="55">
        <f t="shared" si="332"/>
        <v>0.58296310676797092</v>
      </c>
      <c r="AT867" s="55">
        <f t="shared" si="333"/>
        <v>0.67528197600109485</v>
      </c>
      <c r="AU867" s="55">
        <f t="shared" si="334"/>
        <v>0.64461135273842485</v>
      </c>
      <c r="AV867" s="55">
        <f t="shared" si="335"/>
        <v>0.61544076807039383</v>
      </c>
      <c r="AW867" s="55">
        <f t="shared" si="336"/>
        <v>0.69676774981959755</v>
      </c>
      <c r="AX867" s="55">
        <f t="shared" si="337"/>
        <v>0.64327284811852248</v>
      </c>
      <c r="AY867" s="55">
        <f t="shared" si="338"/>
        <v>0.66418003664872705</v>
      </c>
    </row>
    <row r="868" spans="1:51" ht="14.4" thickBot="1" x14ac:dyDescent="0.3">
      <c r="A868" s="41" t="s">
        <v>1398</v>
      </c>
      <c r="B868" s="41" t="s">
        <v>1429</v>
      </c>
      <c r="C868" s="26" t="s">
        <v>927</v>
      </c>
      <c r="D868" s="50">
        <v>-1.1100000000000001</v>
      </c>
      <c r="E868" s="50">
        <v>0.6</v>
      </c>
      <c r="F868" s="50">
        <v>6.78</v>
      </c>
      <c r="G868" s="50">
        <v>12.8</v>
      </c>
      <c r="H868" s="50">
        <v>15.5</v>
      </c>
      <c r="I868" s="50">
        <v>21.8</v>
      </c>
      <c r="J868" s="50">
        <v>25.3</v>
      </c>
      <c r="K868" s="50">
        <v>25</v>
      </c>
      <c r="L868" s="50">
        <v>18.72</v>
      </c>
      <c r="M868" s="50">
        <v>13.4</v>
      </c>
      <c r="N868" s="50">
        <v>8.89</v>
      </c>
      <c r="O868" s="50">
        <v>2.2799999999999998</v>
      </c>
      <c r="P868" s="51">
        <v>-7.3888888888888893</v>
      </c>
      <c r="Q868" s="51">
        <v>-6.6999999999999993</v>
      </c>
      <c r="R868" s="51">
        <v>-0.11111111111111072</v>
      </c>
      <c r="S868" s="51">
        <v>6.4000000000000012</v>
      </c>
      <c r="T868" s="51">
        <v>8.7777777777777768</v>
      </c>
      <c r="U868" s="51">
        <v>14.6</v>
      </c>
      <c r="V868" s="51">
        <v>16.7</v>
      </c>
      <c r="W868" s="51">
        <v>18.8</v>
      </c>
      <c r="X868" s="51">
        <v>14.611111111111109</v>
      </c>
      <c r="Y868" s="51">
        <v>6.6000000000000014</v>
      </c>
      <c r="Z868" s="51">
        <v>3.7222222222222237</v>
      </c>
      <c r="AA868" s="51">
        <v>-3.7777777777777781</v>
      </c>
      <c r="AB868" s="53">
        <f t="shared" si="315"/>
        <v>219.42677896025327</v>
      </c>
      <c r="AC868" s="53">
        <f t="shared" si="316"/>
        <v>215.44769849047756</v>
      </c>
      <c r="AD868" s="53">
        <f t="shared" si="317"/>
        <v>372.77206577607637</v>
      </c>
      <c r="AE868" s="53">
        <f t="shared" si="318"/>
        <v>625.18588792535866</v>
      </c>
      <c r="AF868" s="53">
        <f t="shared" si="319"/>
        <v>725.96512634387932</v>
      </c>
      <c r="AG868" s="53">
        <f t="shared" si="320"/>
        <v>1055.9513164868379</v>
      </c>
      <c r="AH868" s="53">
        <f t="shared" si="321"/>
        <v>1118.8770479373911</v>
      </c>
      <c r="AI868" s="53">
        <f t="shared" si="322"/>
        <v>1483.9776760278087</v>
      </c>
      <c r="AJ868" s="53">
        <f t="shared" si="323"/>
        <v>1279.1426926631862</v>
      </c>
      <c r="AK868" s="53">
        <f t="shared" si="324"/>
        <v>617.93950696985962</v>
      </c>
      <c r="AL868" s="53">
        <f t="shared" si="325"/>
        <v>558.46968436624093</v>
      </c>
      <c r="AM868" s="53">
        <f t="shared" si="326"/>
        <v>297.39039179121312</v>
      </c>
      <c r="AN868" s="55">
        <f t="shared" si="327"/>
        <v>0.62389689630612788</v>
      </c>
      <c r="AO868" s="55">
        <f t="shared" si="328"/>
        <v>0.58097059783108596</v>
      </c>
      <c r="AP868" s="55">
        <f t="shared" si="329"/>
        <v>0.6148384400839636</v>
      </c>
      <c r="AQ868" s="55">
        <f t="shared" si="330"/>
        <v>0.65077704991496099</v>
      </c>
      <c r="AR868" s="55">
        <f t="shared" si="331"/>
        <v>0.6425642495648578</v>
      </c>
      <c r="AS868" s="55">
        <f t="shared" si="332"/>
        <v>0.63635147144663406</v>
      </c>
      <c r="AT868" s="55">
        <f t="shared" si="333"/>
        <v>0.58946264957632477</v>
      </c>
      <c r="AU868" s="55">
        <f t="shared" si="334"/>
        <v>0.684949395664598</v>
      </c>
      <c r="AV868" s="55">
        <f t="shared" si="335"/>
        <v>0.77030153237544519</v>
      </c>
      <c r="AW868" s="55">
        <f t="shared" si="336"/>
        <v>0.63444500598075748</v>
      </c>
      <c r="AX868" s="55">
        <f t="shared" si="337"/>
        <v>0.7004139592606583</v>
      </c>
      <c r="AY868" s="55">
        <f t="shared" si="338"/>
        <v>0.64269019396041727</v>
      </c>
    </row>
    <row r="869" spans="1:51" ht="14.4" thickBot="1" x14ac:dyDescent="0.3">
      <c r="A869" s="41" t="s">
        <v>1331</v>
      </c>
      <c r="B869" s="41" t="s">
        <v>1430</v>
      </c>
      <c r="C869" s="28" t="s">
        <v>928</v>
      </c>
      <c r="D869" s="50">
        <v>-3.5</v>
      </c>
      <c r="E869" s="50">
        <v>-3.9</v>
      </c>
      <c r="F869" s="50">
        <v>-1.89</v>
      </c>
      <c r="G869" s="50">
        <v>1.9</v>
      </c>
      <c r="H869" s="50">
        <v>6.22</v>
      </c>
      <c r="I869" s="50">
        <v>10.9</v>
      </c>
      <c r="J869" s="50">
        <v>16.399999999999999</v>
      </c>
      <c r="K869" s="50">
        <v>16.5</v>
      </c>
      <c r="L869" s="50">
        <v>12.78</v>
      </c>
      <c r="M869" s="50">
        <v>8</v>
      </c>
      <c r="N869" s="50">
        <v>3.89</v>
      </c>
      <c r="O869" s="50">
        <v>-0.5</v>
      </c>
      <c r="P869" s="51">
        <v>-6.3888888888888884</v>
      </c>
      <c r="Q869" s="51">
        <v>-7.2</v>
      </c>
      <c r="R869" s="51">
        <v>-5.2777777777777777</v>
      </c>
      <c r="S869" s="51">
        <v>-1.9000000000000008</v>
      </c>
      <c r="T869" s="51">
        <v>2.0000000000000009</v>
      </c>
      <c r="U869" s="51">
        <v>6.8000000000000007</v>
      </c>
      <c r="V869" s="51">
        <v>12.5</v>
      </c>
      <c r="W869" s="51">
        <v>12.7</v>
      </c>
      <c r="X869" s="51">
        <v>9.5</v>
      </c>
      <c r="Y869" s="51">
        <v>5</v>
      </c>
      <c r="Z869" s="51">
        <v>0.99999999999999845</v>
      </c>
      <c r="AA869" s="51">
        <v>-3.3888888888888897</v>
      </c>
      <c r="AB869" s="53">
        <f t="shared" si="315"/>
        <v>305.30217397964753</v>
      </c>
      <c r="AC869" s="53">
        <f t="shared" si="316"/>
        <v>277.7460323330522</v>
      </c>
      <c r="AD869" s="53">
        <f t="shared" si="317"/>
        <v>320.88724578739362</v>
      </c>
      <c r="AE869" s="53">
        <f t="shared" si="318"/>
        <v>403.81783100864908</v>
      </c>
      <c r="AF869" s="53">
        <f t="shared" si="319"/>
        <v>524.95918886870413</v>
      </c>
      <c r="AG869" s="53">
        <f t="shared" si="320"/>
        <v>748.67960658682262</v>
      </c>
      <c r="AH869" s="53">
        <f t="shared" si="321"/>
        <v>1125.0508824330918</v>
      </c>
      <c r="AI869" s="53">
        <f t="shared" si="322"/>
        <v>1147.6142970800547</v>
      </c>
      <c r="AJ869" s="53">
        <f t="shared" si="323"/>
        <v>954.28241003367543</v>
      </c>
      <c r="AK869" s="53">
        <f t="shared" si="324"/>
        <v>709.33764027695531</v>
      </c>
      <c r="AL869" s="53">
        <f t="shared" si="325"/>
        <v>534.97133885644485</v>
      </c>
      <c r="AM869" s="53">
        <f t="shared" si="326"/>
        <v>385.01826352798952</v>
      </c>
      <c r="AN869" s="55">
        <f t="shared" si="327"/>
        <v>0.80388529408349496</v>
      </c>
      <c r="AO869" s="55">
        <f t="shared" si="328"/>
        <v>0.778302173558723</v>
      </c>
      <c r="AP869" s="55">
        <f t="shared" si="329"/>
        <v>0.77639044954149783</v>
      </c>
      <c r="AQ869" s="55">
        <f t="shared" si="330"/>
        <v>0.75912504531180314</v>
      </c>
      <c r="AR869" s="55">
        <f t="shared" si="331"/>
        <v>0.74381883256879866</v>
      </c>
      <c r="AS869" s="55">
        <f t="shared" si="332"/>
        <v>0.75819086828995763</v>
      </c>
      <c r="AT869" s="55">
        <f t="shared" si="333"/>
        <v>0.77725595760396504</v>
      </c>
      <c r="AU869" s="55">
        <f t="shared" si="334"/>
        <v>0.78251838630766546</v>
      </c>
      <c r="AV869" s="55">
        <f t="shared" si="335"/>
        <v>0.80454501273812462</v>
      </c>
      <c r="AW869" s="55">
        <f t="shared" si="336"/>
        <v>0.81352547127259467</v>
      </c>
      <c r="AX869" s="55">
        <f t="shared" si="337"/>
        <v>0.8142947876525013</v>
      </c>
      <c r="AY869" s="55">
        <f t="shared" si="338"/>
        <v>0.80823725832688098</v>
      </c>
    </row>
    <row r="870" spans="1:51" ht="14.4" thickBot="1" x14ac:dyDescent="0.3">
      <c r="A870" s="41" t="s">
        <v>1398</v>
      </c>
      <c r="B870" s="41" t="s">
        <v>1431</v>
      </c>
      <c r="C870" s="26" t="s">
        <v>929</v>
      </c>
      <c r="D870" s="50">
        <v>2.61</v>
      </c>
      <c r="E870" s="50">
        <v>4.3</v>
      </c>
      <c r="F870" s="50">
        <v>8.7799999999999994</v>
      </c>
      <c r="G870" s="50">
        <v>13.9</v>
      </c>
      <c r="H870" s="50">
        <v>17.78</v>
      </c>
      <c r="I870" s="50">
        <v>23.2</v>
      </c>
      <c r="J870" s="50">
        <v>25.6</v>
      </c>
      <c r="K870" s="50">
        <v>24.1</v>
      </c>
      <c r="L870" s="50">
        <v>20.5</v>
      </c>
      <c r="M870" s="50">
        <v>13.7</v>
      </c>
      <c r="N870" s="50">
        <v>7</v>
      </c>
      <c r="O870" s="50">
        <v>2.11</v>
      </c>
      <c r="P870" s="51">
        <v>-7.5</v>
      </c>
      <c r="Q870" s="51">
        <v>-5.7000000000000011</v>
      </c>
      <c r="R870" s="51">
        <v>-5.4999999999999991</v>
      </c>
      <c r="S870" s="51">
        <v>-6.3999999999999995</v>
      </c>
      <c r="T870" s="51">
        <v>-1.1111111111111112</v>
      </c>
      <c r="U870" s="51">
        <v>4.2000000000000011</v>
      </c>
      <c r="V870" s="51">
        <v>10.7</v>
      </c>
      <c r="W870" s="51">
        <v>10.399999999999999</v>
      </c>
      <c r="X870" s="51">
        <v>7.7222222222222214</v>
      </c>
      <c r="Y870" s="51">
        <v>-9.9999999999999839E-2</v>
      </c>
      <c r="Z870" s="51">
        <v>-4.8888888888888893</v>
      </c>
      <c r="AA870" s="51">
        <v>-8.8888888888888893</v>
      </c>
      <c r="AB870" s="53">
        <f t="shared" si="315"/>
        <v>164.96610602146393</v>
      </c>
      <c r="AC870" s="53">
        <f t="shared" si="316"/>
        <v>192.95243586124656</v>
      </c>
      <c r="AD870" s="53">
        <f t="shared" si="317"/>
        <v>146.16404528832646</v>
      </c>
      <c r="AE870" s="53">
        <f t="shared" si="318"/>
        <v>90.794256059815581</v>
      </c>
      <c r="AF870" s="53">
        <f t="shared" si="319"/>
        <v>156.34129451126455</v>
      </c>
      <c r="AG870" s="53">
        <f t="shared" si="320"/>
        <v>239.46392474804441</v>
      </c>
      <c r="AH870" s="53">
        <f t="shared" si="321"/>
        <v>503.86863296890613</v>
      </c>
      <c r="AI870" s="53">
        <f t="shared" si="322"/>
        <v>529.47364517049948</v>
      </c>
      <c r="AJ870" s="53">
        <f t="shared" si="323"/>
        <v>459.41370281028793</v>
      </c>
      <c r="AK870" s="53">
        <f t="shared" si="324"/>
        <v>235.1962349413588</v>
      </c>
      <c r="AL870" s="53">
        <f t="shared" si="325"/>
        <v>180.97755120910537</v>
      </c>
      <c r="AM870" s="53">
        <f t="shared" si="326"/>
        <v>137.76634697711285</v>
      </c>
      <c r="AN870" s="55">
        <f t="shared" si="327"/>
        <v>0.47308803231184704</v>
      </c>
      <c r="AO870" s="55">
        <f t="shared" si="328"/>
        <v>0.48205581874779774</v>
      </c>
      <c r="AP870" s="55">
        <f t="shared" si="329"/>
        <v>0.35965663832152694</v>
      </c>
      <c r="AQ870" s="55">
        <f t="shared" si="330"/>
        <v>0.23927188355743309</v>
      </c>
      <c r="AR870" s="55">
        <f t="shared" si="331"/>
        <v>0.27736077483506189</v>
      </c>
      <c r="AS870" s="55">
        <f t="shared" si="332"/>
        <v>0.29042006742460236</v>
      </c>
      <c r="AT870" s="55">
        <f t="shared" si="333"/>
        <v>0.39206018689804295</v>
      </c>
      <c r="AU870" s="55">
        <f t="shared" si="334"/>
        <v>0.420298984477321</v>
      </c>
      <c r="AV870" s="55">
        <f t="shared" si="335"/>
        <v>0.43681960753076104</v>
      </c>
      <c r="AW870" s="55">
        <f t="shared" si="336"/>
        <v>0.38761249908243389</v>
      </c>
      <c r="AX870" s="55">
        <f t="shared" si="337"/>
        <v>0.42518277372167745</v>
      </c>
      <c r="AY870" s="55">
        <f t="shared" si="338"/>
        <v>0.44008757720274227</v>
      </c>
    </row>
    <row r="871" spans="1:51" ht="27" thickBot="1" x14ac:dyDescent="0.3">
      <c r="A871" s="41" t="s">
        <v>1398</v>
      </c>
      <c r="B871" s="41" t="s">
        <v>1431</v>
      </c>
      <c r="C871" s="26" t="s">
        <v>930</v>
      </c>
      <c r="D871" s="50">
        <v>4.3899999999999997</v>
      </c>
      <c r="E871" s="50">
        <v>8.4</v>
      </c>
      <c r="F871" s="50">
        <v>11.89</v>
      </c>
      <c r="G871" s="50">
        <v>16.399999999999999</v>
      </c>
      <c r="H871" s="50">
        <v>24.61</v>
      </c>
      <c r="I871" s="50">
        <v>26.6</v>
      </c>
      <c r="J871" s="50">
        <v>28.2</v>
      </c>
      <c r="K871" s="50">
        <v>28.1</v>
      </c>
      <c r="L871" s="50">
        <v>22.5</v>
      </c>
      <c r="M871" s="50">
        <v>17.5</v>
      </c>
      <c r="N871" s="50">
        <v>13.61</v>
      </c>
      <c r="O871" s="50">
        <v>6.39</v>
      </c>
      <c r="P871" s="51">
        <v>-3.2777777777777768</v>
      </c>
      <c r="Q871" s="51">
        <v>2.1000000000000005</v>
      </c>
      <c r="R871" s="51">
        <v>-6.2777777777777777</v>
      </c>
      <c r="S871" s="51">
        <v>4.1000000000000014</v>
      </c>
      <c r="T871" s="51">
        <v>3.8888888888888888</v>
      </c>
      <c r="U871" s="51">
        <v>14.200000000000001</v>
      </c>
      <c r="V871" s="51">
        <v>13.2</v>
      </c>
      <c r="W871" s="51">
        <v>14.5</v>
      </c>
      <c r="X871" s="51">
        <v>12.722222222222221</v>
      </c>
      <c r="Y871" s="51">
        <v>1.8000000000000012</v>
      </c>
      <c r="Z871" s="51">
        <v>-2.0000000000000009</v>
      </c>
      <c r="AA871" s="51">
        <v>-2.7222222222222214</v>
      </c>
      <c r="AB871" s="53">
        <f t="shared" si="315"/>
        <v>276.11391953083256</v>
      </c>
      <c r="AC871" s="53">
        <f t="shared" si="316"/>
        <v>458.78701248700878</v>
      </c>
      <c r="AD871" s="53">
        <f t="shared" si="317"/>
        <v>105.50221206303094</v>
      </c>
      <c r="AE871" s="53">
        <f t="shared" si="318"/>
        <v>359.99271698270934</v>
      </c>
      <c r="AF871" s="53">
        <f t="shared" si="319"/>
        <v>210.60536224384606</v>
      </c>
      <c r="AG871" s="53">
        <f t="shared" si="320"/>
        <v>751.8714068923307</v>
      </c>
      <c r="AH871" s="53">
        <f t="shared" si="321"/>
        <v>601.17266795211083</v>
      </c>
      <c r="AI871" s="53">
        <f t="shared" si="322"/>
        <v>715.85249075088109</v>
      </c>
      <c r="AJ871" s="53">
        <f t="shared" si="323"/>
        <v>792.68359259320948</v>
      </c>
      <c r="AK871" s="53">
        <f t="shared" si="324"/>
        <v>242.43502493201899</v>
      </c>
      <c r="AL871" s="53">
        <f t="shared" si="325"/>
        <v>179.16338932074055</v>
      </c>
      <c r="AM871" s="53">
        <f t="shared" si="326"/>
        <v>261.02131557994664</v>
      </c>
      <c r="AN871" s="55">
        <f t="shared" si="327"/>
        <v>0.57484193000717099</v>
      </c>
      <c r="AO871" s="55">
        <f t="shared" si="328"/>
        <v>0.64543981431126951</v>
      </c>
      <c r="AP871" s="55">
        <f t="shared" si="329"/>
        <v>0.27544607656490921</v>
      </c>
      <c r="AQ871" s="55">
        <f t="shared" si="330"/>
        <v>0.43966797640767097</v>
      </c>
      <c r="AR871" s="55">
        <f t="shared" si="331"/>
        <v>0.26105746669572805</v>
      </c>
      <c r="AS871" s="55">
        <f t="shared" si="332"/>
        <v>0.46496969500378343</v>
      </c>
      <c r="AT871" s="55">
        <f t="shared" si="333"/>
        <v>0.39673770305696593</v>
      </c>
      <c r="AU871" s="55">
        <f t="shared" si="334"/>
        <v>0.43419059090266487</v>
      </c>
      <c r="AV871" s="55">
        <f t="shared" si="335"/>
        <v>0.53971741418435981</v>
      </c>
      <c r="AW871" s="55">
        <f t="shared" si="336"/>
        <v>0.34844847147556163</v>
      </c>
      <c r="AX871" s="55">
        <f t="shared" si="337"/>
        <v>0.33929519422134202</v>
      </c>
      <c r="AY871" s="55">
        <f t="shared" si="338"/>
        <v>0.52143360901118252</v>
      </c>
    </row>
    <row r="872" spans="1:51" ht="14.4" thickBot="1" x14ac:dyDescent="0.3">
      <c r="A872" s="41" t="s">
        <v>1398</v>
      </c>
      <c r="B872" s="41" t="s">
        <v>1431</v>
      </c>
      <c r="C872" s="26" t="s">
        <v>931</v>
      </c>
      <c r="D872" s="50">
        <v>2.61</v>
      </c>
      <c r="E872" s="50">
        <v>1.4</v>
      </c>
      <c r="F872" s="50">
        <v>5.28</v>
      </c>
      <c r="G872" s="50">
        <v>13.5</v>
      </c>
      <c r="H872" s="50">
        <v>19.28</v>
      </c>
      <c r="I872" s="50">
        <v>20.7</v>
      </c>
      <c r="J872" s="50">
        <v>24.5</v>
      </c>
      <c r="K872" s="50">
        <v>24.5</v>
      </c>
      <c r="L872" s="50">
        <v>19.28</v>
      </c>
      <c r="M872" s="50">
        <v>12.3</v>
      </c>
      <c r="N872" s="50">
        <v>5.78</v>
      </c>
      <c r="O872" s="50">
        <v>2.2799999999999998</v>
      </c>
      <c r="P872" s="51">
        <v>-8.2777777777777768</v>
      </c>
      <c r="Q872" s="51">
        <v>-8.2000000000000011</v>
      </c>
      <c r="R872" s="51">
        <v>-9.2222222222222232</v>
      </c>
      <c r="S872" s="51">
        <v>-2.1000000000000005</v>
      </c>
      <c r="T872" s="51">
        <v>5</v>
      </c>
      <c r="U872" s="51">
        <v>10</v>
      </c>
      <c r="V872" s="51">
        <v>10.499999999999998</v>
      </c>
      <c r="W872" s="51">
        <v>12.3</v>
      </c>
      <c r="X872" s="51">
        <v>11.222222222222223</v>
      </c>
      <c r="Y872" s="51">
        <v>3.9000000000000017</v>
      </c>
      <c r="Z872" s="51">
        <v>-3.9999999999999996</v>
      </c>
      <c r="AA872" s="51">
        <v>-9.3888888888888875</v>
      </c>
      <c r="AB872" s="53">
        <f t="shared" si="315"/>
        <v>146.23816682858222</v>
      </c>
      <c r="AC872" s="53">
        <f t="shared" si="316"/>
        <v>161.36053404611957</v>
      </c>
      <c r="AD872" s="53">
        <f t="shared" si="317"/>
        <v>104.62035811881033</v>
      </c>
      <c r="AE872" s="53">
        <f t="shared" si="318"/>
        <v>177.80778905209607</v>
      </c>
      <c r="AF872" s="53">
        <f t="shared" si="319"/>
        <v>340.5604189711313</v>
      </c>
      <c r="AG872" s="53">
        <f t="shared" si="320"/>
        <v>617.18081318155998</v>
      </c>
      <c r="AH872" s="53">
        <f t="shared" si="321"/>
        <v>523.86921983104401</v>
      </c>
      <c r="AI872" s="53">
        <f t="shared" si="322"/>
        <v>664.77146928675813</v>
      </c>
      <c r="AJ872" s="53">
        <f t="shared" si="323"/>
        <v>793.00553602468881</v>
      </c>
      <c r="AK872" s="53">
        <f t="shared" si="324"/>
        <v>456.28763112020215</v>
      </c>
      <c r="AL872" s="53">
        <f t="shared" si="325"/>
        <v>225.00943305706252</v>
      </c>
      <c r="AM872" s="53">
        <f t="shared" si="326"/>
        <v>125.8579654252618</v>
      </c>
      <c r="AN872" s="55">
        <f t="shared" si="327"/>
        <v>0.4454253884942494</v>
      </c>
      <c r="AO872" s="55">
        <f t="shared" si="328"/>
        <v>0.48852529598138011</v>
      </c>
      <c r="AP872" s="55">
        <f t="shared" si="329"/>
        <v>0.34303519540145172</v>
      </c>
      <c r="AQ872" s="55">
        <f t="shared" si="330"/>
        <v>0.33922081068238202</v>
      </c>
      <c r="AR872" s="55">
        <f t="shared" si="331"/>
        <v>0.39058208617282469</v>
      </c>
      <c r="AS872" s="55">
        <f t="shared" si="332"/>
        <v>0.50318750872871987</v>
      </c>
      <c r="AT872" s="55">
        <f t="shared" si="333"/>
        <v>0.41308719719480447</v>
      </c>
      <c r="AU872" s="55">
        <f t="shared" si="334"/>
        <v>0.4653358154692625</v>
      </c>
      <c r="AV872" s="55">
        <f t="shared" si="335"/>
        <v>0.59600972291062559</v>
      </c>
      <c r="AW872" s="55">
        <f t="shared" si="336"/>
        <v>0.56515347475907629</v>
      </c>
      <c r="AX872" s="55">
        <f t="shared" si="337"/>
        <v>0.49442876497215815</v>
      </c>
      <c r="AY872" s="55">
        <f t="shared" si="338"/>
        <v>0.41809845284519931</v>
      </c>
    </row>
    <row r="873" spans="1:51" ht="14.4" thickBot="1" x14ac:dyDescent="0.3">
      <c r="A873" s="41" t="s">
        <v>1398</v>
      </c>
      <c r="B873" s="41" t="s">
        <v>1431</v>
      </c>
      <c r="C873" s="26" t="s">
        <v>932</v>
      </c>
      <c r="D873" s="50">
        <v>1.1100000000000001</v>
      </c>
      <c r="E873" s="50">
        <v>3.3</v>
      </c>
      <c r="F873" s="50">
        <v>7.5</v>
      </c>
      <c r="G873" s="50">
        <v>10.1</v>
      </c>
      <c r="H873" s="50">
        <v>19.61</v>
      </c>
      <c r="I873" s="50">
        <v>26.4</v>
      </c>
      <c r="J873" s="50">
        <v>26.3</v>
      </c>
      <c r="K873" s="50">
        <v>21.9</v>
      </c>
      <c r="L873" s="50">
        <v>23</v>
      </c>
      <c r="M873" s="50">
        <v>14.3</v>
      </c>
      <c r="N873" s="50">
        <v>5.5</v>
      </c>
      <c r="O873" s="50">
        <v>3.72</v>
      </c>
      <c r="P873" s="51">
        <v>-5.2777777777777777</v>
      </c>
      <c r="Q873" s="51">
        <v>-2.6999999999999997</v>
      </c>
      <c r="R873" s="51">
        <v>-1.7777777777777772</v>
      </c>
      <c r="S873" s="51">
        <v>1.3000000000000018</v>
      </c>
      <c r="T873" s="51">
        <v>2.5</v>
      </c>
      <c r="U873" s="51">
        <v>3.9000000000000017</v>
      </c>
      <c r="V873" s="51">
        <v>10.999999999999998</v>
      </c>
      <c r="W873" s="51">
        <v>14.3</v>
      </c>
      <c r="X873" s="51">
        <v>4.8888888888888875</v>
      </c>
      <c r="Y873" s="51">
        <v>4.6000000000000005</v>
      </c>
      <c r="Z873" s="51">
        <v>-0.72222222222222265</v>
      </c>
      <c r="AA873" s="51">
        <v>-3.7777777777777781</v>
      </c>
      <c r="AB873" s="53">
        <f t="shared" si="315"/>
        <v>257.96522292176013</v>
      </c>
      <c r="AC873" s="53">
        <f t="shared" si="316"/>
        <v>324.8346031293014</v>
      </c>
      <c r="AD873" s="53">
        <f t="shared" si="317"/>
        <v>278.12449346045116</v>
      </c>
      <c r="AE873" s="53">
        <f t="shared" si="318"/>
        <v>364.94720275971667</v>
      </c>
      <c r="AF873" s="53">
        <f t="shared" si="319"/>
        <v>234.72335072117775</v>
      </c>
      <c r="AG873" s="53">
        <f t="shared" si="320"/>
        <v>189.65816805330329</v>
      </c>
      <c r="AH873" s="53">
        <f t="shared" si="321"/>
        <v>503.07848837595185</v>
      </c>
      <c r="AI873" s="53">
        <f t="shared" si="322"/>
        <v>1009.6183839005527</v>
      </c>
      <c r="AJ873" s="53">
        <f t="shared" si="323"/>
        <v>266.87462755862413</v>
      </c>
      <c r="AK873" s="53">
        <f t="shared" si="324"/>
        <v>441.77928753606841</v>
      </c>
      <c r="AL873" s="53">
        <f t="shared" si="325"/>
        <v>372.53638507253646</v>
      </c>
      <c r="AM873" s="53">
        <f t="shared" si="326"/>
        <v>268.57995817568013</v>
      </c>
      <c r="AN873" s="55">
        <f t="shared" si="327"/>
        <v>0.62414987825036927</v>
      </c>
      <c r="AO873" s="55">
        <f t="shared" si="328"/>
        <v>0.64784270611496741</v>
      </c>
      <c r="AP873" s="55">
        <f t="shared" si="329"/>
        <v>0.51815394802934323</v>
      </c>
      <c r="AQ873" s="55">
        <f t="shared" si="330"/>
        <v>0.54365274850150014</v>
      </c>
      <c r="AR873" s="55">
        <f t="shared" si="331"/>
        <v>0.32095060012894927</v>
      </c>
      <c r="AS873" s="55">
        <f t="shared" si="332"/>
        <v>0.23490878424343842</v>
      </c>
      <c r="AT873" s="55">
        <f t="shared" si="333"/>
        <v>0.38371881118150136</v>
      </c>
      <c r="AU873" s="55">
        <f t="shared" si="334"/>
        <v>0.62033755782334277</v>
      </c>
      <c r="AV873" s="55">
        <f t="shared" si="335"/>
        <v>0.30845135181476768</v>
      </c>
      <c r="AW873" s="55">
        <f t="shared" si="336"/>
        <v>0.52100043780677752</v>
      </c>
      <c r="AX873" s="55">
        <f t="shared" si="337"/>
        <v>0.64239066722037452</v>
      </c>
      <c r="AY873" s="55">
        <f t="shared" si="338"/>
        <v>0.58042798348036195</v>
      </c>
    </row>
    <row r="874" spans="1:51" ht="14.4" thickBot="1" x14ac:dyDescent="0.3">
      <c r="A874" s="41" t="s">
        <v>1398</v>
      </c>
      <c r="B874" s="41" t="s">
        <v>1431</v>
      </c>
      <c r="C874" s="26" t="s">
        <v>933</v>
      </c>
      <c r="D874" s="50">
        <v>3.5</v>
      </c>
      <c r="E874" s="50">
        <v>3.9</v>
      </c>
      <c r="F874" s="50">
        <v>6.89</v>
      </c>
      <c r="G874" s="50">
        <v>13.3</v>
      </c>
      <c r="H874" s="50">
        <v>21.22</v>
      </c>
      <c r="I874" s="50">
        <v>20.6</v>
      </c>
      <c r="J874" s="50">
        <v>25.7</v>
      </c>
      <c r="K874" s="50">
        <v>25.2</v>
      </c>
      <c r="L874" s="50">
        <v>22.22</v>
      </c>
      <c r="M874" s="50">
        <v>11.5</v>
      </c>
      <c r="N874" s="50">
        <v>5.89</v>
      </c>
      <c r="O874" s="50">
        <v>0.39</v>
      </c>
      <c r="P874" s="51">
        <v>-6.1111111111111107</v>
      </c>
      <c r="Q874" s="51">
        <v>-3.8999999999999995</v>
      </c>
      <c r="R874" s="51">
        <v>-9.2222222222222232</v>
      </c>
      <c r="S874" s="51">
        <v>0.59999999999999909</v>
      </c>
      <c r="T874" s="51">
        <v>3.4999999999999982</v>
      </c>
      <c r="U874" s="51">
        <v>12.1</v>
      </c>
      <c r="V874" s="51">
        <v>11.700000000000001</v>
      </c>
      <c r="W874" s="51">
        <v>10.6</v>
      </c>
      <c r="X874" s="51">
        <v>9.3888888888888875</v>
      </c>
      <c r="Y874" s="51">
        <v>6.5000000000000018</v>
      </c>
      <c r="Z874" s="51">
        <v>-2.2222222222222223</v>
      </c>
      <c r="AA874" s="51">
        <v>-7.9999999999999991</v>
      </c>
      <c r="AB874" s="53">
        <f t="shared" si="315"/>
        <v>191.71452256086013</v>
      </c>
      <c r="AC874" s="53">
        <f t="shared" si="316"/>
        <v>260.39369242790713</v>
      </c>
      <c r="AD874" s="53">
        <f t="shared" si="317"/>
        <v>93.617327627508175</v>
      </c>
      <c r="AE874" s="53">
        <f t="shared" si="318"/>
        <v>267.14012456650073</v>
      </c>
      <c r="AF874" s="53">
        <f t="shared" si="319"/>
        <v>244.83091623983671</v>
      </c>
      <c r="AG874" s="53">
        <f t="shared" si="320"/>
        <v>820.56361982387421</v>
      </c>
      <c r="AH874" s="53">
        <f t="shared" si="321"/>
        <v>571.87666698656483</v>
      </c>
      <c r="AI874" s="53">
        <f t="shared" si="322"/>
        <v>509.16994501128488</v>
      </c>
      <c r="AJ874" s="53">
        <f t="shared" si="323"/>
        <v>518.07937485692207</v>
      </c>
      <c r="AK874" s="53">
        <f t="shared" si="324"/>
        <v>690.43671778277644</v>
      </c>
      <c r="AL874" s="53">
        <f t="shared" si="325"/>
        <v>290.93905851103591</v>
      </c>
      <c r="AM874" s="53">
        <f t="shared" si="326"/>
        <v>179.00099924608321</v>
      </c>
      <c r="AN874" s="55">
        <f t="shared" si="327"/>
        <v>0.4942000468757915</v>
      </c>
      <c r="AO874" s="55">
        <f t="shared" si="328"/>
        <v>0.56790943374007818</v>
      </c>
      <c r="AP874" s="55">
        <f t="shared" si="329"/>
        <v>0.30695783166020352</v>
      </c>
      <c r="AQ874" s="55">
        <f t="shared" si="330"/>
        <v>0.41850974284509324</v>
      </c>
      <c r="AR874" s="55">
        <f t="shared" si="331"/>
        <v>0.31190103077518583</v>
      </c>
      <c r="AS874" s="55">
        <f t="shared" si="332"/>
        <v>0.58199267583825232</v>
      </c>
      <c r="AT874" s="55">
        <f t="shared" si="333"/>
        <v>0.41644422833648809</v>
      </c>
      <c r="AU874" s="55">
        <f t="shared" si="334"/>
        <v>0.39883086143982688</v>
      </c>
      <c r="AV874" s="55">
        <f t="shared" si="335"/>
        <v>0.44006033740597117</v>
      </c>
      <c r="AW874" s="55">
        <f t="shared" si="336"/>
        <v>0.71376989074133468</v>
      </c>
      <c r="AX874" s="55">
        <f t="shared" si="337"/>
        <v>0.56008307909569521</v>
      </c>
      <c r="AY874" s="55">
        <f t="shared" si="338"/>
        <v>0.53358603291190021</v>
      </c>
    </row>
    <row r="875" spans="1:51" ht="14.4" thickBot="1" x14ac:dyDescent="0.3">
      <c r="A875" s="41" t="s">
        <v>1398</v>
      </c>
      <c r="B875" s="41" t="s">
        <v>1431</v>
      </c>
      <c r="C875" s="26" t="s">
        <v>934</v>
      </c>
      <c r="D875" s="50">
        <v>6.5</v>
      </c>
      <c r="E875" s="50">
        <v>7.6</v>
      </c>
      <c r="F875" s="50">
        <v>13.28</v>
      </c>
      <c r="G875" s="50">
        <v>18.5</v>
      </c>
      <c r="H875" s="50">
        <v>22.22</v>
      </c>
      <c r="I875" s="50">
        <v>27</v>
      </c>
      <c r="J875" s="50">
        <v>27</v>
      </c>
      <c r="K875" s="50">
        <v>25.4</v>
      </c>
      <c r="L875" s="50">
        <v>24.5</v>
      </c>
      <c r="M875" s="50">
        <v>16.8</v>
      </c>
      <c r="N875" s="50">
        <v>9.61</v>
      </c>
      <c r="O875" s="50">
        <v>5.28</v>
      </c>
      <c r="P875" s="51">
        <v>-3.9999999999999996</v>
      </c>
      <c r="Q875" s="51">
        <v>-5</v>
      </c>
      <c r="R875" s="51">
        <v>-6.7777777777777768</v>
      </c>
      <c r="S875" s="51">
        <v>-6.7999999999999989</v>
      </c>
      <c r="T875" s="51">
        <v>-2.3888888888888893</v>
      </c>
      <c r="U875" s="51">
        <v>4.7</v>
      </c>
      <c r="V875" s="51">
        <v>9.5</v>
      </c>
      <c r="W875" s="51">
        <v>12.6</v>
      </c>
      <c r="X875" s="51">
        <v>4.8888888888888875</v>
      </c>
      <c r="Y875" s="51">
        <v>1.4000000000000017</v>
      </c>
      <c r="Z875" s="51">
        <v>-4.1111111111111098</v>
      </c>
      <c r="AA875" s="51">
        <v>-5.8888888888888893</v>
      </c>
      <c r="AB875" s="53">
        <f t="shared" si="315"/>
        <v>214.10575298594199</v>
      </c>
      <c r="AC875" s="53">
        <f t="shared" si="316"/>
        <v>170.81320748274891</v>
      </c>
      <c r="AD875" s="53">
        <f t="shared" si="317"/>
        <v>89.2136134151948</v>
      </c>
      <c r="AE875" s="53">
        <f t="shared" si="318"/>
        <v>63.693077931886386</v>
      </c>
      <c r="AF875" s="53">
        <f t="shared" si="319"/>
        <v>98.407243178474644</v>
      </c>
      <c r="AG875" s="53">
        <f t="shared" si="320"/>
        <v>204.77888130798783</v>
      </c>
      <c r="AH875" s="53">
        <f t="shared" si="321"/>
        <v>395.12922775767737</v>
      </c>
      <c r="AI875" s="53">
        <f t="shared" si="322"/>
        <v>655.32893197145415</v>
      </c>
      <c r="AJ875" s="53">
        <f t="shared" si="323"/>
        <v>243.83823434462261</v>
      </c>
      <c r="AK875" s="53">
        <f t="shared" si="324"/>
        <v>239.3116933234235</v>
      </c>
      <c r="AL875" s="53">
        <f t="shared" si="325"/>
        <v>170.45973590236576</v>
      </c>
      <c r="AM875" s="53">
        <f t="shared" si="326"/>
        <v>175.09784330200876</v>
      </c>
      <c r="AN875" s="55">
        <f t="shared" si="327"/>
        <v>0.4704693558133054</v>
      </c>
      <c r="AO875" s="55">
        <f t="shared" si="328"/>
        <v>0.40468643618939049</v>
      </c>
      <c r="AP875" s="55">
        <f t="shared" si="329"/>
        <v>0.24201077913670055</v>
      </c>
      <c r="AQ875" s="55">
        <f t="shared" si="330"/>
        <v>0.17307585946548396</v>
      </c>
      <c r="AR875" s="55">
        <f t="shared" si="331"/>
        <v>0.19179072843091111</v>
      </c>
      <c r="AS875" s="55">
        <f t="shared" si="332"/>
        <v>0.23982010526637704</v>
      </c>
      <c r="AT875" s="55">
        <f t="shared" si="333"/>
        <v>0.33312910961891001</v>
      </c>
      <c r="AU875" s="55">
        <f t="shared" si="334"/>
        <v>0.44978345501899514</v>
      </c>
      <c r="AV875" s="55">
        <f t="shared" si="335"/>
        <v>0.2818260907594265</v>
      </c>
      <c r="AW875" s="55">
        <f t="shared" si="336"/>
        <v>0.35394901678169999</v>
      </c>
      <c r="AX875" s="55">
        <f t="shared" si="337"/>
        <v>0.37769739452839424</v>
      </c>
      <c r="AY875" s="55">
        <f t="shared" si="338"/>
        <v>0.44378332343924903</v>
      </c>
    </row>
    <row r="876" spans="1:51" ht="27" thickBot="1" x14ac:dyDescent="0.3">
      <c r="A876" s="41" t="s">
        <v>1398</v>
      </c>
      <c r="B876" s="41" t="s">
        <v>1431</v>
      </c>
      <c r="C876" s="26" t="s">
        <v>935</v>
      </c>
      <c r="D876" s="50">
        <v>0.39</v>
      </c>
      <c r="E876" s="50">
        <v>1.8</v>
      </c>
      <c r="F876" s="50">
        <v>4.78</v>
      </c>
      <c r="G876" s="50">
        <v>13.3</v>
      </c>
      <c r="H876" s="50">
        <v>17.89</v>
      </c>
      <c r="I876" s="50">
        <v>22.8</v>
      </c>
      <c r="J876" s="50">
        <v>25.4</v>
      </c>
      <c r="K876" s="50">
        <v>23.7</v>
      </c>
      <c r="L876" s="50">
        <v>17.28</v>
      </c>
      <c r="M876" s="50">
        <v>11</v>
      </c>
      <c r="N876" s="50">
        <v>3.28</v>
      </c>
      <c r="O876" s="50">
        <v>-0.39</v>
      </c>
      <c r="P876" s="51">
        <v>-5.4999999999999991</v>
      </c>
      <c r="Q876" s="51">
        <v>-5.1999999999999993</v>
      </c>
      <c r="R876" s="51">
        <v>-4.5000000000000009</v>
      </c>
      <c r="S876" s="51">
        <v>-6.3999999999999995</v>
      </c>
      <c r="T876" s="51">
        <v>0.11111111111111269</v>
      </c>
      <c r="U876" s="51">
        <v>0.79999999999999871</v>
      </c>
      <c r="V876" s="51">
        <v>7.0000000000000009</v>
      </c>
      <c r="W876" s="51">
        <v>8.1</v>
      </c>
      <c r="X876" s="51">
        <v>3.7222222222222237</v>
      </c>
      <c r="Y876" s="51">
        <v>-0.19999999999999968</v>
      </c>
      <c r="Z876" s="51">
        <v>-4.7222222222222223</v>
      </c>
      <c r="AA876" s="51">
        <v>-7.3888888888888893</v>
      </c>
      <c r="AB876" s="53">
        <f t="shared" si="315"/>
        <v>262.69898679307846</v>
      </c>
      <c r="AC876" s="53">
        <f t="shared" si="316"/>
        <v>248.43062868104852</v>
      </c>
      <c r="AD876" s="53">
        <f t="shared" si="317"/>
        <v>223.74052801308667</v>
      </c>
      <c r="AE876" s="53">
        <f t="shared" si="318"/>
        <v>94.407268783949164</v>
      </c>
      <c r="AF876" s="53">
        <f t="shared" si="319"/>
        <v>185.51189702421513</v>
      </c>
      <c r="AG876" s="53">
        <f t="shared" si="320"/>
        <v>151.3280975669293</v>
      </c>
      <c r="AH876" s="53">
        <f t="shared" si="321"/>
        <v>309.38152962478347</v>
      </c>
      <c r="AI876" s="53">
        <f t="shared" si="322"/>
        <v>397.95887667521862</v>
      </c>
      <c r="AJ876" s="53">
        <f t="shared" si="323"/>
        <v>322.85369003059742</v>
      </c>
      <c r="AK876" s="53">
        <f t="shared" si="324"/>
        <v>276.78071748367319</v>
      </c>
      <c r="AL876" s="53">
        <f t="shared" si="325"/>
        <v>240.38874179425196</v>
      </c>
      <c r="AM876" s="53">
        <f t="shared" si="326"/>
        <v>208.19624101209001</v>
      </c>
      <c r="AN876" s="55">
        <f t="shared" si="327"/>
        <v>0.64640681156637136</v>
      </c>
      <c r="AO876" s="55">
        <f t="shared" si="328"/>
        <v>0.59754988821873956</v>
      </c>
      <c r="AP876" s="55">
        <f t="shared" si="329"/>
        <v>0.51045856589493066</v>
      </c>
      <c r="AQ876" s="55">
        <f t="shared" si="330"/>
        <v>0.24879332684400932</v>
      </c>
      <c r="AR876" s="55">
        <f t="shared" si="331"/>
        <v>0.30108604254415977</v>
      </c>
      <c r="AS876" s="55">
        <f t="shared" si="332"/>
        <v>0.23368090927404178</v>
      </c>
      <c r="AT876" s="55">
        <f t="shared" si="333"/>
        <v>0.30904448392427875</v>
      </c>
      <c r="AU876" s="55">
        <f t="shared" si="334"/>
        <v>0.36878797442910527</v>
      </c>
      <c r="AV876" s="55">
        <f t="shared" si="335"/>
        <v>0.40491227657748496</v>
      </c>
      <c r="AW876" s="55">
        <f t="shared" si="336"/>
        <v>0.45946939322043401</v>
      </c>
      <c r="AX876" s="55">
        <f t="shared" si="337"/>
        <v>0.5577018453412439</v>
      </c>
      <c r="AY876" s="55">
        <f t="shared" si="338"/>
        <v>0.5919650701046576</v>
      </c>
    </row>
    <row r="877" spans="1:51" ht="14.4" thickBot="1" x14ac:dyDescent="0.3">
      <c r="A877" s="41" t="s">
        <v>1398</v>
      </c>
      <c r="B877" s="41" t="s">
        <v>1431</v>
      </c>
      <c r="C877" s="26" t="s">
        <v>936</v>
      </c>
      <c r="D877" s="50">
        <v>-0.11</v>
      </c>
      <c r="E877" s="50">
        <v>1.4</v>
      </c>
      <c r="F877" s="50">
        <v>4.72</v>
      </c>
      <c r="G877" s="50">
        <v>8.4</v>
      </c>
      <c r="H877" s="50">
        <v>14.89</v>
      </c>
      <c r="I877" s="50">
        <v>19.8</v>
      </c>
      <c r="J877" s="50">
        <v>21.3</v>
      </c>
      <c r="K877" s="50">
        <v>21</v>
      </c>
      <c r="L877" s="50">
        <v>16.22</v>
      </c>
      <c r="M877" s="50">
        <v>8.1999999999999993</v>
      </c>
      <c r="N877" s="50">
        <v>2.78</v>
      </c>
      <c r="O877" s="50">
        <v>-1.5</v>
      </c>
      <c r="P877" s="51">
        <v>-7.7777777777777777</v>
      </c>
      <c r="Q877" s="51">
        <v>-5.4999999999999991</v>
      </c>
      <c r="R877" s="51">
        <v>-4.7222222222222223</v>
      </c>
      <c r="S877" s="51">
        <v>-4.7</v>
      </c>
      <c r="T877" s="51">
        <v>-2.2222222222222223</v>
      </c>
      <c r="U877" s="51">
        <v>-3.0999999999999988</v>
      </c>
      <c r="V877" s="51">
        <v>7.9999999999999991</v>
      </c>
      <c r="W877" s="51">
        <v>10.399999999999999</v>
      </c>
      <c r="X877" s="51">
        <v>4.0000000000000018</v>
      </c>
      <c r="Y877" s="51">
        <v>-2.5</v>
      </c>
      <c r="Z877" s="51">
        <v>-4.7777777777777786</v>
      </c>
      <c r="AA877" s="51">
        <v>-9.2777777777777768</v>
      </c>
      <c r="AB877" s="53">
        <f t="shared" si="315"/>
        <v>192.10433322832915</v>
      </c>
      <c r="AC877" s="53">
        <f t="shared" si="316"/>
        <v>244.27652745127034</v>
      </c>
      <c r="AD877" s="53">
        <f t="shared" si="317"/>
        <v>217.27929308013429</v>
      </c>
      <c r="AE877" s="53">
        <f t="shared" si="318"/>
        <v>169.27004827369512</v>
      </c>
      <c r="AF877" s="53">
        <f t="shared" si="319"/>
        <v>159.60035140805547</v>
      </c>
      <c r="AG877" s="53">
        <f t="shared" si="320"/>
        <v>102.74898848969976</v>
      </c>
      <c r="AH877" s="53">
        <f t="shared" si="321"/>
        <v>454.21160613612375</v>
      </c>
      <c r="AI877" s="53">
        <f t="shared" si="322"/>
        <v>639.15321834321082</v>
      </c>
      <c r="AJ877" s="53">
        <f t="shared" si="323"/>
        <v>359.06908353047942</v>
      </c>
      <c r="AK877" s="53">
        <f t="shared" si="324"/>
        <v>238.3676617629005</v>
      </c>
      <c r="AL877" s="53">
        <f t="shared" si="325"/>
        <v>246.96516719425728</v>
      </c>
      <c r="AM877" s="53">
        <f t="shared" si="326"/>
        <v>168.31590091307547</v>
      </c>
      <c r="AN877" s="55">
        <f t="shared" si="327"/>
        <v>0.56287232172461577</v>
      </c>
      <c r="AO877" s="55">
        <f t="shared" si="328"/>
        <v>0.60107582894735856</v>
      </c>
      <c r="AP877" s="55">
        <f t="shared" si="329"/>
        <v>0.50408792774890832</v>
      </c>
      <c r="AQ877" s="55">
        <f t="shared" si="330"/>
        <v>0.39204891204216469</v>
      </c>
      <c r="AR877" s="55">
        <f t="shared" si="331"/>
        <v>0.30724460544711618</v>
      </c>
      <c r="AS877" s="55">
        <f t="shared" si="332"/>
        <v>0.21110026883929925</v>
      </c>
      <c r="AT877" s="55">
        <f t="shared" si="333"/>
        <v>0.42378690378082412</v>
      </c>
      <c r="AU877" s="55">
        <f t="shared" si="334"/>
        <v>0.50736321070061519</v>
      </c>
      <c r="AV877" s="55">
        <f t="shared" si="335"/>
        <v>0.44162758468326607</v>
      </c>
      <c r="AW877" s="55">
        <f t="shared" si="336"/>
        <v>0.46840200468517923</v>
      </c>
      <c r="AX877" s="55">
        <f t="shared" si="337"/>
        <v>0.57536549024813977</v>
      </c>
      <c r="AY877" s="55">
        <f t="shared" si="338"/>
        <v>0.55429188074194757</v>
      </c>
    </row>
    <row r="878" spans="1:51" ht="14.4" thickBot="1" x14ac:dyDescent="0.3">
      <c r="A878" s="41" t="s">
        <v>1398</v>
      </c>
      <c r="B878" s="41" t="s">
        <v>1431</v>
      </c>
      <c r="C878" s="26" t="s">
        <v>937</v>
      </c>
      <c r="D878" s="50">
        <v>5.1100000000000003</v>
      </c>
      <c r="E878" s="50">
        <v>9.3000000000000007</v>
      </c>
      <c r="F878" s="50">
        <v>11.11</v>
      </c>
      <c r="G878" s="50">
        <v>15.7</v>
      </c>
      <c r="H878" s="50">
        <v>22.89</v>
      </c>
      <c r="I878" s="50">
        <v>25</v>
      </c>
      <c r="J878" s="50">
        <v>27</v>
      </c>
      <c r="K878" s="50">
        <v>26.3</v>
      </c>
      <c r="L878" s="50">
        <v>24</v>
      </c>
      <c r="M878" s="50">
        <v>15</v>
      </c>
      <c r="N878" s="50">
        <v>8.2200000000000006</v>
      </c>
      <c r="O878" s="50">
        <v>4.6100000000000003</v>
      </c>
      <c r="P878" s="51">
        <v>-2.3888888888888893</v>
      </c>
      <c r="Q878" s="51">
        <v>-1.4999999999999996</v>
      </c>
      <c r="R878" s="51">
        <v>-1.888888888888888</v>
      </c>
      <c r="S878" s="51">
        <v>0.39999999999999936</v>
      </c>
      <c r="T878" s="51">
        <v>-2.1111111111111116</v>
      </c>
      <c r="U878" s="51">
        <v>3.5999999999999983</v>
      </c>
      <c r="V878" s="51">
        <v>6.4000000000000012</v>
      </c>
      <c r="W878" s="51">
        <v>11.700000000000001</v>
      </c>
      <c r="X878" s="51">
        <v>4.2777777777777795</v>
      </c>
      <c r="Y878" s="51">
        <v>1.0999999999999983</v>
      </c>
      <c r="Z878" s="51">
        <v>-0.38888888888888851</v>
      </c>
      <c r="AA878" s="51">
        <v>-3.2222222222222223</v>
      </c>
      <c r="AB878" s="53">
        <f t="shared" si="315"/>
        <v>299.63490111740288</v>
      </c>
      <c r="AC878" s="53">
        <f t="shared" si="316"/>
        <v>256.45324618918232</v>
      </c>
      <c r="AD878" s="53">
        <f t="shared" si="317"/>
        <v>214.61649546798623</v>
      </c>
      <c r="AE878" s="53">
        <f t="shared" si="318"/>
        <v>222.26768240757826</v>
      </c>
      <c r="AF878" s="53">
        <f t="shared" si="319"/>
        <v>98.442575448832656</v>
      </c>
      <c r="AG878" s="53">
        <f t="shared" si="320"/>
        <v>197.56379426624858</v>
      </c>
      <c r="AH878" s="53">
        <f t="shared" si="321"/>
        <v>259.2029185709435</v>
      </c>
      <c r="AI878" s="53">
        <f t="shared" si="322"/>
        <v>551.92681333584267</v>
      </c>
      <c r="AJ878" s="53">
        <f t="shared" si="323"/>
        <v>230.69581876533178</v>
      </c>
      <c r="AK878" s="53">
        <f t="shared" si="324"/>
        <v>257.15951856395418</v>
      </c>
      <c r="AL878" s="53">
        <f t="shared" si="325"/>
        <v>324.5132331916414</v>
      </c>
      <c r="AM878" s="53">
        <f t="shared" si="326"/>
        <v>274.15995378433951</v>
      </c>
      <c r="AN878" s="55">
        <f t="shared" si="327"/>
        <v>0.58397323299064785</v>
      </c>
      <c r="AO878" s="55">
        <f t="shared" si="328"/>
        <v>0.46812311789081984</v>
      </c>
      <c r="AP878" s="55">
        <f t="shared" si="329"/>
        <v>0.40312104172629165</v>
      </c>
      <c r="AQ878" s="55">
        <f t="shared" si="330"/>
        <v>0.35327739337334507</v>
      </c>
      <c r="AR878" s="55">
        <f t="shared" si="331"/>
        <v>0.18796230225310276</v>
      </c>
      <c r="AS878" s="55">
        <f t="shared" si="332"/>
        <v>0.24991854403298416</v>
      </c>
      <c r="AT878" s="55">
        <f t="shared" si="333"/>
        <v>0.2698130491024226</v>
      </c>
      <c r="AU878" s="55">
        <f t="shared" si="334"/>
        <v>0.40191661794668349</v>
      </c>
      <c r="AV878" s="55">
        <f t="shared" si="335"/>
        <v>0.27826586431835565</v>
      </c>
      <c r="AW878" s="55">
        <f t="shared" si="336"/>
        <v>0.38862552721018623</v>
      </c>
      <c r="AX878" s="55">
        <f t="shared" si="337"/>
        <v>0.54615584187967858</v>
      </c>
      <c r="AY878" s="55">
        <f t="shared" si="338"/>
        <v>0.5684165405991688</v>
      </c>
    </row>
    <row r="879" spans="1:51" ht="14.4" thickBot="1" x14ac:dyDescent="0.3">
      <c r="A879" s="41" t="s">
        <v>1398</v>
      </c>
      <c r="B879" s="41" t="s">
        <v>1431</v>
      </c>
      <c r="C879" s="26" t="s">
        <v>938</v>
      </c>
      <c r="D879" s="50">
        <v>5.39</v>
      </c>
      <c r="E879" s="50">
        <v>8.1</v>
      </c>
      <c r="F879" s="50">
        <v>10.39</v>
      </c>
      <c r="G879" s="50">
        <v>16.8</v>
      </c>
      <c r="H879" s="50">
        <v>22.39</v>
      </c>
      <c r="I879" s="50">
        <v>26.5</v>
      </c>
      <c r="J879" s="50">
        <v>29.6</v>
      </c>
      <c r="K879" s="50">
        <v>27.3</v>
      </c>
      <c r="L879" s="50">
        <v>24.89</v>
      </c>
      <c r="M879" s="50">
        <v>17.5</v>
      </c>
      <c r="N879" s="50">
        <v>10.61</v>
      </c>
      <c r="O879" s="50">
        <v>8.11</v>
      </c>
      <c r="P879" s="51">
        <v>-3.1111111111111116</v>
      </c>
      <c r="Q879" s="51">
        <v>-1.3999999999999997</v>
      </c>
      <c r="R879" s="51">
        <v>-0.38888888888888851</v>
      </c>
      <c r="S879" s="51">
        <v>-3.2000000000000006</v>
      </c>
      <c r="T879" s="51">
        <v>0.38888888888889045</v>
      </c>
      <c r="U879" s="51">
        <v>-5</v>
      </c>
      <c r="V879" s="51">
        <v>9.5</v>
      </c>
      <c r="W879" s="51">
        <v>7.5</v>
      </c>
      <c r="X879" s="51">
        <v>6.1111111111111107</v>
      </c>
      <c r="Y879" s="51">
        <v>5.5999999999999988</v>
      </c>
      <c r="Z879" s="51">
        <v>-3.2222222222222223</v>
      </c>
      <c r="AA879" s="51">
        <v>-10.888888888888889</v>
      </c>
      <c r="AB879" s="53">
        <f t="shared" si="315"/>
        <v>263.99968570374665</v>
      </c>
      <c r="AC879" s="53">
        <f t="shared" si="316"/>
        <v>282.23412962030108</v>
      </c>
      <c r="AD879" s="53">
        <f t="shared" si="317"/>
        <v>280.43698454617862</v>
      </c>
      <c r="AE879" s="53">
        <f t="shared" si="318"/>
        <v>122.18829807245552</v>
      </c>
      <c r="AF879" s="53">
        <f t="shared" si="319"/>
        <v>146.20415251084896</v>
      </c>
      <c r="AG879" s="53">
        <f t="shared" si="320"/>
        <v>51.531287549398868</v>
      </c>
      <c r="AH879" s="53">
        <f t="shared" si="321"/>
        <v>339.65808317581434</v>
      </c>
      <c r="AI879" s="53">
        <f t="shared" si="322"/>
        <v>296.13129208946629</v>
      </c>
      <c r="AJ879" s="53">
        <f t="shared" si="323"/>
        <v>282.22653396156608</v>
      </c>
      <c r="AK879" s="53">
        <f t="shared" si="324"/>
        <v>413.85009673672897</v>
      </c>
      <c r="AL879" s="53">
        <f t="shared" si="325"/>
        <v>182.10063404736252</v>
      </c>
      <c r="AM879" s="53">
        <f t="shared" si="326"/>
        <v>66.215207507601349</v>
      </c>
      <c r="AN879" s="55">
        <f t="shared" si="327"/>
        <v>0.5428423202689503</v>
      </c>
      <c r="AO879" s="55">
        <f t="shared" si="328"/>
        <v>0.51141568371948687</v>
      </c>
      <c r="AP879" s="55">
        <f t="shared" si="329"/>
        <v>0.47197550584498521</v>
      </c>
      <c r="AQ879" s="55">
        <f t="shared" si="330"/>
        <v>0.25291440062002957</v>
      </c>
      <c r="AR879" s="55">
        <f t="shared" si="331"/>
        <v>0.23256697306925161</v>
      </c>
      <c r="AS879" s="55">
        <f t="shared" si="332"/>
        <v>0.12208665487838852</v>
      </c>
      <c r="AT879" s="55">
        <f t="shared" si="333"/>
        <v>0.28636199722642819</v>
      </c>
      <c r="AU879" s="55">
        <f t="shared" si="334"/>
        <v>0.2858661201477834</v>
      </c>
      <c r="AV879" s="55">
        <f t="shared" si="335"/>
        <v>0.29968738019416852</v>
      </c>
      <c r="AW879" s="55">
        <f t="shared" si="336"/>
        <v>0.45526305955360219</v>
      </c>
      <c r="AX879" s="55">
        <f t="shared" si="337"/>
        <v>0.37754971511098073</v>
      </c>
      <c r="AY879" s="55">
        <f t="shared" si="338"/>
        <v>0.24762852835403829</v>
      </c>
    </row>
    <row r="880" spans="1:51" ht="14.4" thickBot="1" x14ac:dyDescent="0.3">
      <c r="A880" s="41" t="s">
        <v>1398</v>
      </c>
      <c r="B880" s="41" t="s">
        <v>1431</v>
      </c>
      <c r="C880" s="26" t="s">
        <v>939</v>
      </c>
      <c r="D880" s="50">
        <v>3.11</v>
      </c>
      <c r="E880" s="50">
        <v>3.1</v>
      </c>
      <c r="F880" s="50">
        <v>4.78</v>
      </c>
      <c r="G880" s="50">
        <v>11.9</v>
      </c>
      <c r="H880" s="50">
        <v>15</v>
      </c>
      <c r="I880" s="50">
        <v>18.399999999999999</v>
      </c>
      <c r="J880" s="50">
        <v>20.3</v>
      </c>
      <c r="K880" s="50">
        <v>18.899999999999999</v>
      </c>
      <c r="L880" s="50">
        <v>17.5</v>
      </c>
      <c r="M880" s="50">
        <v>10.3</v>
      </c>
      <c r="N880" s="50">
        <v>4.6100000000000003</v>
      </c>
      <c r="O880" s="50">
        <v>1.39</v>
      </c>
      <c r="P880" s="51">
        <v>-9.2777777777777768</v>
      </c>
      <c r="Q880" s="51">
        <v>-9.1000000000000014</v>
      </c>
      <c r="R880" s="51">
        <v>-7.0000000000000009</v>
      </c>
      <c r="S880" s="51">
        <v>-7.1000000000000005</v>
      </c>
      <c r="T880" s="51">
        <v>-1.7777777777777772</v>
      </c>
      <c r="U880" s="51">
        <v>1.8000000000000012</v>
      </c>
      <c r="V880" s="51">
        <v>10.999999999999998</v>
      </c>
      <c r="W880" s="51">
        <v>10.199999999999999</v>
      </c>
      <c r="X880" s="51">
        <v>8.2777777777777768</v>
      </c>
      <c r="Y880" s="51">
        <v>-1.0000000000000004</v>
      </c>
      <c r="Z880" s="51">
        <v>-7.6111111111111107</v>
      </c>
      <c r="AA880" s="51">
        <v>-12.388888888888889</v>
      </c>
      <c r="AB880" s="53">
        <f t="shared" si="315"/>
        <v>120.74782945207791</v>
      </c>
      <c r="AC880" s="53">
        <f t="shared" si="316"/>
        <v>124.24581578902523</v>
      </c>
      <c r="AD880" s="53">
        <f t="shared" si="317"/>
        <v>152.94772096808975</v>
      </c>
      <c r="AE880" s="53">
        <f t="shared" si="318"/>
        <v>92.941818586399989</v>
      </c>
      <c r="AF880" s="53">
        <f t="shared" si="319"/>
        <v>169.20800145522929</v>
      </c>
      <c r="AG880" s="53">
        <f t="shared" si="320"/>
        <v>229.09470871794727</v>
      </c>
      <c r="AH880" s="53">
        <f t="shared" si="321"/>
        <v>722.78106437449162</v>
      </c>
      <c r="AI880" s="53">
        <f t="shared" si="322"/>
        <v>708.75552464422503</v>
      </c>
      <c r="AJ880" s="53">
        <f t="shared" si="323"/>
        <v>597.42667993706948</v>
      </c>
      <c r="AK880" s="53">
        <f t="shared" si="324"/>
        <v>258.06477404827552</v>
      </c>
      <c r="AL880" s="53">
        <f t="shared" si="325"/>
        <v>140.85744458047697</v>
      </c>
      <c r="AM880" s="53">
        <f t="shared" si="326"/>
        <v>83.248012316714394</v>
      </c>
      <c r="AN880" s="55">
        <f t="shared" si="327"/>
        <v>0.39764241595370764</v>
      </c>
      <c r="AO880" s="55">
        <f t="shared" si="328"/>
        <v>0.40350363219918922</v>
      </c>
      <c r="AP880" s="55">
        <f t="shared" si="329"/>
        <v>0.42204588647737717</v>
      </c>
      <c r="AQ880" s="55">
        <f t="shared" si="330"/>
        <v>0.25844508079364037</v>
      </c>
      <c r="AR880" s="55">
        <f t="shared" si="331"/>
        <v>0.31523938399423734</v>
      </c>
      <c r="AS880" s="55">
        <f t="shared" si="332"/>
        <v>0.32927462151268022</v>
      </c>
      <c r="AT880" s="55">
        <f t="shared" si="333"/>
        <v>0.55129507059944038</v>
      </c>
      <c r="AU880" s="55">
        <f t="shared" si="334"/>
        <v>0.57017423591597804</v>
      </c>
      <c r="AV880" s="55">
        <f t="shared" si="335"/>
        <v>0.54699478887891084</v>
      </c>
      <c r="AW880" s="55">
        <f t="shared" si="336"/>
        <v>0.45411941819843854</v>
      </c>
      <c r="AX880" s="55">
        <f t="shared" si="337"/>
        <v>0.40743149795858408</v>
      </c>
      <c r="AY880" s="55">
        <f t="shared" si="338"/>
        <v>0.35101931325698549</v>
      </c>
    </row>
    <row r="881" spans="1:51" ht="14.4" thickBot="1" x14ac:dyDescent="0.3">
      <c r="A881" s="41" t="s">
        <v>1398</v>
      </c>
      <c r="B881" s="41" t="s">
        <v>1431</v>
      </c>
      <c r="C881" s="26" t="s">
        <v>940</v>
      </c>
      <c r="D881" s="50">
        <v>4.6100000000000003</v>
      </c>
      <c r="E881" s="50">
        <v>9.4</v>
      </c>
      <c r="F881" s="50">
        <v>12.39</v>
      </c>
      <c r="G881" s="50">
        <v>17.3</v>
      </c>
      <c r="H881" s="50">
        <v>22.5</v>
      </c>
      <c r="I881" s="50">
        <v>25.4</v>
      </c>
      <c r="J881" s="50">
        <v>26.7</v>
      </c>
      <c r="K881" s="50">
        <v>27.7</v>
      </c>
      <c r="L881" s="50">
        <v>21.61</v>
      </c>
      <c r="M881" s="50">
        <v>17.2</v>
      </c>
      <c r="N881" s="50">
        <v>10.78</v>
      </c>
      <c r="O881" s="50">
        <v>7.22</v>
      </c>
      <c r="P881" s="51">
        <v>-5.7777777777777768</v>
      </c>
      <c r="Q881" s="51">
        <v>-3.8</v>
      </c>
      <c r="R881" s="51">
        <v>-3.6111111111111112</v>
      </c>
      <c r="S881" s="51">
        <v>-3.2000000000000006</v>
      </c>
      <c r="T881" s="51">
        <v>3.2222222222222205</v>
      </c>
      <c r="U881" s="51">
        <v>7.2</v>
      </c>
      <c r="V881" s="51">
        <v>14.200000000000001</v>
      </c>
      <c r="W881" s="51">
        <v>12.799999999999999</v>
      </c>
      <c r="X881" s="51">
        <v>11.611111111111111</v>
      </c>
      <c r="Y881" s="51">
        <v>0.49999999999999922</v>
      </c>
      <c r="Z881" s="51">
        <v>-1.1111111111111112</v>
      </c>
      <c r="AA881" s="51">
        <v>-2.1111111111111116</v>
      </c>
      <c r="AB881" s="53">
        <f t="shared" si="315"/>
        <v>186.59340298470315</v>
      </c>
      <c r="AC881" s="53">
        <f t="shared" si="316"/>
        <v>181.13301709597559</v>
      </c>
      <c r="AD881" s="53">
        <f t="shared" si="317"/>
        <v>152.75741850167691</v>
      </c>
      <c r="AE881" s="53">
        <f t="shared" si="318"/>
        <v>118.38024887720006</v>
      </c>
      <c r="AF881" s="53">
        <f t="shared" si="319"/>
        <v>217.72534648561779</v>
      </c>
      <c r="AG881" s="53">
        <f t="shared" si="320"/>
        <v>317.97077511599457</v>
      </c>
      <c r="AH881" s="53">
        <f t="shared" si="321"/>
        <v>747.45628678605794</v>
      </c>
      <c r="AI881" s="53">
        <f t="shared" si="322"/>
        <v>587.44010482024987</v>
      </c>
      <c r="AJ881" s="53">
        <f t="shared" si="323"/>
        <v>723.07936299348671</v>
      </c>
      <c r="AK881" s="53">
        <f t="shared" si="324"/>
        <v>204.97909962592027</v>
      </c>
      <c r="AL881" s="53">
        <f t="shared" si="325"/>
        <v>245.91324529242772</v>
      </c>
      <c r="AM881" s="53">
        <f t="shared" si="326"/>
        <v>269.9047369325541</v>
      </c>
      <c r="AN881" s="55">
        <f t="shared" si="327"/>
        <v>0.46893520750177858</v>
      </c>
      <c r="AO881" s="55">
        <f t="shared" si="328"/>
        <v>0.39209796087184778</v>
      </c>
      <c r="AP881" s="55">
        <f t="shared" si="329"/>
        <v>0.32603532620157988</v>
      </c>
      <c r="AQ881" s="55">
        <f t="shared" si="330"/>
        <v>0.24503221799744723</v>
      </c>
      <c r="AR881" s="55">
        <f t="shared" si="331"/>
        <v>0.28285964477369935</v>
      </c>
      <c r="AS881" s="55">
        <f t="shared" si="332"/>
        <v>0.31330505927884439</v>
      </c>
      <c r="AT881" s="55">
        <f t="shared" si="333"/>
        <v>0.4622393118153818</v>
      </c>
      <c r="AU881" s="55">
        <f t="shared" si="334"/>
        <v>0.39794118063169925</v>
      </c>
      <c r="AV881" s="55">
        <f t="shared" si="335"/>
        <v>0.52965074816600266</v>
      </c>
      <c r="AW881" s="55">
        <f t="shared" si="336"/>
        <v>0.32345307233523002</v>
      </c>
      <c r="AX881" s="55">
        <f t="shared" si="337"/>
        <v>0.43626790010746663</v>
      </c>
      <c r="AY881" s="55">
        <f t="shared" si="338"/>
        <v>0.51534527120564588</v>
      </c>
    </row>
    <row r="882" spans="1:51" ht="14.4" thickBot="1" x14ac:dyDescent="0.3">
      <c r="A882" s="41" t="s">
        <v>1398</v>
      </c>
      <c r="B882" s="41" t="s">
        <v>1431</v>
      </c>
      <c r="C882" s="26" t="s">
        <v>941</v>
      </c>
      <c r="D882" s="50">
        <v>-0.5</v>
      </c>
      <c r="E882" s="50">
        <v>2.2000000000000002</v>
      </c>
      <c r="F882" s="50">
        <v>8.39</v>
      </c>
      <c r="G882" s="50">
        <v>10.8</v>
      </c>
      <c r="H882" s="50">
        <v>16</v>
      </c>
      <c r="I882" s="50">
        <v>21.2</v>
      </c>
      <c r="J882" s="50">
        <v>21.5</v>
      </c>
      <c r="K882" s="50">
        <v>21</v>
      </c>
      <c r="L882" s="50">
        <v>16.11</v>
      </c>
      <c r="M882" s="50">
        <v>10.5</v>
      </c>
      <c r="N882" s="50">
        <v>3.28</v>
      </c>
      <c r="O882" s="50">
        <v>-1.28</v>
      </c>
      <c r="P882" s="51">
        <v>-9.7777777777777786</v>
      </c>
      <c r="Q882" s="51">
        <v>-5.3</v>
      </c>
      <c r="R882" s="51">
        <v>-4.7777777777777786</v>
      </c>
      <c r="S882" s="51">
        <v>-4.8</v>
      </c>
      <c r="T882" s="51">
        <v>1.5000000000000016</v>
      </c>
      <c r="U882" s="51">
        <v>0.69999999999999885</v>
      </c>
      <c r="V882" s="51">
        <v>10.799999999999999</v>
      </c>
      <c r="W882" s="51">
        <v>10.299999999999999</v>
      </c>
      <c r="X882" s="51">
        <v>6.2777777777777759</v>
      </c>
      <c r="Y882" s="51">
        <v>-0.70000000000000084</v>
      </c>
      <c r="Z882" s="51">
        <v>-5.4999999999999991</v>
      </c>
      <c r="AA882" s="51">
        <v>-9.3888888888888875</v>
      </c>
      <c r="AB882" s="53">
        <f t="shared" si="315"/>
        <v>144.62805075187015</v>
      </c>
      <c r="AC882" s="53">
        <f t="shared" si="316"/>
        <v>237.81102505541654</v>
      </c>
      <c r="AD882" s="53">
        <f t="shared" si="317"/>
        <v>167.40886054058524</v>
      </c>
      <c r="AE882" s="53">
        <f t="shared" si="318"/>
        <v>141.93003559690115</v>
      </c>
      <c r="AF882" s="53">
        <f t="shared" si="319"/>
        <v>255.44613689585492</v>
      </c>
      <c r="AG882" s="53">
        <f t="shared" si="320"/>
        <v>164.44953682682961</v>
      </c>
      <c r="AH882" s="53">
        <f t="shared" si="321"/>
        <v>653.76537929707456</v>
      </c>
      <c r="AI882" s="53">
        <f t="shared" si="322"/>
        <v>630.6815542363247</v>
      </c>
      <c r="AJ882" s="53">
        <f t="shared" si="323"/>
        <v>496.3885437377071</v>
      </c>
      <c r="AK882" s="53">
        <f t="shared" si="324"/>
        <v>266.05154509442048</v>
      </c>
      <c r="AL882" s="53">
        <f t="shared" si="325"/>
        <v>213.69530753999459</v>
      </c>
      <c r="AM882" s="53">
        <f t="shared" si="326"/>
        <v>162.75990743907172</v>
      </c>
      <c r="AN882" s="55">
        <f t="shared" si="327"/>
        <v>0.4953640299225967</v>
      </c>
      <c r="AO882" s="55">
        <f t="shared" si="328"/>
        <v>0.57635634376924838</v>
      </c>
      <c r="AP882" s="55">
        <f t="shared" si="329"/>
        <v>0.3900197028233221</v>
      </c>
      <c r="AQ882" s="55">
        <f t="shared" si="330"/>
        <v>0.33121554836516781</v>
      </c>
      <c r="AR882" s="55">
        <f t="shared" si="331"/>
        <v>0.37511455772709007</v>
      </c>
      <c r="AS882" s="55">
        <f t="shared" si="332"/>
        <v>0.25577990690328994</v>
      </c>
      <c r="AT882" s="55">
        <f t="shared" si="333"/>
        <v>0.50532296810229538</v>
      </c>
      <c r="AU882" s="55">
        <f t="shared" si="334"/>
        <v>0.50398956849083165</v>
      </c>
      <c r="AV882" s="55">
        <f t="shared" si="335"/>
        <v>0.52107584999778389</v>
      </c>
      <c r="AW882" s="55">
        <f t="shared" si="336"/>
        <v>0.45802830722490739</v>
      </c>
      <c r="AX882" s="55">
        <f t="shared" si="337"/>
        <v>0.52582655182613203</v>
      </c>
      <c r="AY882" s="55">
        <f t="shared" si="338"/>
        <v>0.54068620333699624</v>
      </c>
    </row>
    <row r="883" spans="1:51" ht="14.4" thickBot="1" x14ac:dyDescent="0.3">
      <c r="A883" s="41" t="s">
        <v>1398</v>
      </c>
      <c r="B883" s="41" t="s">
        <v>1431</v>
      </c>
      <c r="C883" s="27" t="s">
        <v>942</v>
      </c>
      <c r="D883" s="50">
        <v>5.5</v>
      </c>
      <c r="E883" s="50">
        <v>6</v>
      </c>
      <c r="F883" s="50">
        <v>9.7799999999999994</v>
      </c>
      <c r="G883" s="50">
        <v>13.5</v>
      </c>
      <c r="H883" s="50">
        <v>18.11</v>
      </c>
      <c r="I883" s="50">
        <v>20.5</v>
      </c>
      <c r="J883" s="50">
        <v>21</v>
      </c>
      <c r="K883" s="50">
        <v>21.4</v>
      </c>
      <c r="L883" s="50">
        <v>18.28</v>
      </c>
      <c r="M883" s="50">
        <v>11.4</v>
      </c>
      <c r="N883" s="50">
        <v>5</v>
      </c>
      <c r="O883" s="50">
        <v>3.22</v>
      </c>
      <c r="P883" s="51">
        <v>-4.8888888888888893</v>
      </c>
      <c r="Q883" s="51">
        <v>-6.7999999999999989</v>
      </c>
      <c r="R883" s="51">
        <v>-4.7222222222222223</v>
      </c>
      <c r="S883" s="51">
        <v>-4.7</v>
      </c>
      <c r="T883" s="51">
        <v>-3.6111111111111112</v>
      </c>
      <c r="U883" s="51">
        <v>0.89999999999999858</v>
      </c>
      <c r="V883" s="51">
        <v>7.5</v>
      </c>
      <c r="W883" s="51">
        <v>8.5999999999999979</v>
      </c>
      <c r="X883" s="51">
        <v>7.1111111111111089</v>
      </c>
      <c r="Y883" s="51">
        <v>2.8999999999999995</v>
      </c>
      <c r="Z883" s="51">
        <v>-6.8888888888888875</v>
      </c>
      <c r="AA883" s="51">
        <v>-7.2777777777777786</v>
      </c>
      <c r="AB883" s="53">
        <f t="shared" si="315"/>
        <v>200.69097508584457</v>
      </c>
      <c r="AC883" s="53">
        <f t="shared" si="316"/>
        <v>144.91502466378549</v>
      </c>
      <c r="AD883" s="53">
        <f t="shared" si="317"/>
        <v>153.72307549910965</v>
      </c>
      <c r="AE883" s="53">
        <f t="shared" si="318"/>
        <v>120.64072091940685</v>
      </c>
      <c r="AF883" s="53">
        <f t="shared" si="319"/>
        <v>105.79827410452781</v>
      </c>
      <c r="AG883" s="53">
        <f t="shared" si="320"/>
        <v>176.70468576055424</v>
      </c>
      <c r="AH883" s="53">
        <f t="shared" si="321"/>
        <v>432.19147320772032</v>
      </c>
      <c r="AI883" s="53">
        <f t="shared" si="322"/>
        <v>489.70611007245697</v>
      </c>
      <c r="AJ883" s="53">
        <f t="shared" si="323"/>
        <v>485.20503067386085</v>
      </c>
      <c r="AK883" s="53">
        <f t="shared" si="324"/>
        <v>420.48088934255253</v>
      </c>
      <c r="AL883" s="53">
        <f t="shared" si="325"/>
        <v>153.2150388474528</v>
      </c>
      <c r="AM883" s="53">
        <f t="shared" si="326"/>
        <v>163.50266613240862</v>
      </c>
      <c r="AN883" s="55">
        <f t="shared" si="327"/>
        <v>0.47149685072992803</v>
      </c>
      <c r="AO883" s="55">
        <f t="shared" si="328"/>
        <v>0.39378364584560521</v>
      </c>
      <c r="AP883" s="55">
        <f t="shared" si="329"/>
        <v>0.35663751237885455</v>
      </c>
      <c r="AQ883" s="55">
        <f t="shared" si="330"/>
        <v>0.27941779344187689</v>
      </c>
      <c r="AR883" s="55">
        <f t="shared" si="331"/>
        <v>0.22580883565307974</v>
      </c>
      <c r="AS883" s="55">
        <f t="shared" si="332"/>
        <v>0.27090946899351043</v>
      </c>
      <c r="AT883" s="55">
        <f t="shared" si="333"/>
        <v>0.41720987584628333</v>
      </c>
      <c r="AU883" s="55">
        <f t="shared" si="334"/>
        <v>0.43868774970797564</v>
      </c>
      <c r="AV883" s="55">
        <f t="shared" si="335"/>
        <v>0.48100232229758305</v>
      </c>
      <c r="AW883" s="55">
        <f t="shared" si="336"/>
        <v>0.55886335216434946</v>
      </c>
      <c r="AX883" s="55">
        <f t="shared" si="337"/>
        <v>0.41918889838011919</v>
      </c>
      <c r="AY883" s="55">
        <f t="shared" si="338"/>
        <v>0.46092207097696475</v>
      </c>
    </row>
    <row r="884" spans="1:51" ht="14.4" thickBot="1" x14ac:dyDescent="0.3">
      <c r="A884" s="41" t="s">
        <v>1398</v>
      </c>
      <c r="B884" s="41" t="s">
        <v>1431</v>
      </c>
      <c r="C884" s="26" t="s">
        <v>943</v>
      </c>
      <c r="D884" s="50">
        <v>-2</v>
      </c>
      <c r="E884" s="50">
        <v>0.5</v>
      </c>
      <c r="F884" s="50">
        <v>2.89</v>
      </c>
      <c r="G884" s="50">
        <v>8.3000000000000007</v>
      </c>
      <c r="H884" s="50">
        <v>14.22</v>
      </c>
      <c r="I884" s="50">
        <v>19.100000000000001</v>
      </c>
      <c r="J884" s="50">
        <v>20.2</v>
      </c>
      <c r="K884" s="50">
        <v>18</v>
      </c>
      <c r="L884" s="50">
        <v>13.61</v>
      </c>
      <c r="M884" s="50">
        <v>7.2</v>
      </c>
      <c r="N884" s="50">
        <v>0.61</v>
      </c>
      <c r="O884" s="50">
        <v>-4.6100000000000003</v>
      </c>
      <c r="P884" s="51">
        <v>-10.499999999999998</v>
      </c>
      <c r="Q884" s="51">
        <v>-3.9999999999999996</v>
      </c>
      <c r="R884" s="51">
        <v>-11.222222222222221</v>
      </c>
      <c r="S884" s="51">
        <v>-5.1999999999999993</v>
      </c>
      <c r="T884" s="51">
        <v>-9.1111111111111107</v>
      </c>
      <c r="U884" s="51">
        <v>-1.7999999999999992</v>
      </c>
      <c r="V884" s="51">
        <v>5.1999999999999993</v>
      </c>
      <c r="W884" s="51">
        <v>5.4999999999999991</v>
      </c>
      <c r="X884" s="51">
        <v>2.2222222222222223</v>
      </c>
      <c r="Y884" s="51">
        <v>-7.7999999999999989</v>
      </c>
      <c r="Z884" s="51">
        <v>-7.9999999999999991</v>
      </c>
      <c r="AA884" s="51">
        <v>-11.222222222222221</v>
      </c>
      <c r="AB884" s="53">
        <f t="shared" si="315"/>
        <v>144.02744561974328</v>
      </c>
      <c r="AC884" s="53">
        <f t="shared" si="316"/>
        <v>326.81026696704805</v>
      </c>
      <c r="AD884" s="53">
        <f t="shared" si="317"/>
        <v>90.185304512210024</v>
      </c>
      <c r="AE884" s="53">
        <f t="shared" si="318"/>
        <v>158.01780945966098</v>
      </c>
      <c r="AF884" s="53">
        <f t="shared" si="319"/>
        <v>58.45640151340077</v>
      </c>
      <c r="AG884" s="53">
        <f t="shared" si="320"/>
        <v>130.08894493968688</v>
      </c>
      <c r="AH884" s="53">
        <f t="shared" si="321"/>
        <v>330.74561118978551</v>
      </c>
      <c r="AI884" s="53">
        <f t="shared" si="322"/>
        <v>395.49920550023211</v>
      </c>
      <c r="AJ884" s="53">
        <f t="shared" si="323"/>
        <v>330.35466125883721</v>
      </c>
      <c r="AK884" s="53">
        <f t="shared" si="324"/>
        <v>114.37754114864616</v>
      </c>
      <c r="AL884" s="53">
        <f t="shared" si="325"/>
        <v>176.17937694596407</v>
      </c>
      <c r="AM884" s="53">
        <f t="shared" si="326"/>
        <v>155.98494153111929</v>
      </c>
      <c r="AN884" s="55">
        <f t="shared" si="327"/>
        <v>0.52226010119303024</v>
      </c>
      <c r="AO884" s="55">
        <f t="shared" si="328"/>
        <v>0.7181227670386644</v>
      </c>
      <c r="AP884" s="55">
        <f t="shared" si="329"/>
        <v>0.34633896915289275</v>
      </c>
      <c r="AQ884" s="55">
        <f t="shared" si="330"/>
        <v>0.38008004439910503</v>
      </c>
      <c r="AR884" s="55">
        <f t="shared" si="331"/>
        <v>0.19000956575617634</v>
      </c>
      <c r="AS884" s="55">
        <f t="shared" si="332"/>
        <v>0.24275616206588688</v>
      </c>
      <c r="AT884" s="55">
        <f t="shared" si="333"/>
        <v>0.37408438962430535</v>
      </c>
      <c r="AU884" s="55">
        <f t="shared" si="334"/>
        <v>0.43810213028213502</v>
      </c>
      <c r="AV884" s="55">
        <f t="shared" si="335"/>
        <v>0.46072660649803038</v>
      </c>
      <c r="AW884" s="55">
        <f t="shared" si="336"/>
        <v>0.33570706350887958</v>
      </c>
      <c r="AX884" s="55">
        <f t="shared" si="337"/>
        <v>0.52517502819216388</v>
      </c>
      <c r="AY884" s="55">
        <f t="shared" si="338"/>
        <v>0.59902956635188764</v>
      </c>
    </row>
    <row r="885" spans="1:51" ht="27" thickBot="1" x14ac:dyDescent="0.3">
      <c r="A885" s="41" t="s">
        <v>1398</v>
      </c>
      <c r="B885" s="41" t="s">
        <v>1431</v>
      </c>
      <c r="C885" s="26" t="s">
        <v>944</v>
      </c>
      <c r="D885" s="50">
        <v>7.39</v>
      </c>
      <c r="E885" s="50">
        <v>7.5</v>
      </c>
      <c r="F885" s="50">
        <v>10.39</v>
      </c>
      <c r="G885" s="50">
        <v>17.7</v>
      </c>
      <c r="H885" s="50">
        <v>21.89</v>
      </c>
      <c r="I885" s="50">
        <v>26.1</v>
      </c>
      <c r="J885" s="50">
        <v>26.3</v>
      </c>
      <c r="K885" s="50">
        <v>25.6</v>
      </c>
      <c r="L885" s="50">
        <v>22.28</v>
      </c>
      <c r="M885" s="50">
        <v>15.1</v>
      </c>
      <c r="N885" s="50">
        <v>9</v>
      </c>
      <c r="O885" s="50">
        <v>4.5</v>
      </c>
      <c r="P885" s="51">
        <v>-7.2222222222222223</v>
      </c>
      <c r="Q885" s="51">
        <v>-5.4999999999999991</v>
      </c>
      <c r="R885" s="51">
        <v>-8.7222222222222214</v>
      </c>
      <c r="S885" s="51">
        <v>-4.4000000000000012</v>
      </c>
      <c r="T885" s="51">
        <v>-5.3888888888888884</v>
      </c>
      <c r="U885" s="51">
        <v>3.0999999999999988</v>
      </c>
      <c r="V885" s="51">
        <v>12</v>
      </c>
      <c r="W885" s="51">
        <v>12.5</v>
      </c>
      <c r="X885" s="51">
        <v>6.6111111111111098</v>
      </c>
      <c r="Y885" s="51">
        <v>2.9999999999999991</v>
      </c>
      <c r="Z885" s="51">
        <v>-4.2222222222222232</v>
      </c>
      <c r="AA885" s="51">
        <v>-5.6111111111111116</v>
      </c>
      <c r="AB885" s="53">
        <f t="shared" si="315"/>
        <v>123.43902400861957</v>
      </c>
      <c r="AC885" s="53">
        <f t="shared" si="316"/>
        <v>159.43487766862978</v>
      </c>
      <c r="AD885" s="53">
        <f t="shared" si="317"/>
        <v>79.89397732909525</v>
      </c>
      <c r="AE885" s="53">
        <f t="shared" si="318"/>
        <v>96.451548808725803</v>
      </c>
      <c r="AF885" s="53">
        <f t="shared" si="319"/>
        <v>64.060763391392285</v>
      </c>
      <c r="AG885" s="53">
        <f t="shared" si="320"/>
        <v>172.46335826913628</v>
      </c>
      <c r="AH885" s="53">
        <f t="shared" si="321"/>
        <v>574.19848287166178</v>
      </c>
      <c r="AI885" s="53">
        <f t="shared" si="322"/>
        <v>639.15232350383394</v>
      </c>
      <c r="AJ885" s="53">
        <f t="shared" si="323"/>
        <v>353.84205664716399</v>
      </c>
      <c r="AK885" s="53">
        <f t="shared" si="324"/>
        <v>335.04040907085397</v>
      </c>
      <c r="AL885" s="53">
        <f t="shared" si="325"/>
        <v>174.66172130713846</v>
      </c>
      <c r="AM885" s="53">
        <f t="shared" si="326"/>
        <v>192.86009455344617</v>
      </c>
      <c r="AN885" s="55">
        <f t="shared" si="327"/>
        <v>0.34649437929672383</v>
      </c>
      <c r="AO885" s="55">
        <f t="shared" si="328"/>
        <v>0.39231133771913285</v>
      </c>
      <c r="AP885" s="55">
        <f t="shared" si="329"/>
        <v>0.2519177897546791</v>
      </c>
      <c r="AQ885" s="55">
        <f t="shared" si="330"/>
        <v>0.21840219959060378</v>
      </c>
      <c r="AR885" s="55">
        <f t="shared" si="331"/>
        <v>0.15630685547015355</v>
      </c>
      <c r="AS885" s="55">
        <f t="shared" si="332"/>
        <v>0.22600079325226444</v>
      </c>
      <c r="AT885" s="55">
        <f t="shared" si="333"/>
        <v>0.40994560712482375</v>
      </c>
      <c r="AU885" s="55">
        <f t="shared" si="334"/>
        <v>0.4415666517992497</v>
      </c>
      <c r="AV885" s="55">
        <f t="shared" si="335"/>
        <v>0.36301603234105134</v>
      </c>
      <c r="AW885" s="55">
        <f t="shared" si="336"/>
        <v>0.44216278632874123</v>
      </c>
      <c r="AX885" s="55">
        <f t="shared" si="337"/>
        <v>0.3902495896212414</v>
      </c>
      <c r="AY885" s="55">
        <f t="shared" si="338"/>
        <v>0.47858043363479114</v>
      </c>
    </row>
    <row r="886" spans="1:51" ht="14.4" thickBot="1" x14ac:dyDescent="0.3">
      <c r="A886" s="41" t="s">
        <v>1398</v>
      </c>
      <c r="B886" s="41" t="s">
        <v>1431</v>
      </c>
      <c r="C886" s="26" t="s">
        <v>945</v>
      </c>
      <c r="D886" s="50">
        <v>0.28000000000000003</v>
      </c>
      <c r="E886" s="50">
        <v>4.9000000000000004</v>
      </c>
      <c r="F886" s="50">
        <v>8.11</v>
      </c>
      <c r="G886" s="50">
        <v>12.4</v>
      </c>
      <c r="H886" s="50">
        <v>18.5</v>
      </c>
      <c r="I886" s="50">
        <v>24.2</v>
      </c>
      <c r="J886" s="50">
        <v>26.1</v>
      </c>
      <c r="K886" s="50">
        <v>24.2</v>
      </c>
      <c r="L886" s="50">
        <v>20.61</v>
      </c>
      <c r="M886" s="50">
        <v>14.4</v>
      </c>
      <c r="N886" s="50">
        <v>7.78</v>
      </c>
      <c r="O886" s="50">
        <v>3.72</v>
      </c>
      <c r="P886" s="51">
        <v>-6.7777777777777768</v>
      </c>
      <c r="Q886" s="51">
        <v>-2.9999999999999991</v>
      </c>
      <c r="R886" s="51">
        <v>-3.8888888888888888</v>
      </c>
      <c r="S886" s="51">
        <v>-0.29999999999999954</v>
      </c>
      <c r="T886" s="51">
        <v>6.8888888888888875</v>
      </c>
      <c r="U886" s="51">
        <v>11.300000000000002</v>
      </c>
      <c r="V886" s="51">
        <v>14.200000000000001</v>
      </c>
      <c r="W886" s="51">
        <v>15.2</v>
      </c>
      <c r="X886" s="51">
        <v>11.611111111111111</v>
      </c>
      <c r="Y886" s="51">
        <v>5</v>
      </c>
      <c r="Z886" s="51">
        <v>-1.7777777777777772</v>
      </c>
      <c r="AA886" s="51">
        <v>-4.7777777777777786</v>
      </c>
      <c r="AB886" s="53">
        <f t="shared" si="315"/>
        <v>217.87187097106712</v>
      </c>
      <c r="AC886" s="53">
        <f t="shared" si="316"/>
        <v>277.70308545832148</v>
      </c>
      <c r="AD886" s="53">
        <f t="shared" si="317"/>
        <v>195.01554130436452</v>
      </c>
      <c r="AE886" s="53">
        <f t="shared" si="318"/>
        <v>248.70726994418766</v>
      </c>
      <c r="AF886" s="53">
        <f t="shared" si="319"/>
        <v>464.20752987075008</v>
      </c>
      <c r="AG886" s="53">
        <f t="shared" si="320"/>
        <v>593.18080931362681</v>
      </c>
      <c r="AH886" s="53">
        <f t="shared" si="321"/>
        <v>774.39213002658141</v>
      </c>
      <c r="AI886" s="53">
        <f t="shared" si="322"/>
        <v>986.5372597372002</v>
      </c>
      <c r="AJ886" s="53">
        <f t="shared" si="323"/>
        <v>768.86110738733373</v>
      </c>
      <c r="AK886" s="53">
        <f t="shared" si="324"/>
        <v>464.11591155851511</v>
      </c>
      <c r="AL886" s="53">
        <f t="shared" si="325"/>
        <v>272.8664165840828</v>
      </c>
      <c r="AM886" s="53">
        <f t="shared" si="326"/>
        <v>231.10368455790882</v>
      </c>
      <c r="AN886" s="55">
        <f t="shared" si="327"/>
        <v>0.59102349100342755</v>
      </c>
      <c r="AO886" s="55">
        <f t="shared" si="328"/>
        <v>0.56632002494337497</v>
      </c>
      <c r="AP886" s="55">
        <f t="shared" si="329"/>
        <v>0.42496818286681259</v>
      </c>
      <c r="AQ886" s="55">
        <f t="shared" si="330"/>
        <v>0.41587726846436429</v>
      </c>
      <c r="AR886" s="55">
        <f t="shared" si="331"/>
        <v>0.46724694350491519</v>
      </c>
      <c r="AS886" s="55">
        <f t="shared" si="332"/>
        <v>0.44353386370636261</v>
      </c>
      <c r="AT886" s="55">
        <f t="shared" si="333"/>
        <v>0.47889688211451331</v>
      </c>
      <c r="AU886" s="55">
        <f t="shared" si="334"/>
        <v>0.57199203834713219</v>
      </c>
      <c r="AV886" s="55">
        <f t="shared" si="335"/>
        <v>0.56318556662653751</v>
      </c>
      <c r="AW886" s="55">
        <f t="shared" si="336"/>
        <v>0.53228546497029483</v>
      </c>
      <c r="AX886" s="55">
        <f t="shared" si="337"/>
        <v>0.5083579992488757</v>
      </c>
      <c r="AY886" s="55">
        <f t="shared" si="338"/>
        <v>0.53841230435230625</v>
      </c>
    </row>
    <row r="887" spans="1:51" ht="14.4" thickBot="1" x14ac:dyDescent="0.3">
      <c r="A887" s="41" t="s">
        <v>1331</v>
      </c>
      <c r="B887" s="41" t="s">
        <v>1432</v>
      </c>
      <c r="C887" s="26" t="s">
        <v>946</v>
      </c>
      <c r="D887" s="50">
        <v>-5</v>
      </c>
      <c r="E887" s="50">
        <v>-4.5</v>
      </c>
      <c r="F887" s="50">
        <v>-0.39</v>
      </c>
      <c r="G887" s="50">
        <v>5.5</v>
      </c>
      <c r="H887" s="50">
        <v>11.11</v>
      </c>
      <c r="I887" s="50">
        <v>16.7</v>
      </c>
      <c r="J887" s="50">
        <v>20</v>
      </c>
      <c r="K887" s="50">
        <v>19.5</v>
      </c>
      <c r="L887" s="50">
        <v>15.28</v>
      </c>
      <c r="M887" s="50">
        <v>9.6</v>
      </c>
      <c r="N887" s="50">
        <v>4.8899999999999997</v>
      </c>
      <c r="O887" s="50">
        <v>-1.22</v>
      </c>
      <c r="P887" s="51">
        <v>-7.9999999999999991</v>
      </c>
      <c r="Q887" s="51">
        <v>-8.1</v>
      </c>
      <c r="R887" s="51">
        <v>-4.7222222222222223</v>
      </c>
      <c r="S887" s="51">
        <v>-0.29999999999999954</v>
      </c>
      <c r="T887" s="51">
        <v>5</v>
      </c>
      <c r="U887" s="51">
        <v>11.099999999999998</v>
      </c>
      <c r="V887" s="51">
        <v>14.7</v>
      </c>
      <c r="W887" s="51">
        <v>14.3</v>
      </c>
      <c r="X887" s="51">
        <v>10.72222222222222</v>
      </c>
      <c r="Y887" s="51">
        <v>5.3</v>
      </c>
      <c r="Z887" s="51">
        <v>1.5000000000000016</v>
      </c>
      <c r="AA887" s="51">
        <v>-4.3888888888888884</v>
      </c>
      <c r="AB887" s="53">
        <f t="shared" si="315"/>
        <v>266.62397897357698</v>
      </c>
      <c r="AC887" s="53">
        <f t="shared" si="316"/>
        <v>252.80169114757297</v>
      </c>
      <c r="AD887" s="53">
        <f t="shared" si="317"/>
        <v>312.71114810561659</v>
      </c>
      <c r="AE887" s="53">
        <f t="shared" si="318"/>
        <v>396.16521914484696</v>
      </c>
      <c r="AF887" s="53">
        <f t="shared" si="319"/>
        <v>575.66726975114955</v>
      </c>
      <c r="AG887" s="53">
        <f t="shared" si="320"/>
        <v>917.66085635683964</v>
      </c>
      <c r="AH887" s="53">
        <f t="shared" si="321"/>
        <v>1194.8550341271493</v>
      </c>
      <c r="AI887" s="53">
        <f t="shared" si="322"/>
        <v>1170.4316964879533</v>
      </c>
      <c r="AJ887" s="53">
        <f t="shared" si="323"/>
        <v>955.56170026225118</v>
      </c>
      <c r="AK887" s="53">
        <f t="shared" si="324"/>
        <v>663.80723759591376</v>
      </c>
      <c r="AL887" s="53">
        <f t="shared" si="325"/>
        <v>535.94053442257996</v>
      </c>
      <c r="AM887" s="53">
        <f t="shared" si="326"/>
        <v>349.35274996939256</v>
      </c>
      <c r="AN887" s="55">
        <f t="shared" si="327"/>
        <v>0.79478232981322205</v>
      </c>
      <c r="AO887" s="55">
        <f t="shared" si="328"/>
        <v>0.75944776111195211</v>
      </c>
      <c r="AP887" s="55">
        <f t="shared" si="329"/>
        <v>0.72548981726669004</v>
      </c>
      <c r="AQ887" s="55">
        <f t="shared" si="330"/>
        <v>0.66244991244332385</v>
      </c>
      <c r="AR887" s="55">
        <f t="shared" si="331"/>
        <v>0.66022153672496497</v>
      </c>
      <c r="AS887" s="55">
        <f t="shared" si="332"/>
        <v>0.69530934577901071</v>
      </c>
      <c r="AT887" s="55">
        <f t="shared" si="333"/>
        <v>0.7154294923117519</v>
      </c>
      <c r="AU887" s="55">
        <f t="shared" si="334"/>
        <v>0.71914572057741577</v>
      </c>
      <c r="AV887" s="55">
        <f t="shared" si="335"/>
        <v>0.74242418824991685</v>
      </c>
      <c r="AW887" s="55">
        <f t="shared" si="336"/>
        <v>0.74558953189774801</v>
      </c>
      <c r="AX887" s="55">
        <f t="shared" si="337"/>
        <v>0.78701169248807146</v>
      </c>
      <c r="AY887" s="55">
        <f t="shared" si="338"/>
        <v>0.79040380503469831</v>
      </c>
    </row>
    <row r="888" spans="1:51" ht="14.4" thickBot="1" x14ac:dyDescent="0.3">
      <c r="A888" s="41" t="s">
        <v>1331</v>
      </c>
      <c r="B888" s="41" t="s">
        <v>1432</v>
      </c>
      <c r="C888" s="26" t="s">
        <v>947</v>
      </c>
      <c r="D888" s="50">
        <v>-5.72</v>
      </c>
      <c r="E888" s="50">
        <v>-4.9000000000000004</v>
      </c>
      <c r="F888" s="50">
        <v>-1.1100000000000001</v>
      </c>
      <c r="G888" s="50">
        <v>4.4000000000000004</v>
      </c>
      <c r="H888" s="50">
        <v>9.5</v>
      </c>
      <c r="I888" s="50">
        <v>15.1</v>
      </c>
      <c r="J888" s="50">
        <v>18.5</v>
      </c>
      <c r="K888" s="50">
        <v>18.7</v>
      </c>
      <c r="L888" s="50">
        <v>15</v>
      </c>
      <c r="M888" s="50">
        <v>9.5</v>
      </c>
      <c r="N888" s="50">
        <v>4</v>
      </c>
      <c r="O888" s="50">
        <v>-1.78</v>
      </c>
      <c r="P888" s="51">
        <v>-8.6111111111111107</v>
      </c>
      <c r="Q888" s="51">
        <v>-8.9</v>
      </c>
      <c r="R888" s="51">
        <v>-5.4999999999999991</v>
      </c>
      <c r="S888" s="51">
        <v>-0.80000000000000071</v>
      </c>
      <c r="T888" s="51">
        <v>4.2222222222222232</v>
      </c>
      <c r="U888" s="51">
        <v>10.1</v>
      </c>
      <c r="V888" s="51">
        <v>14.3</v>
      </c>
      <c r="W888" s="51">
        <v>14.5</v>
      </c>
      <c r="X888" s="51">
        <v>11.111111111111111</v>
      </c>
      <c r="Y888" s="51">
        <v>5.8999999999999986</v>
      </c>
      <c r="Z888" s="51">
        <v>1.1111111111111112</v>
      </c>
      <c r="AA888" s="51">
        <v>-4.6111111111111116</v>
      </c>
      <c r="AB888" s="53">
        <f t="shared" si="315"/>
        <v>256.06133529977762</v>
      </c>
      <c r="AC888" s="53">
        <f t="shared" si="316"/>
        <v>230.02202892865975</v>
      </c>
      <c r="AD888" s="53">
        <f t="shared" si="317"/>
        <v>292.98202029088816</v>
      </c>
      <c r="AE888" s="53">
        <f t="shared" si="318"/>
        <v>397.66162382157921</v>
      </c>
      <c r="AF888" s="53">
        <f t="shared" si="319"/>
        <v>574.9801621776495</v>
      </c>
      <c r="AG888" s="53">
        <f t="shared" si="320"/>
        <v>889.69451441964884</v>
      </c>
      <c r="AH888" s="53">
        <f t="shared" si="321"/>
        <v>1245.7735487990731</v>
      </c>
      <c r="AI888" s="53">
        <f t="shared" si="322"/>
        <v>1262.5013595374844</v>
      </c>
      <c r="AJ888" s="53">
        <f t="shared" si="323"/>
        <v>1024.4915343606658</v>
      </c>
      <c r="AK888" s="53">
        <f t="shared" si="324"/>
        <v>726.21980673886208</v>
      </c>
      <c r="AL888" s="53">
        <f t="shared" si="325"/>
        <v>539.40416288699123</v>
      </c>
      <c r="AM888" s="53">
        <f t="shared" si="326"/>
        <v>352.03852479516388</v>
      </c>
      <c r="AN888" s="55">
        <f t="shared" si="327"/>
        <v>0.80043453415333077</v>
      </c>
      <c r="AO888" s="55">
        <f t="shared" si="328"/>
        <v>0.73543183823369451</v>
      </c>
      <c r="AP888" s="55">
        <f t="shared" si="329"/>
        <v>0.72092236020568012</v>
      </c>
      <c r="AQ888" s="55">
        <f t="shared" si="330"/>
        <v>0.68961897195982669</v>
      </c>
      <c r="AR888" s="55">
        <f t="shared" si="331"/>
        <v>0.69624669187182653</v>
      </c>
      <c r="AS888" s="55">
        <f t="shared" si="332"/>
        <v>0.72053328798731042</v>
      </c>
      <c r="AT888" s="55">
        <f t="shared" si="333"/>
        <v>0.76543784580992402</v>
      </c>
      <c r="AU888" s="55">
        <f t="shared" si="334"/>
        <v>0.76575302649014831</v>
      </c>
      <c r="AV888" s="55">
        <f t="shared" si="335"/>
        <v>0.77568288525203788</v>
      </c>
      <c r="AW888" s="55">
        <f t="shared" si="336"/>
        <v>0.78247551924140357</v>
      </c>
      <c r="AX888" s="55">
        <f t="shared" si="337"/>
        <v>0.81450965445537504</v>
      </c>
      <c r="AY888" s="55">
        <f t="shared" si="338"/>
        <v>0.80991677698244025</v>
      </c>
    </row>
    <row r="889" spans="1:51" ht="14.4" thickBot="1" x14ac:dyDescent="0.3">
      <c r="A889" s="41" t="s">
        <v>1331</v>
      </c>
      <c r="B889" s="41" t="s">
        <v>1432</v>
      </c>
      <c r="C889" s="27" t="s">
        <v>948</v>
      </c>
      <c r="D889" s="50">
        <v>-5.72</v>
      </c>
      <c r="E889" s="50">
        <v>-4.9000000000000004</v>
      </c>
      <c r="F889" s="50">
        <v>-1.1100000000000001</v>
      </c>
      <c r="G889" s="50">
        <v>4.4000000000000004</v>
      </c>
      <c r="H889" s="50">
        <v>9.5</v>
      </c>
      <c r="I889" s="50">
        <v>15.1</v>
      </c>
      <c r="J889" s="50">
        <v>18.5</v>
      </c>
      <c r="K889" s="50">
        <v>18.7</v>
      </c>
      <c r="L889" s="50">
        <v>15</v>
      </c>
      <c r="M889" s="50">
        <v>9.4</v>
      </c>
      <c r="N889" s="50">
        <v>4</v>
      </c>
      <c r="O889" s="50">
        <v>-1.78</v>
      </c>
      <c r="P889" s="51">
        <v>-8.7222222222222214</v>
      </c>
      <c r="Q889" s="51">
        <v>-9</v>
      </c>
      <c r="R889" s="51">
        <v>-5.4999999999999991</v>
      </c>
      <c r="S889" s="51">
        <v>-0.90000000000000058</v>
      </c>
      <c r="T889" s="51">
        <v>4.1111111111111098</v>
      </c>
      <c r="U889" s="51">
        <v>10</v>
      </c>
      <c r="V889" s="51">
        <v>14.3</v>
      </c>
      <c r="W889" s="51">
        <v>14.4</v>
      </c>
      <c r="X889" s="51">
        <v>11.111111111111111</v>
      </c>
      <c r="Y889" s="51">
        <v>5.8999999999999986</v>
      </c>
      <c r="Z889" s="51">
        <v>0.99999999999999845</v>
      </c>
      <c r="AA889" s="51">
        <v>-4.7222222222222223</v>
      </c>
      <c r="AB889" s="53">
        <f t="shared" si="315"/>
        <v>251.66222900559856</v>
      </c>
      <c r="AC889" s="53">
        <f t="shared" si="316"/>
        <v>226.45382112305143</v>
      </c>
      <c r="AD889" s="53">
        <f t="shared" si="317"/>
        <v>292.98202029088816</v>
      </c>
      <c r="AE889" s="53">
        <f t="shared" si="318"/>
        <v>391.89567980979183</v>
      </c>
      <c r="AF889" s="53">
        <f t="shared" si="319"/>
        <v>566.09329154081252</v>
      </c>
      <c r="AG889" s="53">
        <f t="shared" si="320"/>
        <v>877.87426135511134</v>
      </c>
      <c r="AH889" s="53">
        <f t="shared" si="321"/>
        <v>1245.7735487990731</v>
      </c>
      <c r="AI889" s="53">
        <f t="shared" si="322"/>
        <v>1246.2927729028968</v>
      </c>
      <c r="AJ889" s="53">
        <f t="shared" si="323"/>
        <v>1024.4915343606658</v>
      </c>
      <c r="AK889" s="53">
        <f t="shared" si="324"/>
        <v>731.11586413184364</v>
      </c>
      <c r="AL889" s="53">
        <f t="shared" si="325"/>
        <v>530.85498482661558</v>
      </c>
      <c r="AM889" s="53">
        <f t="shared" si="326"/>
        <v>346.19013151524041</v>
      </c>
      <c r="AN889" s="55">
        <f t="shared" si="327"/>
        <v>0.79352905707372212</v>
      </c>
      <c r="AO889" s="55">
        <f t="shared" si="328"/>
        <v>0.72970536457043278</v>
      </c>
      <c r="AP889" s="55">
        <f t="shared" si="329"/>
        <v>0.72092236020568012</v>
      </c>
      <c r="AQ889" s="55">
        <f t="shared" si="330"/>
        <v>0.6846011083720126</v>
      </c>
      <c r="AR889" s="55">
        <f t="shared" si="331"/>
        <v>0.69084515846281036</v>
      </c>
      <c r="AS889" s="55">
        <f t="shared" si="332"/>
        <v>0.71573087353639997</v>
      </c>
      <c r="AT889" s="55">
        <f t="shared" si="333"/>
        <v>0.76543784580992402</v>
      </c>
      <c r="AU889" s="55">
        <f t="shared" si="334"/>
        <v>0.76082159848797892</v>
      </c>
      <c r="AV889" s="55">
        <f t="shared" si="335"/>
        <v>0.77568288525203788</v>
      </c>
      <c r="AW889" s="55">
        <f t="shared" si="336"/>
        <v>0.78775084362013748</v>
      </c>
      <c r="AX889" s="55">
        <f t="shared" si="337"/>
        <v>0.80802917043684364</v>
      </c>
      <c r="AY889" s="55">
        <f t="shared" si="338"/>
        <v>0.80316105381601566</v>
      </c>
    </row>
    <row r="890" spans="1:51" ht="14.4" thickBot="1" x14ac:dyDescent="0.3">
      <c r="A890" s="41" t="s">
        <v>1331</v>
      </c>
      <c r="B890" s="41" t="s">
        <v>1432</v>
      </c>
      <c r="C890" s="26" t="s">
        <v>949</v>
      </c>
      <c r="D890" s="50">
        <v>-4.6100000000000003</v>
      </c>
      <c r="E890" s="50">
        <v>-5</v>
      </c>
      <c r="F890" s="50">
        <v>-2</v>
      </c>
      <c r="G890" s="50">
        <v>2.7</v>
      </c>
      <c r="H890" s="50">
        <v>7.72</v>
      </c>
      <c r="I890" s="50">
        <v>13.2</v>
      </c>
      <c r="J890" s="50">
        <v>18.100000000000001</v>
      </c>
      <c r="K890" s="50">
        <v>18.600000000000001</v>
      </c>
      <c r="L890" s="50">
        <v>14.78</v>
      </c>
      <c r="M890" s="50">
        <v>9.3000000000000007</v>
      </c>
      <c r="N890" s="50">
        <v>4.72</v>
      </c>
      <c r="O890" s="50">
        <v>-0.72</v>
      </c>
      <c r="P890" s="51">
        <v>-8.1111111111111125</v>
      </c>
      <c r="Q890" s="51">
        <v>-9.2000000000000011</v>
      </c>
      <c r="R890" s="51">
        <v>-6.2222222222222214</v>
      </c>
      <c r="S890" s="51">
        <v>-1.7999999999999992</v>
      </c>
      <c r="T890" s="51">
        <v>2.7777777777777777</v>
      </c>
      <c r="U890" s="51">
        <v>8.6999999999999975</v>
      </c>
      <c r="V890" s="51">
        <v>13.699999999999998</v>
      </c>
      <c r="W890" s="51">
        <v>14.100000000000001</v>
      </c>
      <c r="X890" s="51">
        <v>10.611111111111112</v>
      </c>
      <c r="Y890" s="51">
        <v>5.6999999999999984</v>
      </c>
      <c r="Z890" s="51">
        <v>1.7777777777777792</v>
      </c>
      <c r="AA890" s="51">
        <v>-3.7222222222222219</v>
      </c>
      <c r="AB890" s="53">
        <f t="shared" si="315"/>
        <v>254.46553759312573</v>
      </c>
      <c r="AC890" s="53">
        <f t="shared" si="316"/>
        <v>221.13854826452308</v>
      </c>
      <c r="AD890" s="53">
        <f t="shared" si="317"/>
        <v>280.19795039673863</v>
      </c>
      <c r="AE890" s="53">
        <f t="shared" si="318"/>
        <v>387.12915136770027</v>
      </c>
      <c r="AF890" s="53">
        <f t="shared" si="319"/>
        <v>529.08233553984871</v>
      </c>
      <c r="AG890" s="53">
        <f t="shared" si="320"/>
        <v>833.56155249559902</v>
      </c>
      <c r="AH890" s="53">
        <f t="shared" si="321"/>
        <v>1181.8046859100079</v>
      </c>
      <c r="AI890" s="53">
        <f t="shared" si="322"/>
        <v>1206.3549199882543</v>
      </c>
      <c r="AJ890" s="53">
        <f t="shared" si="323"/>
        <v>972.30505009149579</v>
      </c>
      <c r="AK890" s="53">
        <f t="shared" si="324"/>
        <v>715.96077358378147</v>
      </c>
      <c r="AL890" s="53">
        <f t="shared" si="325"/>
        <v>564.32394008417032</v>
      </c>
      <c r="AM890" s="53">
        <f t="shared" si="326"/>
        <v>372.23788961251449</v>
      </c>
      <c r="AN890" s="55">
        <f t="shared" si="327"/>
        <v>0.76510564838197048</v>
      </c>
      <c r="AO890" s="55">
        <f t="shared" si="328"/>
        <v>0.72382041401428354</v>
      </c>
      <c r="AP890" s="55">
        <f t="shared" si="329"/>
        <v>0.72844488220304082</v>
      </c>
      <c r="AQ890" s="55">
        <f t="shared" si="330"/>
        <v>0.72241332307997197</v>
      </c>
      <c r="AR890" s="55">
        <f t="shared" si="331"/>
        <v>0.70932226633926798</v>
      </c>
      <c r="AS890" s="55">
        <f t="shared" si="332"/>
        <v>0.74168750230084401</v>
      </c>
      <c r="AT890" s="55">
        <f t="shared" si="333"/>
        <v>0.75493730852269758</v>
      </c>
      <c r="AU890" s="55">
        <f t="shared" si="334"/>
        <v>0.75087668107398231</v>
      </c>
      <c r="AV890" s="55">
        <f t="shared" si="335"/>
        <v>0.76103959004691157</v>
      </c>
      <c r="AW890" s="55">
        <f t="shared" si="336"/>
        <v>0.78216900627597941</v>
      </c>
      <c r="AX890" s="55">
        <f t="shared" si="337"/>
        <v>0.81238400543738476</v>
      </c>
      <c r="AY890" s="55">
        <f t="shared" si="338"/>
        <v>0.80110667332445229</v>
      </c>
    </row>
    <row r="891" spans="1:51" ht="14.4" thickBot="1" x14ac:dyDescent="0.3">
      <c r="A891" s="41" t="s">
        <v>1331</v>
      </c>
      <c r="B891" s="41" t="s">
        <v>1433</v>
      </c>
      <c r="C891" s="26" t="s">
        <v>950</v>
      </c>
      <c r="D891" s="50">
        <v>-24.22</v>
      </c>
      <c r="E891" s="50">
        <v>-22.6</v>
      </c>
      <c r="F891" s="50">
        <v>-17.28</v>
      </c>
      <c r="G891" s="50">
        <v>-5.2</v>
      </c>
      <c r="H891" s="50">
        <v>3.89</v>
      </c>
      <c r="I891" s="50">
        <v>13.4</v>
      </c>
      <c r="J891" s="50">
        <v>17.2</v>
      </c>
      <c r="K891" s="50">
        <v>13.6</v>
      </c>
      <c r="L891" s="50">
        <v>7.5</v>
      </c>
      <c r="M891" s="50">
        <v>-0.7</v>
      </c>
      <c r="N891" s="50">
        <v>-11.61</v>
      </c>
      <c r="O891" s="50">
        <v>-20.78</v>
      </c>
      <c r="P891" s="51">
        <v>-28.722222222222221</v>
      </c>
      <c r="Q891" s="51">
        <v>-27.599999999999998</v>
      </c>
      <c r="R891" s="51">
        <v>-23.111111111111111</v>
      </c>
      <c r="S891" s="51">
        <v>-11.299999999999999</v>
      </c>
      <c r="T891" s="51">
        <v>-4.1111111111111098</v>
      </c>
      <c r="U891" s="51">
        <v>3.699999999999998</v>
      </c>
      <c r="V891" s="51">
        <v>8.8000000000000025</v>
      </c>
      <c r="W891" s="51">
        <v>7.6</v>
      </c>
      <c r="X891" s="51">
        <v>3.2222222222222205</v>
      </c>
      <c r="Y891" s="51">
        <v>-3.7</v>
      </c>
      <c r="Z891" s="51">
        <v>-14.222222222222223</v>
      </c>
      <c r="AA891" s="51">
        <v>-24.611111111111107</v>
      </c>
      <c r="AB891" s="53">
        <f t="shared" si="315"/>
        <v>38.173489647187722</v>
      </c>
      <c r="AC891" s="53">
        <f t="shared" si="316"/>
        <v>40.711231870346182</v>
      </c>
      <c r="AD891" s="53">
        <f t="shared" si="317"/>
        <v>57.988217332562144</v>
      </c>
      <c r="AE891" s="53">
        <f t="shared" si="318"/>
        <v>161.08351078958984</v>
      </c>
      <c r="AF891" s="53">
        <f t="shared" si="319"/>
        <v>252.45759406310989</v>
      </c>
      <c r="AG891" s="53">
        <f t="shared" si="320"/>
        <v>412.83228537477214</v>
      </c>
      <c r="AH891" s="53">
        <f t="shared" si="321"/>
        <v>653.45417852088133</v>
      </c>
      <c r="AI891" s="53">
        <f t="shared" si="322"/>
        <v>699.45034461240994</v>
      </c>
      <c r="AJ891" s="53">
        <f t="shared" si="323"/>
        <v>571.94515214442265</v>
      </c>
      <c r="AK891" s="53">
        <f t="shared" si="324"/>
        <v>372.93272532994848</v>
      </c>
      <c r="AL891" s="53">
        <f t="shared" si="325"/>
        <v>165.44425784628487</v>
      </c>
      <c r="AM891" s="53">
        <f t="shared" si="326"/>
        <v>59.830935269845192</v>
      </c>
      <c r="AN891" s="55">
        <f t="shared" si="327"/>
        <v>0.66283207180159609</v>
      </c>
      <c r="AO891" s="55">
        <f t="shared" si="328"/>
        <v>0.6370016893091105</v>
      </c>
      <c r="AP891" s="55">
        <f t="shared" si="329"/>
        <v>0.60467111349805158</v>
      </c>
      <c r="AQ891" s="55">
        <f t="shared" si="330"/>
        <v>0.62245800827808873</v>
      </c>
      <c r="AR891" s="55">
        <f t="shared" si="331"/>
        <v>0.55938474268878791</v>
      </c>
      <c r="AS891" s="55">
        <f t="shared" si="332"/>
        <v>0.51857052591720221</v>
      </c>
      <c r="AT891" s="55">
        <f t="shared" si="333"/>
        <v>0.5775160518523309</v>
      </c>
      <c r="AU891" s="55">
        <f t="shared" si="334"/>
        <v>0.67061418820728713</v>
      </c>
      <c r="AV891" s="55">
        <f t="shared" si="335"/>
        <v>0.74304717010197741</v>
      </c>
      <c r="AW891" s="55">
        <f t="shared" si="336"/>
        <v>0.80126932023579212</v>
      </c>
      <c r="AX891" s="55">
        <f t="shared" si="337"/>
        <v>0.80952798629513856</v>
      </c>
      <c r="AY891" s="55">
        <f t="shared" si="338"/>
        <v>0.71317111806037914</v>
      </c>
    </row>
    <row r="892" spans="1:51" ht="14.4" thickBot="1" x14ac:dyDescent="0.3">
      <c r="A892" s="41" t="s">
        <v>1331</v>
      </c>
      <c r="B892" s="41" t="s">
        <v>1434</v>
      </c>
      <c r="C892" s="26" t="s">
        <v>951</v>
      </c>
      <c r="D892" s="50">
        <v>-26.39</v>
      </c>
      <c r="E892" s="50">
        <v>-25.7</v>
      </c>
      <c r="F892" s="50">
        <v>-21.22</v>
      </c>
      <c r="G892" s="50">
        <v>-12.5</v>
      </c>
      <c r="H892" s="50">
        <v>-2.72</v>
      </c>
      <c r="I892" s="50">
        <v>3.6</v>
      </c>
      <c r="J892" s="50">
        <v>8.9</v>
      </c>
      <c r="K892" s="50">
        <v>7.5</v>
      </c>
      <c r="L892" s="50">
        <v>3.11</v>
      </c>
      <c r="M892" s="50">
        <v>-2.2000000000000002</v>
      </c>
      <c r="N892" s="50">
        <v>-10.220000000000001</v>
      </c>
      <c r="O892" s="50">
        <v>-18.5</v>
      </c>
      <c r="P892" s="51">
        <v>-30.888888888888889</v>
      </c>
      <c r="Q892" s="51">
        <v>-30.2</v>
      </c>
      <c r="R892" s="51">
        <v>-25.5</v>
      </c>
      <c r="S892" s="51">
        <v>-16</v>
      </c>
      <c r="T892" s="51">
        <v>-5.7777777777777768</v>
      </c>
      <c r="U892" s="51">
        <v>0.29999999999999954</v>
      </c>
      <c r="V892" s="51">
        <v>5</v>
      </c>
      <c r="W892" s="51">
        <v>4.5000000000000009</v>
      </c>
      <c r="X892" s="51">
        <v>0.11111111111111269</v>
      </c>
      <c r="Y892" s="51">
        <v>-5.0999999999999996</v>
      </c>
      <c r="Z892" s="51">
        <v>-13.388888888888889</v>
      </c>
      <c r="AA892" s="51">
        <v>-22.111111111111111</v>
      </c>
      <c r="AB892" s="53">
        <f t="shared" si="315"/>
        <v>30.875604427287694</v>
      </c>
      <c r="AC892" s="53">
        <f t="shared" si="316"/>
        <v>33.045954794804025</v>
      </c>
      <c r="AD892" s="53">
        <f t="shared" si="317"/>
        <v>52.957438779524743</v>
      </c>
      <c r="AE892" s="53">
        <f t="shared" si="318"/>
        <v>132.54434126409294</v>
      </c>
      <c r="AF892" s="53">
        <f t="shared" si="319"/>
        <v>316.24113001366976</v>
      </c>
      <c r="AG892" s="53">
        <f t="shared" si="320"/>
        <v>493.55011801763743</v>
      </c>
      <c r="AH892" s="53">
        <f t="shared" si="321"/>
        <v>667.39136831108931</v>
      </c>
      <c r="AI892" s="53">
        <f t="shared" si="322"/>
        <v>684.45260541279549</v>
      </c>
      <c r="AJ892" s="53">
        <f t="shared" si="323"/>
        <v>497.12815600524067</v>
      </c>
      <c r="AK892" s="53">
        <f t="shared" si="324"/>
        <v>337.26724376552409</v>
      </c>
      <c r="AL892" s="53">
        <f t="shared" si="325"/>
        <v>169.6930404225786</v>
      </c>
      <c r="AM892" s="53">
        <f t="shared" si="326"/>
        <v>76.680872275133027</v>
      </c>
      <c r="AN892" s="55">
        <f t="shared" si="327"/>
        <v>0.65751752548603448</v>
      </c>
      <c r="AO892" s="55">
        <f t="shared" si="328"/>
        <v>0.65921676939406004</v>
      </c>
      <c r="AP892" s="55">
        <f t="shared" si="329"/>
        <v>0.68390495043590782</v>
      </c>
      <c r="AQ892" s="55">
        <f t="shared" si="330"/>
        <v>0.75093580085463885</v>
      </c>
      <c r="AR892" s="55">
        <f t="shared" si="331"/>
        <v>0.79475800082661274</v>
      </c>
      <c r="AS892" s="55">
        <f t="shared" si="332"/>
        <v>0.7901529974514464</v>
      </c>
      <c r="AT892" s="55">
        <f t="shared" si="333"/>
        <v>0.76541811205246935</v>
      </c>
      <c r="AU892" s="55">
        <f t="shared" si="334"/>
        <v>0.81285088590357879</v>
      </c>
      <c r="AV892" s="55">
        <f t="shared" si="335"/>
        <v>0.80683962338736614</v>
      </c>
      <c r="AW892" s="55">
        <f t="shared" si="336"/>
        <v>0.80511125589262045</v>
      </c>
      <c r="AX892" s="55">
        <f t="shared" si="337"/>
        <v>0.77578644690533027</v>
      </c>
      <c r="AY892" s="55">
        <f t="shared" si="338"/>
        <v>0.7321145899532544</v>
      </c>
    </row>
    <row r="893" spans="1:51" ht="14.4" thickBot="1" x14ac:dyDescent="0.3">
      <c r="A893" s="41" t="s">
        <v>1398</v>
      </c>
      <c r="B893" s="41" t="s">
        <v>1435</v>
      </c>
      <c r="C893" s="26" t="s">
        <v>952</v>
      </c>
      <c r="D893" s="50">
        <v>-4.8899999999999997</v>
      </c>
      <c r="E893" s="50">
        <v>0.3</v>
      </c>
      <c r="F893" s="50">
        <v>2.61</v>
      </c>
      <c r="G893" s="50">
        <v>8.1999999999999993</v>
      </c>
      <c r="H893" s="50">
        <v>12.61</v>
      </c>
      <c r="I893" s="50">
        <v>18.5</v>
      </c>
      <c r="J893" s="50">
        <v>23</v>
      </c>
      <c r="K893" s="50">
        <v>20.100000000000001</v>
      </c>
      <c r="L893" s="50">
        <v>13.89</v>
      </c>
      <c r="M893" s="50">
        <v>7.5</v>
      </c>
      <c r="N893" s="50">
        <v>1</v>
      </c>
      <c r="O893" s="50">
        <v>-3.5</v>
      </c>
      <c r="P893" s="51">
        <v>-9.2222222222222232</v>
      </c>
      <c r="Q893" s="51">
        <v>-4.8</v>
      </c>
      <c r="R893" s="51">
        <v>-4.1111111111111098</v>
      </c>
      <c r="S893" s="51">
        <v>-1.6999999999999993</v>
      </c>
      <c r="T893" s="51">
        <v>0.88888888888888962</v>
      </c>
      <c r="U893" s="51">
        <v>0.59999999999999909</v>
      </c>
      <c r="V893" s="51">
        <v>0.69999999999999885</v>
      </c>
      <c r="W893" s="51">
        <v>0.29999999999999954</v>
      </c>
      <c r="X893" s="51">
        <v>-1.7777777777777772</v>
      </c>
      <c r="Y893" s="51">
        <v>-3.5000000000000004</v>
      </c>
      <c r="Z893" s="51">
        <v>-5.8888888888888893</v>
      </c>
      <c r="AA893" s="51">
        <v>-8.2222222222222232</v>
      </c>
      <c r="AB893" s="53">
        <f t="shared" si="315"/>
        <v>218.54578840426706</v>
      </c>
      <c r="AC893" s="53">
        <f t="shared" si="316"/>
        <v>293.9727828432604</v>
      </c>
      <c r="AD893" s="53">
        <f t="shared" si="317"/>
        <v>276.34069479854469</v>
      </c>
      <c r="AE893" s="53">
        <f t="shared" si="318"/>
        <v>268.23844630513975</v>
      </c>
      <c r="AF893" s="53">
        <f t="shared" si="319"/>
        <v>291.34829878239174</v>
      </c>
      <c r="AG893" s="53">
        <f t="shared" si="320"/>
        <v>191.62309932397386</v>
      </c>
      <c r="AH893" s="53">
        <f t="shared" si="321"/>
        <v>147.36641851928746</v>
      </c>
      <c r="AI893" s="53">
        <f t="shared" si="322"/>
        <v>166.10047954220909</v>
      </c>
      <c r="AJ893" s="53">
        <f t="shared" si="323"/>
        <v>181.78900651784744</v>
      </c>
      <c r="AK893" s="53">
        <f t="shared" si="324"/>
        <v>215.457612763138</v>
      </c>
      <c r="AL893" s="53">
        <f t="shared" si="325"/>
        <v>236.95767332758095</v>
      </c>
      <c r="AM893" s="53">
        <f t="shared" si="326"/>
        <v>230.13328891257351</v>
      </c>
      <c r="AN893" s="55">
        <f t="shared" si="327"/>
        <v>0.71658039197576551</v>
      </c>
      <c r="AO893" s="55">
        <f t="shared" si="328"/>
        <v>0.68603066337842022</v>
      </c>
      <c r="AP893" s="55">
        <f t="shared" si="329"/>
        <v>0.61230389613743352</v>
      </c>
      <c r="AQ893" s="55">
        <f t="shared" si="330"/>
        <v>0.49688466015456373</v>
      </c>
      <c r="AR893" s="55">
        <f t="shared" si="331"/>
        <v>0.44702929405982</v>
      </c>
      <c r="AS893" s="55">
        <f t="shared" si="332"/>
        <v>0.30020250290514622</v>
      </c>
      <c r="AT893" s="55">
        <f t="shared" si="333"/>
        <v>0.22920933398083621</v>
      </c>
      <c r="AU893" s="55">
        <f t="shared" si="334"/>
        <v>0.26591988735723293</v>
      </c>
      <c r="AV893" s="55">
        <f t="shared" si="335"/>
        <v>0.33867815906314269</v>
      </c>
      <c r="AW893" s="55">
        <f t="shared" si="336"/>
        <v>0.4560580381626867</v>
      </c>
      <c r="AX893" s="55">
        <f t="shared" si="337"/>
        <v>0.6005662993939308</v>
      </c>
      <c r="AY893" s="55">
        <f t="shared" si="338"/>
        <v>0.69794123504153283</v>
      </c>
    </row>
    <row r="894" spans="1:51" ht="14.4" thickBot="1" x14ac:dyDescent="0.3">
      <c r="A894" s="41" t="s">
        <v>1398</v>
      </c>
      <c r="B894" s="41" t="s">
        <v>1435</v>
      </c>
      <c r="C894" s="26" t="s">
        <v>953</v>
      </c>
      <c r="D894" s="50">
        <v>-3</v>
      </c>
      <c r="E894" s="50">
        <v>-1.1000000000000001</v>
      </c>
      <c r="F894" s="50">
        <v>1.5</v>
      </c>
      <c r="G894" s="50">
        <v>6.8</v>
      </c>
      <c r="H894" s="50">
        <v>10.11</v>
      </c>
      <c r="I894" s="50">
        <v>17.3</v>
      </c>
      <c r="J894" s="50">
        <v>20.9</v>
      </c>
      <c r="K894" s="50">
        <v>18.7</v>
      </c>
      <c r="L894" s="50">
        <v>13.72</v>
      </c>
      <c r="M894" s="50">
        <v>7.8</v>
      </c>
      <c r="N894" s="50">
        <v>0.39</v>
      </c>
      <c r="O894" s="50">
        <v>-3.61</v>
      </c>
      <c r="P894" s="51">
        <v>-10.388888888888888</v>
      </c>
      <c r="Q894" s="51">
        <v>-7.1000000000000005</v>
      </c>
      <c r="R894" s="51">
        <v>-5.3888888888888884</v>
      </c>
      <c r="S894" s="51">
        <v>-6.9</v>
      </c>
      <c r="T894" s="51">
        <v>-2.0000000000000009</v>
      </c>
      <c r="U894" s="51">
        <v>-2.5999999999999996</v>
      </c>
      <c r="V894" s="51">
        <v>3.0999999999999988</v>
      </c>
      <c r="W894" s="51">
        <v>2.3000000000000003</v>
      </c>
      <c r="X894" s="51">
        <v>-0.88888888888888962</v>
      </c>
      <c r="Y894" s="51">
        <v>-2.7999999999999994</v>
      </c>
      <c r="Z894" s="51">
        <v>-9.1111111111111107</v>
      </c>
      <c r="AA894" s="51">
        <v>-11.611111111111111</v>
      </c>
      <c r="AB894" s="53">
        <f t="shared" si="315"/>
        <v>157.84814585961016</v>
      </c>
      <c r="AC894" s="53">
        <f t="shared" si="316"/>
        <v>229.24717079249135</v>
      </c>
      <c r="AD894" s="53">
        <f t="shared" si="317"/>
        <v>246.65660339000584</v>
      </c>
      <c r="AE894" s="53">
        <f t="shared" si="318"/>
        <v>135.05928599326433</v>
      </c>
      <c r="AF894" s="53">
        <f t="shared" si="319"/>
        <v>225.66590891423658</v>
      </c>
      <c r="AG894" s="53">
        <f t="shared" si="320"/>
        <v>129.41693632093097</v>
      </c>
      <c r="AH894" s="53">
        <f t="shared" si="321"/>
        <v>235.98050819871602</v>
      </c>
      <c r="AI894" s="53">
        <f t="shared" si="322"/>
        <v>241.45107048989547</v>
      </c>
      <c r="AJ894" s="53">
        <f t="shared" si="323"/>
        <v>209.39754173534243</v>
      </c>
      <c r="AK894" s="53">
        <f t="shared" si="324"/>
        <v>234.28224263964898</v>
      </c>
      <c r="AL894" s="53">
        <f t="shared" si="325"/>
        <v>150.54511732708235</v>
      </c>
      <c r="AM894" s="53">
        <f t="shared" si="326"/>
        <v>135.99565461436694</v>
      </c>
      <c r="AN894" s="55">
        <f t="shared" si="327"/>
        <v>0.56736213623550535</v>
      </c>
      <c r="AO894" s="55">
        <f t="shared" si="328"/>
        <v>0.63747196341011259</v>
      </c>
      <c r="AP894" s="55">
        <f t="shared" si="329"/>
        <v>0.6018366940351052</v>
      </c>
      <c r="AQ894" s="55">
        <f t="shared" si="330"/>
        <v>0.36983115830522501</v>
      </c>
      <c r="AR894" s="55">
        <f t="shared" si="331"/>
        <v>0.42736051536243114</v>
      </c>
      <c r="AS894" s="55">
        <f t="shared" si="332"/>
        <v>0.25619999926809672</v>
      </c>
      <c r="AT894" s="55">
        <f t="shared" si="333"/>
        <v>0.30923543748786242</v>
      </c>
      <c r="AU894" s="55">
        <f t="shared" si="334"/>
        <v>0.33487857451019232</v>
      </c>
      <c r="AV894" s="55">
        <f t="shared" si="335"/>
        <v>0.36549898160991345</v>
      </c>
      <c r="AW894" s="55">
        <f t="shared" si="336"/>
        <v>0.47072646669597634</v>
      </c>
      <c r="AX894" s="55">
        <f t="shared" si="337"/>
        <v>0.4893392619022916</v>
      </c>
      <c r="AY894" s="55">
        <f t="shared" si="338"/>
        <v>0.53873558320111203</v>
      </c>
    </row>
    <row r="895" spans="1:51" ht="14.4" thickBot="1" x14ac:dyDescent="0.3">
      <c r="A895" s="41" t="s">
        <v>1398</v>
      </c>
      <c r="B895" s="41" t="s">
        <v>1435</v>
      </c>
      <c r="C895" s="26" t="s">
        <v>954</v>
      </c>
      <c r="D895" s="50">
        <v>-0.5</v>
      </c>
      <c r="E895" s="50">
        <v>2.2999999999999998</v>
      </c>
      <c r="F895" s="50">
        <v>8.7200000000000006</v>
      </c>
      <c r="G895" s="50">
        <v>10</v>
      </c>
      <c r="H895" s="50">
        <v>16.72</v>
      </c>
      <c r="I895" s="50">
        <v>22.6</v>
      </c>
      <c r="J895" s="50">
        <v>26.1</v>
      </c>
      <c r="K895" s="50">
        <v>24</v>
      </c>
      <c r="L895" s="50">
        <v>18.78</v>
      </c>
      <c r="M895" s="50">
        <v>12.4</v>
      </c>
      <c r="N895" s="50">
        <v>3.72</v>
      </c>
      <c r="O895" s="50">
        <v>0.78</v>
      </c>
      <c r="P895" s="51">
        <v>-5.7222222222222223</v>
      </c>
      <c r="Q895" s="51">
        <v>-7.1000000000000005</v>
      </c>
      <c r="R895" s="51">
        <v>-5.3888888888888884</v>
      </c>
      <c r="S895" s="51">
        <v>-3.2000000000000006</v>
      </c>
      <c r="T895" s="51">
        <v>-3.7222222222222219</v>
      </c>
      <c r="U895" s="51">
        <v>3.1999999999999988</v>
      </c>
      <c r="V895" s="51">
        <v>4.0000000000000018</v>
      </c>
      <c r="W895" s="51">
        <v>5</v>
      </c>
      <c r="X895" s="51">
        <v>2.0000000000000009</v>
      </c>
      <c r="Y895" s="51">
        <v>-1.6999999999999993</v>
      </c>
      <c r="Z895" s="51">
        <v>-7.1111111111111116</v>
      </c>
      <c r="AA895" s="51">
        <v>-6.4999999999999991</v>
      </c>
      <c r="AB895" s="53">
        <f t="shared" si="315"/>
        <v>270.91580216503098</v>
      </c>
      <c r="AC895" s="53">
        <f t="shared" si="316"/>
        <v>179.36760885641633</v>
      </c>
      <c r="AD895" s="53">
        <f t="shared" si="317"/>
        <v>149.25345513683735</v>
      </c>
      <c r="AE895" s="53">
        <f t="shared" si="318"/>
        <v>190.2959520449657</v>
      </c>
      <c r="AF895" s="53">
        <f t="shared" si="319"/>
        <v>113.60120223256486</v>
      </c>
      <c r="AG895" s="53">
        <f t="shared" si="320"/>
        <v>215.72881074444587</v>
      </c>
      <c r="AH895" s="53">
        <f t="shared" si="321"/>
        <v>195.77928155033058</v>
      </c>
      <c r="AI895" s="53">
        <f t="shared" si="322"/>
        <v>255.17836183144689</v>
      </c>
      <c r="AJ895" s="53">
        <f t="shared" si="323"/>
        <v>230.192193507029</v>
      </c>
      <c r="AK895" s="53">
        <f t="shared" si="324"/>
        <v>202.66220164097302</v>
      </c>
      <c r="AL895" s="53">
        <f t="shared" si="325"/>
        <v>161.94450047640373</v>
      </c>
      <c r="AM895" s="53">
        <f t="shared" si="326"/>
        <v>219.28849544948386</v>
      </c>
      <c r="AN895" s="55">
        <f t="shared" si="327"/>
        <v>0.67797763878671169</v>
      </c>
      <c r="AO895" s="55">
        <f t="shared" si="328"/>
        <v>0.49877091784646754</v>
      </c>
      <c r="AP895" s="55">
        <f t="shared" si="329"/>
        <v>0.36417515192504557</v>
      </c>
      <c r="AQ895" s="55">
        <f t="shared" si="330"/>
        <v>0.3938886735563743</v>
      </c>
      <c r="AR895" s="55">
        <f t="shared" si="331"/>
        <v>0.24448527069859247</v>
      </c>
      <c r="AS895" s="55">
        <f t="shared" si="332"/>
        <v>0.28070612957743812</v>
      </c>
      <c r="AT895" s="55">
        <f t="shared" si="333"/>
        <v>0.24079358320683256</v>
      </c>
      <c r="AU895" s="55">
        <f t="shared" si="334"/>
        <v>0.2926590741560578</v>
      </c>
      <c r="AV895" s="55">
        <f t="shared" si="335"/>
        <v>0.32616114218294578</v>
      </c>
      <c r="AW895" s="55">
        <f t="shared" si="336"/>
        <v>0.37541128266899382</v>
      </c>
      <c r="AX895" s="55">
        <f t="shared" si="337"/>
        <v>0.45070735323366867</v>
      </c>
      <c r="AY895" s="55">
        <f t="shared" si="338"/>
        <v>0.58233469109462144</v>
      </c>
    </row>
    <row r="896" spans="1:51" ht="14.4" thickBot="1" x14ac:dyDescent="0.3">
      <c r="A896" s="41" t="s">
        <v>1398</v>
      </c>
      <c r="B896" s="41" t="s">
        <v>1435</v>
      </c>
      <c r="C896" s="26" t="s">
        <v>955</v>
      </c>
      <c r="D896" s="50">
        <v>7.78</v>
      </c>
      <c r="E896" s="50">
        <v>9.3000000000000007</v>
      </c>
      <c r="F896" s="50">
        <v>12.89</v>
      </c>
      <c r="G896" s="50">
        <v>19.399999999999999</v>
      </c>
      <c r="H896" s="50">
        <v>24.78</v>
      </c>
      <c r="I896" s="50">
        <v>30.2</v>
      </c>
      <c r="J896" s="50">
        <v>33.1</v>
      </c>
      <c r="K896" s="50">
        <v>31.5</v>
      </c>
      <c r="L896" s="50">
        <v>27.5</v>
      </c>
      <c r="M896" s="50">
        <v>19.600000000000001</v>
      </c>
      <c r="N896" s="50">
        <v>13</v>
      </c>
      <c r="O896" s="50">
        <v>8.2799999999999994</v>
      </c>
      <c r="P896" s="51">
        <v>-4.8888888888888893</v>
      </c>
      <c r="Q896" s="51">
        <v>-4.4000000000000012</v>
      </c>
      <c r="R896" s="51">
        <v>-1.6111111111111103</v>
      </c>
      <c r="S896" s="51">
        <v>-3.4000000000000004</v>
      </c>
      <c r="T896" s="51">
        <v>-0.27777777777777779</v>
      </c>
      <c r="U896" s="51">
        <v>3.3999999999999986</v>
      </c>
      <c r="V896" s="51">
        <v>4.8</v>
      </c>
      <c r="W896" s="51">
        <v>7.0000000000000009</v>
      </c>
      <c r="X896" s="51">
        <v>1.888888888888888</v>
      </c>
      <c r="Y896" s="51">
        <v>-0.80000000000000071</v>
      </c>
      <c r="Z896" s="51">
        <v>-3.5000000000000004</v>
      </c>
      <c r="AA896" s="51">
        <v>-7.2777777777777786</v>
      </c>
      <c r="AB896" s="53">
        <f t="shared" si="315"/>
        <v>171.58816486432133</v>
      </c>
      <c r="AC896" s="53">
        <f t="shared" si="316"/>
        <v>166.65424215072701</v>
      </c>
      <c r="AD896" s="53">
        <f t="shared" si="317"/>
        <v>198.84065497713271</v>
      </c>
      <c r="AE896" s="53">
        <f t="shared" si="318"/>
        <v>100.72860518765842</v>
      </c>
      <c r="AF896" s="53">
        <f t="shared" si="319"/>
        <v>114.93189264281537</v>
      </c>
      <c r="AG896" s="53">
        <f t="shared" si="320"/>
        <v>141.70348968474809</v>
      </c>
      <c r="AH896" s="53">
        <f t="shared" si="321"/>
        <v>146.27253527596426</v>
      </c>
      <c r="AI896" s="53">
        <f t="shared" si="322"/>
        <v>217.02662464023808</v>
      </c>
      <c r="AJ896" s="53">
        <f t="shared" si="323"/>
        <v>133.71572237420537</v>
      </c>
      <c r="AK896" s="53">
        <f t="shared" si="324"/>
        <v>146.01542344297525</v>
      </c>
      <c r="AL896" s="53">
        <f t="shared" si="325"/>
        <v>149.23091225510331</v>
      </c>
      <c r="AM896" s="53">
        <f t="shared" si="326"/>
        <v>115.1934515142128</v>
      </c>
      <c r="AN896" s="55">
        <f t="shared" si="327"/>
        <v>0.40312365477047096</v>
      </c>
      <c r="AO896" s="55">
        <f t="shared" si="328"/>
        <v>0.37736722226207592</v>
      </c>
      <c r="AP896" s="55">
        <f t="shared" si="329"/>
        <v>0.36593310350906794</v>
      </c>
      <c r="AQ896" s="55">
        <f t="shared" si="330"/>
        <v>0.21162661203546432</v>
      </c>
      <c r="AR896" s="55">
        <f t="shared" si="331"/>
        <v>0.19187381688098526</v>
      </c>
      <c r="AS896" s="55">
        <f t="shared" si="332"/>
        <v>0.18179963587646594</v>
      </c>
      <c r="AT896" s="55">
        <f t="shared" si="333"/>
        <v>0.17011137084062347</v>
      </c>
      <c r="AU896" s="55">
        <f t="shared" si="334"/>
        <v>0.21679019200374955</v>
      </c>
      <c r="AV896" s="55">
        <f t="shared" si="335"/>
        <v>0.19097132906981126</v>
      </c>
      <c r="AW896" s="55">
        <f t="shared" si="336"/>
        <v>0.25321781175998692</v>
      </c>
      <c r="AX896" s="55">
        <f t="shared" si="337"/>
        <v>0.31587631647580516</v>
      </c>
      <c r="AY896" s="55">
        <f t="shared" si="338"/>
        <v>0.32473601495842086</v>
      </c>
    </row>
    <row r="897" spans="1:51" ht="14.4" thickBot="1" x14ac:dyDescent="0.3">
      <c r="A897" s="41" t="s">
        <v>1398</v>
      </c>
      <c r="B897" s="41" t="s">
        <v>1435</v>
      </c>
      <c r="C897" s="26" t="s">
        <v>956</v>
      </c>
      <c r="D897" s="50">
        <v>-0.61</v>
      </c>
      <c r="E897" s="50">
        <v>3.8</v>
      </c>
      <c r="F897" s="50">
        <v>6.22</v>
      </c>
      <c r="G897" s="50">
        <v>10.1</v>
      </c>
      <c r="H897" s="50">
        <v>15.72</v>
      </c>
      <c r="I897" s="50">
        <v>21.8</v>
      </c>
      <c r="J897" s="50">
        <v>26.5</v>
      </c>
      <c r="K897" s="50">
        <v>23.8</v>
      </c>
      <c r="L897" s="50">
        <v>18.72</v>
      </c>
      <c r="M897" s="50">
        <v>11.9</v>
      </c>
      <c r="N897" s="50">
        <v>4.3899999999999997</v>
      </c>
      <c r="O897" s="50">
        <v>0.39</v>
      </c>
      <c r="P897" s="51">
        <v>-5.6111111111111116</v>
      </c>
      <c r="Q897" s="51">
        <v>-5.1999999999999993</v>
      </c>
      <c r="R897" s="51">
        <v>-1.722222222222223</v>
      </c>
      <c r="S897" s="51">
        <v>-3.2000000000000006</v>
      </c>
      <c r="T897" s="51">
        <v>-1.4999999999999996</v>
      </c>
      <c r="U897" s="51">
        <v>1.9000000000000008</v>
      </c>
      <c r="V897" s="51">
        <v>6.4000000000000012</v>
      </c>
      <c r="W897" s="51">
        <v>2.9999999999999991</v>
      </c>
      <c r="X897" s="51">
        <v>3.1111111111111116</v>
      </c>
      <c r="Y897" s="51">
        <v>-5.5999999999999988</v>
      </c>
      <c r="Z897" s="51">
        <v>-4.5000000000000009</v>
      </c>
      <c r="AA897" s="51">
        <v>-5.3888888888888884</v>
      </c>
      <c r="AB897" s="53">
        <f t="shared" si="315"/>
        <v>277.74839322382036</v>
      </c>
      <c r="AC897" s="53">
        <f t="shared" si="316"/>
        <v>215.59646785727978</v>
      </c>
      <c r="AD897" s="53">
        <f t="shared" si="317"/>
        <v>306.1399382659942</v>
      </c>
      <c r="AE897" s="53">
        <f t="shared" si="318"/>
        <v>189.02761365548855</v>
      </c>
      <c r="AF897" s="53">
        <f t="shared" si="319"/>
        <v>168.30455559125181</v>
      </c>
      <c r="AG897" s="53">
        <f t="shared" si="320"/>
        <v>188.30762793240089</v>
      </c>
      <c r="AH897" s="53">
        <f t="shared" si="321"/>
        <v>266.9434505650637</v>
      </c>
      <c r="AI897" s="53">
        <f t="shared" si="322"/>
        <v>195.04356722303007</v>
      </c>
      <c r="AJ897" s="53">
        <f t="shared" si="323"/>
        <v>270.55689734660666</v>
      </c>
      <c r="AK897" s="53">
        <f t="shared" si="324"/>
        <v>116.90512850230304</v>
      </c>
      <c r="AL897" s="53">
        <f t="shared" si="325"/>
        <v>229.92008004863462</v>
      </c>
      <c r="AM897" s="53">
        <f t="shared" si="326"/>
        <v>267.16626418155988</v>
      </c>
      <c r="AN897" s="55">
        <f t="shared" si="327"/>
        <v>0.6892299144527575</v>
      </c>
      <c r="AO897" s="55">
        <f t="shared" si="328"/>
        <v>0.51857392122882129</v>
      </c>
      <c r="AP897" s="55">
        <f t="shared" si="329"/>
        <v>0.56802100264976418</v>
      </c>
      <c r="AQ897" s="55">
        <f t="shared" si="330"/>
        <v>0.39126337270008632</v>
      </c>
      <c r="AR897" s="55">
        <f t="shared" si="331"/>
        <v>0.30721877959963606</v>
      </c>
      <c r="AS897" s="55">
        <f t="shared" si="332"/>
        <v>0.26872561225228536</v>
      </c>
      <c r="AT897" s="55">
        <f t="shared" si="333"/>
        <v>0.27787042959228314</v>
      </c>
      <c r="AU897" s="55">
        <f t="shared" si="334"/>
        <v>0.25740479298601254</v>
      </c>
      <c r="AV897" s="55">
        <f t="shared" si="335"/>
        <v>0.35426689398638062</v>
      </c>
      <c r="AW897" s="55">
        <f t="shared" si="336"/>
        <v>0.28985411415239681</v>
      </c>
      <c r="AX897" s="55">
        <f t="shared" si="337"/>
        <v>0.5245570633730201</v>
      </c>
      <c r="AY897" s="55">
        <f t="shared" si="338"/>
        <v>0.65187981583652399</v>
      </c>
    </row>
    <row r="898" spans="1:51" ht="27" thickBot="1" x14ac:dyDescent="0.3">
      <c r="A898" s="41" t="s">
        <v>1398</v>
      </c>
      <c r="B898" s="41" t="s">
        <v>1435</v>
      </c>
      <c r="C898" s="26" t="s">
        <v>957</v>
      </c>
      <c r="D898" s="50">
        <v>6.78</v>
      </c>
      <c r="E898" s="50">
        <v>8.1</v>
      </c>
      <c r="F898" s="50">
        <v>13.61</v>
      </c>
      <c r="G898" s="50">
        <v>14.2</v>
      </c>
      <c r="H898" s="50">
        <v>22.22</v>
      </c>
      <c r="I898" s="50">
        <v>27.9</v>
      </c>
      <c r="J898" s="50">
        <v>30.4</v>
      </c>
      <c r="K898" s="50">
        <v>30.4</v>
      </c>
      <c r="L898" s="50">
        <v>25.5</v>
      </c>
      <c r="M898" s="50">
        <v>17.3</v>
      </c>
      <c r="N898" s="50">
        <v>10.11</v>
      </c>
      <c r="O898" s="50">
        <v>5.28</v>
      </c>
      <c r="P898" s="51">
        <v>-2.6111111111111107</v>
      </c>
      <c r="Q898" s="51">
        <v>-4.4000000000000012</v>
      </c>
      <c r="R898" s="51">
        <v>-5.1111111111111107</v>
      </c>
      <c r="S898" s="51">
        <v>-4.0999999999999996</v>
      </c>
      <c r="T898" s="51">
        <v>0.77777777777777701</v>
      </c>
      <c r="U898" s="51">
        <v>2.1000000000000005</v>
      </c>
      <c r="V898" s="51">
        <v>5.3999999999999995</v>
      </c>
      <c r="W898" s="51">
        <v>4.0000000000000018</v>
      </c>
      <c r="X898" s="51">
        <v>0.22222222222222143</v>
      </c>
      <c r="Y898" s="51">
        <v>1.0999999999999983</v>
      </c>
      <c r="Z898" s="51">
        <v>-3.6111111111111112</v>
      </c>
      <c r="AA898" s="51">
        <v>-6.3888888888888884</v>
      </c>
      <c r="AB898" s="53">
        <f t="shared" si="315"/>
        <v>258.33753658585039</v>
      </c>
      <c r="AC898" s="53">
        <f t="shared" si="316"/>
        <v>180.73528594496725</v>
      </c>
      <c r="AD898" s="53">
        <f t="shared" si="317"/>
        <v>112.56734939559676</v>
      </c>
      <c r="AE898" s="53">
        <f t="shared" si="318"/>
        <v>126.17138231960718</v>
      </c>
      <c r="AF898" s="53">
        <f t="shared" si="319"/>
        <v>156.25362915305499</v>
      </c>
      <c r="AG898" s="53">
        <f t="shared" si="320"/>
        <v>134.62096870739987</v>
      </c>
      <c r="AH898" s="53">
        <f t="shared" si="321"/>
        <v>185.32776857957683</v>
      </c>
      <c r="AI898" s="53">
        <f t="shared" si="322"/>
        <v>152.42958965606505</v>
      </c>
      <c r="AJ898" s="53">
        <f t="shared" si="323"/>
        <v>118.39092568712165</v>
      </c>
      <c r="AK898" s="53">
        <f t="shared" si="324"/>
        <v>222.08012508623898</v>
      </c>
      <c r="AL898" s="53">
        <f t="shared" si="325"/>
        <v>177.66346849088595</v>
      </c>
      <c r="AM898" s="53">
        <f t="shared" si="326"/>
        <v>162.23060406895749</v>
      </c>
      <c r="AN898" s="55">
        <f t="shared" si="327"/>
        <v>0.51183866362557795</v>
      </c>
      <c r="AO898" s="55">
        <f t="shared" si="328"/>
        <v>0.40925194547468513</v>
      </c>
      <c r="AP898" s="55">
        <f t="shared" si="329"/>
        <v>0.26894241076071596</v>
      </c>
      <c r="AQ898" s="55">
        <f t="shared" si="330"/>
        <v>0.27933217952377881</v>
      </c>
      <c r="AR898" s="55">
        <f t="shared" si="331"/>
        <v>0.2416735560382175</v>
      </c>
      <c r="AS898" s="55">
        <f t="shared" si="332"/>
        <v>0.18939013241436908</v>
      </c>
      <c r="AT898" s="55">
        <f t="shared" si="333"/>
        <v>0.20672027191831568</v>
      </c>
      <c r="AU898" s="55">
        <f t="shared" si="334"/>
        <v>0.18747676868246771</v>
      </c>
      <c r="AV898" s="55">
        <f t="shared" si="335"/>
        <v>0.1906086787223161</v>
      </c>
      <c r="AW898" s="55">
        <f t="shared" si="336"/>
        <v>0.33561272075985749</v>
      </c>
      <c r="AX898" s="55">
        <f t="shared" si="337"/>
        <v>0.37919315128315184</v>
      </c>
      <c r="AY898" s="55">
        <f t="shared" si="338"/>
        <v>0.42716628958564445</v>
      </c>
    </row>
    <row r="899" spans="1:51" ht="14.4" thickBot="1" x14ac:dyDescent="0.3">
      <c r="A899" s="41" t="s">
        <v>1398</v>
      </c>
      <c r="B899" s="41" t="s">
        <v>1435</v>
      </c>
      <c r="C899" s="26" t="s">
        <v>958</v>
      </c>
      <c r="D899" s="50">
        <v>9.39</v>
      </c>
      <c r="E899" s="50">
        <v>10.9</v>
      </c>
      <c r="F899" s="50">
        <v>14.78</v>
      </c>
      <c r="G899" s="50">
        <v>16.7</v>
      </c>
      <c r="H899" s="50">
        <v>28.78</v>
      </c>
      <c r="I899" s="50">
        <v>32.700000000000003</v>
      </c>
      <c r="J899" s="50">
        <v>34.6</v>
      </c>
      <c r="K899" s="50">
        <v>32.4</v>
      </c>
      <c r="L899" s="50">
        <v>28.39</v>
      </c>
      <c r="M899" s="50">
        <v>19.399999999999999</v>
      </c>
      <c r="N899" s="50">
        <v>11.28</v>
      </c>
      <c r="O899" s="50">
        <v>8.61</v>
      </c>
      <c r="P899" s="51">
        <v>-0.11111111111111072</v>
      </c>
      <c r="Q899" s="51">
        <v>-2.5999999999999996</v>
      </c>
      <c r="R899" s="51">
        <v>1.1111111111111112</v>
      </c>
      <c r="S899" s="51">
        <v>-3.4000000000000004</v>
      </c>
      <c r="T899" s="51">
        <v>-0.11111111111111072</v>
      </c>
      <c r="U899" s="51">
        <v>1.9000000000000008</v>
      </c>
      <c r="V899" s="51">
        <v>5.5999999999999988</v>
      </c>
      <c r="W899" s="51">
        <v>4.4000000000000012</v>
      </c>
      <c r="X899" s="51">
        <v>2.5</v>
      </c>
      <c r="Y899" s="51">
        <v>-0.70000000000000084</v>
      </c>
      <c r="Z899" s="51">
        <v>0.88888888888888962</v>
      </c>
      <c r="AA899" s="51">
        <v>-2.0000000000000009</v>
      </c>
      <c r="AB899" s="53">
        <f t="shared" si="315"/>
        <v>312.21098684922293</v>
      </c>
      <c r="AC899" s="53">
        <f t="shared" si="316"/>
        <v>195.92284395737269</v>
      </c>
      <c r="AD899" s="53">
        <f t="shared" si="317"/>
        <v>261.24505160621527</v>
      </c>
      <c r="AE899" s="53">
        <f t="shared" si="318"/>
        <v>119.35455795436097</v>
      </c>
      <c r="AF899" s="53">
        <f t="shared" si="319"/>
        <v>93.054570987157817</v>
      </c>
      <c r="AG899" s="53">
        <f t="shared" si="320"/>
        <v>99.356085489379922</v>
      </c>
      <c r="AH899" s="53">
        <f t="shared" si="321"/>
        <v>150.33764225697593</v>
      </c>
      <c r="AI899" s="53">
        <f t="shared" si="322"/>
        <v>143.88502904476789</v>
      </c>
      <c r="AJ899" s="53">
        <f t="shared" si="323"/>
        <v>138.49781231189021</v>
      </c>
      <c r="AK899" s="53">
        <f t="shared" si="324"/>
        <v>150.01499462017622</v>
      </c>
      <c r="AL899" s="53">
        <f t="shared" si="325"/>
        <v>318.02986641226573</v>
      </c>
      <c r="AM899" s="53">
        <f t="shared" si="326"/>
        <v>249.61422537901967</v>
      </c>
      <c r="AN899" s="55">
        <f t="shared" si="327"/>
        <v>0.51495091439271301</v>
      </c>
      <c r="AO899" s="55">
        <f t="shared" si="328"/>
        <v>0.38785829664524413</v>
      </c>
      <c r="AP899" s="55">
        <f t="shared" si="329"/>
        <v>0.39448456528974779</v>
      </c>
      <c r="AQ899" s="55">
        <f t="shared" si="330"/>
        <v>0.25075896448496293</v>
      </c>
      <c r="AR899" s="55">
        <f t="shared" si="331"/>
        <v>0.15348126246883168</v>
      </c>
      <c r="AS899" s="55">
        <f t="shared" si="332"/>
        <v>0.14178674118134332</v>
      </c>
      <c r="AT899" s="55">
        <f t="shared" si="333"/>
        <v>0.16538156090736869</v>
      </c>
      <c r="AU899" s="55">
        <f t="shared" si="334"/>
        <v>0.17207601055871441</v>
      </c>
      <c r="AV899" s="55">
        <f t="shared" si="335"/>
        <v>0.18937594338813768</v>
      </c>
      <c r="AW899" s="55">
        <f t="shared" si="336"/>
        <v>0.25826241309685927</v>
      </c>
      <c r="AX899" s="55">
        <f t="shared" si="337"/>
        <v>0.48796806868743692</v>
      </c>
      <c r="AY899" s="55">
        <f t="shared" si="338"/>
        <v>0.47271324460582742</v>
      </c>
    </row>
    <row r="900" spans="1:51" ht="14.4" thickBot="1" x14ac:dyDescent="0.3">
      <c r="A900" s="41" t="s">
        <v>1398</v>
      </c>
      <c r="B900" s="41" t="s">
        <v>1435</v>
      </c>
      <c r="C900" s="26" t="s">
        <v>959</v>
      </c>
      <c r="D900" s="50">
        <v>0.72</v>
      </c>
      <c r="E900" s="50">
        <v>3.4</v>
      </c>
      <c r="F900" s="50">
        <v>5.61</v>
      </c>
      <c r="G900" s="50">
        <v>10.199999999999999</v>
      </c>
      <c r="H900" s="50">
        <v>15</v>
      </c>
      <c r="I900" s="50">
        <v>19.7</v>
      </c>
      <c r="J900" s="50">
        <v>24.3</v>
      </c>
      <c r="K900" s="50">
        <v>23</v>
      </c>
      <c r="L900" s="50">
        <v>16.78</v>
      </c>
      <c r="M900" s="50">
        <v>10</v>
      </c>
      <c r="N900" s="50">
        <v>4.3899999999999997</v>
      </c>
      <c r="O900" s="50">
        <v>-0.5</v>
      </c>
      <c r="P900" s="51">
        <v>-6.2777777777777777</v>
      </c>
      <c r="Q900" s="51">
        <v>-5.4999999999999991</v>
      </c>
      <c r="R900" s="51">
        <v>-2.9999999999999991</v>
      </c>
      <c r="S900" s="51">
        <v>-2.1000000000000005</v>
      </c>
      <c r="T900" s="51">
        <v>-0.77777777777777701</v>
      </c>
      <c r="U900" s="51">
        <v>3.0999999999999988</v>
      </c>
      <c r="V900" s="51">
        <v>4.8</v>
      </c>
      <c r="W900" s="51">
        <v>2.0000000000000009</v>
      </c>
      <c r="X900" s="51">
        <v>2.3888888888888871</v>
      </c>
      <c r="Y900" s="51">
        <v>-1.6999999999999993</v>
      </c>
      <c r="Z900" s="51">
        <v>-5.3888888888888884</v>
      </c>
      <c r="AA900" s="51">
        <v>-6.7222222222222232</v>
      </c>
      <c r="AB900" s="53">
        <f t="shared" si="315"/>
        <v>227.85443850898139</v>
      </c>
      <c r="AC900" s="53">
        <f t="shared" si="316"/>
        <v>211.89339068393227</v>
      </c>
      <c r="AD900" s="53">
        <f t="shared" si="317"/>
        <v>264.33582008896343</v>
      </c>
      <c r="AE900" s="53">
        <f t="shared" si="318"/>
        <v>221.02821692924377</v>
      </c>
      <c r="AF900" s="53">
        <f t="shared" si="319"/>
        <v>195.91960483813065</v>
      </c>
      <c r="AG900" s="53">
        <f t="shared" si="320"/>
        <v>254.13683595524392</v>
      </c>
      <c r="AH900" s="53">
        <f t="shared" si="321"/>
        <v>243.73699663766527</v>
      </c>
      <c r="AI900" s="53">
        <f t="shared" si="322"/>
        <v>177.5754049119829</v>
      </c>
      <c r="AJ900" s="53">
        <f t="shared" si="323"/>
        <v>275.95909986092312</v>
      </c>
      <c r="AK900" s="53">
        <f t="shared" si="324"/>
        <v>237.60102301443865</v>
      </c>
      <c r="AL900" s="53">
        <f t="shared" si="325"/>
        <v>201.01883132101042</v>
      </c>
      <c r="AM900" s="53">
        <f t="shared" si="326"/>
        <v>232.53665816690531</v>
      </c>
      <c r="AN900" s="55">
        <f t="shared" si="327"/>
        <v>0.59488431463127212</v>
      </c>
      <c r="AO900" s="55">
        <f t="shared" si="328"/>
        <v>0.52139268878062128</v>
      </c>
      <c r="AP900" s="55">
        <f t="shared" si="329"/>
        <v>0.53906015476618274</v>
      </c>
      <c r="AQ900" s="55">
        <f t="shared" si="330"/>
        <v>0.42167652682780826</v>
      </c>
      <c r="AR900" s="55">
        <f t="shared" si="331"/>
        <v>0.33921025258851906</v>
      </c>
      <c r="AS900" s="55">
        <f t="shared" si="332"/>
        <v>0.33302799560980256</v>
      </c>
      <c r="AT900" s="55">
        <f t="shared" si="333"/>
        <v>0.28346014885422477</v>
      </c>
      <c r="AU900" s="55">
        <f t="shared" si="334"/>
        <v>0.25160799767922132</v>
      </c>
      <c r="AV900" s="55">
        <f t="shared" si="335"/>
        <v>0.38032657107181189</v>
      </c>
      <c r="AW900" s="55">
        <f t="shared" si="336"/>
        <v>0.44013192440953924</v>
      </c>
      <c r="AX900" s="55">
        <f t="shared" si="337"/>
        <v>0.49048153269891065</v>
      </c>
      <c r="AY900" s="55">
        <f t="shared" si="338"/>
        <v>0.62812186964145367</v>
      </c>
    </row>
    <row r="901" spans="1:51" ht="14.4" thickBot="1" x14ac:dyDescent="0.3">
      <c r="A901" s="41" t="s">
        <v>1398</v>
      </c>
      <c r="B901" s="41" t="s">
        <v>1435</v>
      </c>
      <c r="C901" s="26" t="s">
        <v>960</v>
      </c>
      <c r="D901" s="50">
        <v>1.89</v>
      </c>
      <c r="E901" s="50">
        <v>1.7</v>
      </c>
      <c r="F901" s="50">
        <v>3.89</v>
      </c>
      <c r="G901" s="50">
        <v>10.1</v>
      </c>
      <c r="H901" s="50">
        <v>14.72</v>
      </c>
      <c r="I901" s="50">
        <v>22.1</v>
      </c>
      <c r="J901" s="50">
        <v>24.7</v>
      </c>
      <c r="K901" s="50">
        <v>22.3</v>
      </c>
      <c r="L901" s="50">
        <v>18.22</v>
      </c>
      <c r="M901" s="50">
        <v>10.6</v>
      </c>
      <c r="N901" s="50">
        <v>3.39</v>
      </c>
      <c r="O901" s="50">
        <v>-0.22</v>
      </c>
      <c r="P901" s="51">
        <v>-6.6111111111111098</v>
      </c>
      <c r="Q901" s="51">
        <v>-6.9</v>
      </c>
      <c r="R901" s="51">
        <v>-5.7222222222222223</v>
      </c>
      <c r="S901" s="51">
        <v>-6.2</v>
      </c>
      <c r="T901" s="51">
        <v>-3.7222222222222219</v>
      </c>
      <c r="U901" s="51">
        <v>-2.0000000000000009</v>
      </c>
      <c r="V901" s="51">
        <v>-9.9999999999999839E-2</v>
      </c>
      <c r="W901" s="51">
        <v>2.0000000000000009</v>
      </c>
      <c r="X901" s="51">
        <v>-0.88888888888888962</v>
      </c>
      <c r="Y901" s="51">
        <v>-2.1000000000000005</v>
      </c>
      <c r="Z901" s="51">
        <v>-5.6111111111111116</v>
      </c>
      <c r="AA901" s="51">
        <v>-6.7222222222222232</v>
      </c>
      <c r="AB901" s="53">
        <f t="shared" si="315"/>
        <v>199.08815060971401</v>
      </c>
      <c r="AC901" s="53">
        <f t="shared" si="316"/>
        <v>193.05883950910774</v>
      </c>
      <c r="AD901" s="53">
        <f t="shared" si="317"/>
        <v>197.91136285277253</v>
      </c>
      <c r="AE901" s="53">
        <f t="shared" si="318"/>
        <v>120.23303063367685</v>
      </c>
      <c r="AF901" s="53">
        <f t="shared" si="319"/>
        <v>129.10766628825553</v>
      </c>
      <c r="AG901" s="53">
        <f t="shared" si="320"/>
        <v>104.98938930035796</v>
      </c>
      <c r="AH901" s="53">
        <f t="shared" si="321"/>
        <v>118.50360606018823</v>
      </c>
      <c r="AI901" s="53">
        <f t="shared" si="322"/>
        <v>185.28079296029532</v>
      </c>
      <c r="AJ901" s="53">
        <f t="shared" si="323"/>
        <v>157.09949464049689</v>
      </c>
      <c r="AK901" s="53">
        <f t="shared" si="324"/>
        <v>215.21006774309475</v>
      </c>
      <c r="AL901" s="53">
        <f t="shared" si="325"/>
        <v>208.49404932817069</v>
      </c>
      <c r="AM901" s="53">
        <f t="shared" si="326"/>
        <v>227.84880840244816</v>
      </c>
      <c r="AN901" s="55">
        <f t="shared" si="327"/>
        <v>0.5332100493893992</v>
      </c>
      <c r="AO901" s="55">
        <f t="shared" si="328"/>
        <v>0.52865061229685961</v>
      </c>
      <c r="AP901" s="55">
        <f t="shared" si="329"/>
        <v>0.49528110728013608</v>
      </c>
      <c r="AQ901" s="55">
        <f t="shared" si="330"/>
        <v>0.31204588906201852</v>
      </c>
      <c r="AR901" s="55">
        <f t="shared" si="331"/>
        <v>0.2778572948297488</v>
      </c>
      <c r="AS901" s="55">
        <f t="shared" si="332"/>
        <v>0.19882630803592011</v>
      </c>
      <c r="AT901" s="55">
        <f t="shared" si="333"/>
        <v>0.1952985297860842</v>
      </c>
      <c r="AU901" s="55">
        <f t="shared" si="334"/>
        <v>0.26252582303424865</v>
      </c>
      <c r="AV901" s="55">
        <f t="shared" si="335"/>
        <v>0.27421384619264744</v>
      </c>
      <c r="AW901" s="55">
        <f t="shared" si="336"/>
        <v>0.4105766909088191</v>
      </c>
      <c r="AX901" s="55">
        <f t="shared" si="337"/>
        <v>0.517375939116828</v>
      </c>
      <c r="AY901" s="55">
        <f t="shared" si="338"/>
        <v>0.61545917386754434</v>
      </c>
    </row>
    <row r="902" spans="1:51" ht="14.4" thickBot="1" x14ac:dyDescent="0.3">
      <c r="A902" s="41" t="s">
        <v>1398</v>
      </c>
      <c r="B902" s="41" t="s">
        <v>1435</v>
      </c>
      <c r="C902" s="26" t="s">
        <v>961</v>
      </c>
      <c r="D902" s="50">
        <v>-2.11</v>
      </c>
      <c r="E902" s="50">
        <v>2.2000000000000002</v>
      </c>
      <c r="F902" s="50">
        <v>3.28</v>
      </c>
      <c r="G902" s="50">
        <v>10.199999999999999</v>
      </c>
      <c r="H902" s="50">
        <v>14.22</v>
      </c>
      <c r="I902" s="50">
        <v>20.2</v>
      </c>
      <c r="J902" s="50">
        <v>23.7</v>
      </c>
      <c r="K902" s="50">
        <v>22.6</v>
      </c>
      <c r="L902" s="50">
        <v>16.28</v>
      </c>
      <c r="M902" s="50">
        <v>8.3000000000000007</v>
      </c>
      <c r="N902" s="50">
        <v>3.28</v>
      </c>
      <c r="O902" s="50">
        <v>0.22</v>
      </c>
      <c r="P902" s="51">
        <v>-7.6111111111111107</v>
      </c>
      <c r="Q902" s="51">
        <v>-5.0999999999999996</v>
      </c>
      <c r="R902" s="51">
        <v>-5.8888888888888893</v>
      </c>
      <c r="S902" s="51">
        <v>-4.6000000000000005</v>
      </c>
      <c r="T902" s="51">
        <v>1.3888888888888888</v>
      </c>
      <c r="U902" s="51">
        <v>-0.19999999999999968</v>
      </c>
      <c r="V902" s="51">
        <v>4.0000000000000018</v>
      </c>
      <c r="W902" s="51">
        <v>2.8999999999999995</v>
      </c>
      <c r="X902" s="51">
        <v>-1.888888888888888</v>
      </c>
      <c r="Y902" s="51">
        <v>-2.9999999999999991</v>
      </c>
      <c r="Z902" s="51">
        <v>-4.7777777777777786</v>
      </c>
      <c r="AA902" s="51">
        <v>-7.2222222222222223</v>
      </c>
      <c r="AB902" s="53">
        <f t="shared" si="315"/>
        <v>228.19314189294931</v>
      </c>
      <c r="AC902" s="53">
        <f t="shared" si="316"/>
        <v>245.12448863207467</v>
      </c>
      <c r="AD902" s="53">
        <f t="shared" si="317"/>
        <v>201.42328564239833</v>
      </c>
      <c r="AE902" s="53">
        <f t="shared" si="318"/>
        <v>152.24320020388646</v>
      </c>
      <c r="AF902" s="53">
        <f t="shared" si="319"/>
        <v>281.88590184004659</v>
      </c>
      <c r="AG902" s="53">
        <f t="shared" si="320"/>
        <v>153.53364802699755</v>
      </c>
      <c r="AH902" s="53">
        <f t="shared" si="321"/>
        <v>225.92222038784635</v>
      </c>
      <c r="AI902" s="53">
        <f t="shared" si="322"/>
        <v>206.76494218030982</v>
      </c>
      <c r="AJ902" s="53">
        <f t="shared" si="323"/>
        <v>153.36610693641941</v>
      </c>
      <c r="AK902" s="53">
        <f t="shared" si="324"/>
        <v>219.82732363979747</v>
      </c>
      <c r="AL902" s="53">
        <f t="shared" si="325"/>
        <v>238.38220101522245</v>
      </c>
      <c r="AM902" s="53">
        <f t="shared" si="326"/>
        <v>204.36507819614914</v>
      </c>
      <c r="AN902" s="55">
        <f t="shared" si="327"/>
        <v>0.6600508329696495</v>
      </c>
      <c r="AO902" s="55">
        <f t="shared" si="328"/>
        <v>0.58515165211184861</v>
      </c>
      <c r="AP902" s="55">
        <f t="shared" si="329"/>
        <v>0.51050483223976539</v>
      </c>
      <c r="AQ902" s="55">
        <f t="shared" si="330"/>
        <v>0.34996492384858097</v>
      </c>
      <c r="AR902" s="55">
        <f t="shared" si="331"/>
        <v>0.4172497687234536</v>
      </c>
      <c r="AS902" s="55">
        <f t="shared" si="332"/>
        <v>0.25487329008765042</v>
      </c>
      <c r="AT902" s="55">
        <f t="shared" si="333"/>
        <v>0.27786709881887084</v>
      </c>
      <c r="AU902" s="55">
        <f t="shared" si="334"/>
        <v>0.27481236751955729</v>
      </c>
      <c r="AV902" s="55">
        <f t="shared" si="335"/>
        <v>0.28807247392098773</v>
      </c>
      <c r="AW902" s="55">
        <f t="shared" si="336"/>
        <v>0.44829395828088375</v>
      </c>
      <c r="AX902" s="55">
        <f t="shared" si="337"/>
        <v>0.55536938067735486</v>
      </c>
      <c r="AY902" s="55">
        <f t="shared" si="338"/>
        <v>0.57365449450213146</v>
      </c>
    </row>
    <row r="903" spans="1:51" ht="14.4" thickBot="1" x14ac:dyDescent="0.3">
      <c r="A903" s="41" t="s">
        <v>1398</v>
      </c>
      <c r="B903" s="41" t="s">
        <v>1436</v>
      </c>
      <c r="C903" s="26" t="s">
        <v>962</v>
      </c>
      <c r="D903" s="50">
        <v>-8.39</v>
      </c>
      <c r="E903" s="50">
        <v>-6</v>
      </c>
      <c r="F903" s="50">
        <v>-0.78</v>
      </c>
      <c r="G903" s="50">
        <v>3.5</v>
      </c>
      <c r="H903" s="50">
        <v>10.72</v>
      </c>
      <c r="I903" s="50">
        <v>17.8</v>
      </c>
      <c r="J903" s="50">
        <v>18.100000000000001</v>
      </c>
      <c r="K903" s="50">
        <v>18.100000000000001</v>
      </c>
      <c r="L903" s="50">
        <v>12.22</v>
      </c>
      <c r="M903" s="50">
        <v>4.7</v>
      </c>
      <c r="N903" s="50">
        <v>-0.78</v>
      </c>
      <c r="O903" s="50">
        <v>-7</v>
      </c>
      <c r="P903" s="51">
        <v>-10.722222222222223</v>
      </c>
      <c r="Q903" s="51">
        <v>-10.6</v>
      </c>
      <c r="R903" s="51">
        <v>-5.2777777777777777</v>
      </c>
      <c r="S903" s="51">
        <v>-3.4000000000000004</v>
      </c>
      <c r="T903" s="51">
        <v>5.1111111111111125</v>
      </c>
      <c r="U903" s="51">
        <v>11.700000000000001</v>
      </c>
      <c r="V903" s="51">
        <v>12.6</v>
      </c>
      <c r="W903" s="51">
        <v>13.599999999999998</v>
      </c>
      <c r="X903" s="51">
        <v>8.6111111111111107</v>
      </c>
      <c r="Y903" s="51">
        <v>1.0999999999999983</v>
      </c>
      <c r="Z903" s="51">
        <v>-3.5000000000000004</v>
      </c>
      <c r="AA903" s="51">
        <v>-9.7222222222222214</v>
      </c>
      <c r="AB903" s="53">
        <f t="shared" si="315"/>
        <v>225.58803667942504</v>
      </c>
      <c r="AC903" s="53">
        <f t="shared" si="316"/>
        <v>191.33768625627107</v>
      </c>
      <c r="AD903" s="53">
        <f t="shared" si="317"/>
        <v>295.80537094920157</v>
      </c>
      <c r="AE903" s="53">
        <f t="shared" si="318"/>
        <v>288.61283044315149</v>
      </c>
      <c r="AF903" s="53">
        <f t="shared" si="319"/>
        <v>599.98133968980335</v>
      </c>
      <c r="AG903" s="53">
        <f t="shared" si="320"/>
        <v>926.74562049233543</v>
      </c>
      <c r="AH903" s="53">
        <f t="shared" si="321"/>
        <v>1023.7355879279286</v>
      </c>
      <c r="AI903" s="53">
        <f t="shared" si="322"/>
        <v>1166.5380145994989</v>
      </c>
      <c r="AJ903" s="53">
        <f t="shared" si="323"/>
        <v>878.19378018777695</v>
      </c>
      <c r="AK903" s="53">
        <f t="shared" si="324"/>
        <v>512.79405635311821</v>
      </c>
      <c r="AL903" s="53">
        <f t="shared" si="325"/>
        <v>386.49597067651081</v>
      </c>
      <c r="AM903" s="53">
        <f t="shared" si="326"/>
        <v>237.28528404905865</v>
      </c>
      <c r="AN903" s="55">
        <f t="shared" si="327"/>
        <v>0.83254951210026751</v>
      </c>
      <c r="AO903" s="55">
        <f t="shared" si="328"/>
        <v>0.69933277851963305</v>
      </c>
      <c r="AP903" s="55">
        <f t="shared" si="329"/>
        <v>0.71570455960160995</v>
      </c>
      <c r="AQ903" s="55">
        <f t="shared" si="330"/>
        <v>0.60636355862230829</v>
      </c>
      <c r="AR903" s="55">
        <f t="shared" si="331"/>
        <v>0.68280652139200071</v>
      </c>
      <c r="AS903" s="55">
        <f t="shared" si="332"/>
        <v>0.67486205867395066</v>
      </c>
      <c r="AT903" s="55">
        <f t="shared" si="333"/>
        <v>0.70263848778796689</v>
      </c>
      <c r="AU903" s="55">
        <f t="shared" si="334"/>
        <v>0.75004528035426465</v>
      </c>
      <c r="AV903" s="55">
        <f t="shared" si="335"/>
        <v>0.78611109537202295</v>
      </c>
      <c r="AW903" s="55">
        <f t="shared" si="336"/>
        <v>0.77494646752077911</v>
      </c>
      <c r="AX903" s="55">
        <f t="shared" si="337"/>
        <v>0.81809406446124611</v>
      </c>
      <c r="AY903" s="55">
        <f t="shared" si="338"/>
        <v>0.80917737899369291</v>
      </c>
    </row>
    <row r="904" spans="1:51" ht="14.4" thickBot="1" x14ac:dyDescent="0.3">
      <c r="A904" s="41" t="s">
        <v>1398</v>
      </c>
      <c r="B904" s="41" t="s">
        <v>1436</v>
      </c>
      <c r="C904" s="26" t="s">
        <v>963</v>
      </c>
      <c r="D904" s="50">
        <v>-6.72</v>
      </c>
      <c r="E904" s="50">
        <v>-3.8</v>
      </c>
      <c r="F904" s="50">
        <v>2.61</v>
      </c>
      <c r="G904" s="50">
        <v>9.1999999999999993</v>
      </c>
      <c r="H904" s="50">
        <v>15.72</v>
      </c>
      <c r="I904" s="50">
        <v>18.5</v>
      </c>
      <c r="J904" s="50">
        <v>22.2</v>
      </c>
      <c r="K904" s="50">
        <v>20.5</v>
      </c>
      <c r="L904" s="50">
        <v>16.22</v>
      </c>
      <c r="M904" s="50">
        <v>9.8000000000000007</v>
      </c>
      <c r="N904" s="50">
        <v>4.6100000000000003</v>
      </c>
      <c r="O904" s="50">
        <v>-1.72</v>
      </c>
      <c r="P904" s="51">
        <v>-10.777777777777777</v>
      </c>
      <c r="Q904" s="51">
        <v>-9</v>
      </c>
      <c r="R904" s="51">
        <v>-4.7222222222222223</v>
      </c>
      <c r="S904" s="51">
        <v>0.39999999999999936</v>
      </c>
      <c r="T904" s="51">
        <v>7.7222222222222214</v>
      </c>
      <c r="U904" s="51">
        <v>12.3</v>
      </c>
      <c r="V904" s="51">
        <v>15.799999999999999</v>
      </c>
      <c r="W904" s="51">
        <v>15.2</v>
      </c>
      <c r="X904" s="51">
        <v>11.277777777777777</v>
      </c>
      <c r="Y904" s="51">
        <v>5.6999999999999984</v>
      </c>
      <c r="Z904" s="51">
        <v>-0.11111111111111072</v>
      </c>
      <c r="AA904" s="51">
        <v>-6.8888888888888875</v>
      </c>
      <c r="AB904" s="53">
        <f t="shared" ref="AB904:AB967" si="339">6.112*EXP(17.625*P904/(243.04+P904))*100*AN904</f>
        <v>196.54394374991512</v>
      </c>
      <c r="AC904" s="53">
        <f t="shared" ref="AC904:AC967" si="340">6.112*EXP(17.625*Q904/(243.04+Q904))*100*AO904</f>
        <v>208.47846031920602</v>
      </c>
      <c r="AD904" s="53">
        <f t="shared" ref="AD904:AD967" si="341">6.112*EXP(17.625*R904/(243.04+R904))*100*AP904</f>
        <v>252.06542923627546</v>
      </c>
      <c r="AE904" s="53">
        <f t="shared" ref="AE904:AE967" si="342">6.112*EXP(17.625*S904/(243.04+S904))*100*AQ904</f>
        <v>340.5302295690812</v>
      </c>
      <c r="AF904" s="53">
        <f t="shared" ref="AF904:AF967" si="343">6.112*EXP(17.625*T904/(243.04+T904))*100*AR904</f>
        <v>620.30215287310943</v>
      </c>
      <c r="AG904" s="53">
        <f t="shared" ref="AG904:AG967" si="344">6.112*EXP(17.625*U904/(243.04+U904))*100*AS904</f>
        <v>959.82606918506144</v>
      </c>
      <c r="AH904" s="53">
        <f t="shared" ref="AH904:AH967" si="345">6.112*EXP(17.625*V904/(243.04+V904))*100*AT904</f>
        <v>1202.2693266158903</v>
      </c>
      <c r="AI904" s="53">
        <f t="shared" ref="AI904:AI967" si="346">6.112*EXP(17.625*W904/(243.04+W904))*100*AU904</f>
        <v>1235.5130051757394</v>
      </c>
      <c r="AJ904" s="53">
        <f t="shared" ref="AJ904:AJ967" si="347">6.112*EXP(17.625*X904/(243.04+X904))*100*AV904</f>
        <v>968.671971959281</v>
      </c>
      <c r="AK904" s="53">
        <f t="shared" ref="AK904:AK967" si="348">6.112*EXP(17.625*Y904/(243.04+Y904))*100*AW904</f>
        <v>692.32525692485444</v>
      </c>
      <c r="AL904" s="53">
        <f t="shared" ref="AL904:AL967" si="349">6.112*EXP(17.625*Z904/(243.04+Z904))*100*AX904</f>
        <v>433.20563070098029</v>
      </c>
      <c r="AM904" s="53">
        <f t="shared" ref="AM904:AM967" si="350">6.112*EXP(17.625*AA904/(243.04+AA904))*100*AY904</f>
        <v>247.83158839270646</v>
      </c>
      <c r="AN904" s="55">
        <f t="shared" ref="AN904:AN967" si="351">(EXP((17.625*P904)/(243.04+P904))/EXP((17.625*D904)/(243.04+D904)))</f>
        <v>0.72856627523760875</v>
      </c>
      <c r="AO904" s="55">
        <f t="shared" ref="AO904:AO967" si="352">(EXP((17.625*Q904)/(243.04+Q904))/EXP((17.625*E904)/(243.04+E904)))</f>
        <v>0.67178310411306708</v>
      </c>
      <c r="AP904" s="55">
        <f t="shared" ref="AP904:AP967" si="353">(EXP((17.625*R904)/(243.04+R904))/EXP((17.625*F904)/(243.04+F904)))</f>
        <v>0.58479175847645692</v>
      </c>
      <c r="AQ904" s="55">
        <f t="shared" ref="AQ904:AQ967" si="354">(EXP((17.625*S904)/(243.04+S904))/EXP((17.625*G904)/(243.04+G904)))</f>
        <v>0.54124662012892832</v>
      </c>
      <c r="AR904" s="55">
        <f t="shared" ref="AR904:AR967" si="355">(EXP((17.625*T904)/(243.04+T904))/EXP((17.625*H904)/(243.04+H904)))</f>
        <v>0.58979551831175814</v>
      </c>
      <c r="AS904" s="55">
        <f t="shared" ref="AS904:AS967" si="356">(EXP((17.625*U904)/(243.04+U904))/EXP((17.625*I904)/(243.04+I904)))</f>
        <v>0.67187216547078155</v>
      </c>
      <c r="AT904" s="55">
        <f t="shared" ref="AT904:AT967" si="357">(EXP((17.625*V904)/(243.04+V904))/EXP((17.625*J904)/(243.04+J904)))</f>
        <v>0.67077886603279602</v>
      </c>
      <c r="AU904" s="55">
        <f t="shared" ref="AU904:AU967" si="358">(EXP((17.625*W904)/(243.04+W904))/EXP((17.625*K904)/(243.04+K904)))</f>
        <v>0.71634760396492081</v>
      </c>
      <c r="AV904" s="55">
        <f t="shared" ref="AV904:AV967" si="359">(EXP((17.625*X904)/(243.04+X904))/EXP((17.625*L904)/(243.04+L904)))</f>
        <v>0.72536325655476064</v>
      </c>
      <c r="AW904" s="55">
        <f t="shared" ref="AW904:AW967" si="360">(EXP((17.625*Y904)/(243.04+Y904))/EXP((17.625*M904)/(243.04+M904)))</f>
        <v>0.75634780313185357</v>
      </c>
      <c r="AX904" s="55">
        <f t="shared" ref="AX904:AX967" si="361">(EXP((17.625*Z904)/(243.04+Z904))/EXP((17.625*N904)/(243.04+N904)))</f>
        <v>0.71451564821860136</v>
      </c>
      <c r="AY904" s="55">
        <f t="shared" ref="AY904:AY967" si="362">(EXP((17.625*AA904)/(243.04+AA904))/EXP((17.625*O904)/(243.04+O904)))</f>
        <v>0.67805517854920994</v>
      </c>
    </row>
    <row r="905" spans="1:51" ht="14.4" thickBot="1" x14ac:dyDescent="0.3">
      <c r="A905" s="41" t="s">
        <v>1398</v>
      </c>
      <c r="B905" s="41" t="s">
        <v>1436</v>
      </c>
      <c r="C905" s="26" t="s">
        <v>964</v>
      </c>
      <c r="D905" s="50">
        <v>-4.8899999999999997</v>
      </c>
      <c r="E905" s="50">
        <v>-4.5</v>
      </c>
      <c r="F905" s="50">
        <v>1</v>
      </c>
      <c r="G905" s="50">
        <v>7.9</v>
      </c>
      <c r="H905" s="50">
        <v>14.22</v>
      </c>
      <c r="I905" s="50">
        <v>19.3</v>
      </c>
      <c r="J905" s="50">
        <v>20.2</v>
      </c>
      <c r="K905" s="50">
        <v>19.399999999999999</v>
      </c>
      <c r="L905" s="50">
        <v>14.22</v>
      </c>
      <c r="M905" s="50">
        <v>9.6999999999999993</v>
      </c>
      <c r="N905" s="50">
        <v>4.28</v>
      </c>
      <c r="O905" s="50">
        <v>-2.2200000000000002</v>
      </c>
      <c r="P905" s="51">
        <v>-9.5</v>
      </c>
      <c r="Q905" s="51">
        <v>-10.399999999999999</v>
      </c>
      <c r="R905" s="51">
        <v>-4.3888888888888884</v>
      </c>
      <c r="S905" s="51">
        <v>-9.9999999999999839E-2</v>
      </c>
      <c r="T905" s="51">
        <v>7.3888888888888875</v>
      </c>
      <c r="U905" s="51">
        <v>13.499999999999998</v>
      </c>
      <c r="V905" s="51">
        <v>14.200000000000001</v>
      </c>
      <c r="W905" s="51">
        <v>13.299999999999999</v>
      </c>
      <c r="X905" s="51">
        <v>9.7777777777777786</v>
      </c>
      <c r="Y905" s="51">
        <v>4.7</v>
      </c>
      <c r="Z905" s="51">
        <v>-0.27777777777777779</v>
      </c>
      <c r="AA905" s="51">
        <v>-6.4999999999999991</v>
      </c>
      <c r="AB905" s="53">
        <f t="shared" si="339"/>
        <v>209.22593837798848</v>
      </c>
      <c r="AC905" s="53">
        <f t="shared" si="340"/>
        <v>176.28294292061713</v>
      </c>
      <c r="AD905" s="53">
        <f t="shared" si="341"/>
        <v>297.35923266783726</v>
      </c>
      <c r="AE905" s="53">
        <f t="shared" si="342"/>
        <v>345.86577626236488</v>
      </c>
      <c r="AF905" s="53">
        <f t="shared" si="343"/>
        <v>652.78943537234613</v>
      </c>
      <c r="AG905" s="53">
        <f t="shared" si="344"/>
        <v>1068.2217624388929</v>
      </c>
      <c r="AH905" s="53">
        <f t="shared" si="345"/>
        <v>1106.3255021766684</v>
      </c>
      <c r="AI905" s="53">
        <f t="shared" si="346"/>
        <v>1034.2932625084875</v>
      </c>
      <c r="AJ905" s="53">
        <f t="shared" si="347"/>
        <v>901.90239168438995</v>
      </c>
      <c r="AK905" s="53">
        <f t="shared" si="348"/>
        <v>606.51741275058498</v>
      </c>
      <c r="AL905" s="53">
        <f t="shared" si="349"/>
        <v>432.7153587251276</v>
      </c>
      <c r="AM905" s="53">
        <f t="shared" si="350"/>
        <v>272.93894478316565</v>
      </c>
      <c r="AN905" s="55">
        <f t="shared" si="351"/>
        <v>0.70113470034506387</v>
      </c>
      <c r="AO905" s="55">
        <f t="shared" si="352"/>
        <v>0.63418076385520283</v>
      </c>
      <c r="AP905" s="55">
        <f t="shared" si="353"/>
        <v>0.67276948294653027</v>
      </c>
      <c r="AQ905" s="55">
        <f t="shared" si="354"/>
        <v>0.57000018693992571</v>
      </c>
      <c r="AR905" s="55">
        <f t="shared" si="355"/>
        <v>0.63495944162987206</v>
      </c>
      <c r="AS905" s="55">
        <f t="shared" si="356"/>
        <v>0.6913144187807575</v>
      </c>
      <c r="AT905" s="55">
        <f t="shared" si="357"/>
        <v>0.68416996125463403</v>
      </c>
      <c r="AU905" s="55">
        <f t="shared" si="358"/>
        <v>0.67813430858595503</v>
      </c>
      <c r="AV905" s="55">
        <f t="shared" si="359"/>
        <v>0.74634425823459327</v>
      </c>
      <c r="AW905" s="55">
        <f t="shared" si="360"/>
        <v>0.7103030783382942</v>
      </c>
      <c r="AX905" s="55">
        <f t="shared" si="361"/>
        <v>0.72239954978941301</v>
      </c>
      <c r="AY905" s="55">
        <f t="shared" si="362"/>
        <v>0.72480690686580573</v>
      </c>
    </row>
    <row r="906" spans="1:51" ht="14.4" thickBot="1" x14ac:dyDescent="0.3">
      <c r="A906" s="41" t="s">
        <v>1398</v>
      </c>
      <c r="B906" s="41" t="s">
        <v>1436</v>
      </c>
      <c r="C906" s="26" t="s">
        <v>965</v>
      </c>
      <c r="D906" s="50">
        <v>-3.39</v>
      </c>
      <c r="E906" s="50">
        <v>-4.2</v>
      </c>
      <c r="F906" s="50">
        <v>2.72</v>
      </c>
      <c r="G906" s="50">
        <v>7.5</v>
      </c>
      <c r="H906" s="50">
        <v>13.72</v>
      </c>
      <c r="I906" s="50">
        <v>18.600000000000001</v>
      </c>
      <c r="J906" s="50">
        <v>22</v>
      </c>
      <c r="K906" s="50">
        <v>20.7</v>
      </c>
      <c r="L906" s="50">
        <v>16.5</v>
      </c>
      <c r="M906" s="50">
        <v>9.6999999999999993</v>
      </c>
      <c r="N906" s="50">
        <v>6</v>
      </c>
      <c r="O906" s="50">
        <v>-2.2200000000000002</v>
      </c>
      <c r="P906" s="51">
        <v>-8.7222222222222214</v>
      </c>
      <c r="Q906" s="51">
        <v>-8.1</v>
      </c>
      <c r="R906" s="51">
        <v>-2.7777777777777777</v>
      </c>
      <c r="S906" s="51">
        <v>1.9000000000000008</v>
      </c>
      <c r="T906" s="51">
        <v>5.7777777777777768</v>
      </c>
      <c r="U906" s="51">
        <v>11.500000000000002</v>
      </c>
      <c r="V906" s="51">
        <v>16.099999999999998</v>
      </c>
      <c r="W906" s="51">
        <v>13.699999999999998</v>
      </c>
      <c r="X906" s="51">
        <v>11.222222222222223</v>
      </c>
      <c r="Y906" s="51">
        <v>5</v>
      </c>
      <c r="Z906" s="51">
        <v>0.77777777777777701</v>
      </c>
      <c r="AA906" s="51">
        <v>-5.2777777777777777</v>
      </c>
      <c r="AB906" s="53">
        <f t="shared" si="339"/>
        <v>211.15624779727125</v>
      </c>
      <c r="AC906" s="53">
        <f t="shared" si="340"/>
        <v>247.16335333101233</v>
      </c>
      <c r="AD906" s="53">
        <f t="shared" si="341"/>
        <v>334.55960113224904</v>
      </c>
      <c r="AE906" s="53">
        <f t="shared" si="342"/>
        <v>474.01937039711095</v>
      </c>
      <c r="AF906" s="53">
        <f t="shared" si="343"/>
        <v>540.32336477419813</v>
      </c>
      <c r="AG906" s="53">
        <f t="shared" si="344"/>
        <v>858.3748756630813</v>
      </c>
      <c r="AH906" s="53">
        <f t="shared" si="345"/>
        <v>1264.5478845719797</v>
      </c>
      <c r="AI906" s="53">
        <f t="shared" si="346"/>
        <v>1005.3491731774001</v>
      </c>
      <c r="AJ906" s="53">
        <f t="shared" si="347"/>
        <v>944.58033615470492</v>
      </c>
      <c r="AK906" s="53">
        <f t="shared" si="348"/>
        <v>632.42324085923917</v>
      </c>
      <c r="AL906" s="53">
        <f t="shared" si="349"/>
        <v>447.30514891960183</v>
      </c>
      <c r="AM906" s="53">
        <f t="shared" si="350"/>
        <v>328.79384624631365</v>
      </c>
      <c r="AN906" s="55">
        <f t="shared" si="351"/>
        <v>0.66580757419130343</v>
      </c>
      <c r="AO906" s="55">
        <f t="shared" si="352"/>
        <v>0.7425094921797234</v>
      </c>
      <c r="AP906" s="55">
        <f t="shared" si="353"/>
        <v>0.67109888928756622</v>
      </c>
      <c r="AQ906" s="55">
        <f t="shared" si="354"/>
        <v>0.67645239297015647</v>
      </c>
      <c r="AR906" s="55">
        <f t="shared" si="355"/>
        <v>0.58712051505109319</v>
      </c>
      <c r="AS906" s="55">
        <f t="shared" si="356"/>
        <v>0.63338761356738082</v>
      </c>
      <c r="AT906" s="55">
        <f t="shared" si="357"/>
        <v>0.6921375914661384</v>
      </c>
      <c r="AU906" s="55">
        <f t="shared" si="358"/>
        <v>0.64221745604236025</v>
      </c>
      <c r="AV906" s="55">
        <f t="shared" si="359"/>
        <v>0.70993081238825539</v>
      </c>
      <c r="AW906" s="55">
        <f t="shared" si="360"/>
        <v>0.72531385034477325</v>
      </c>
      <c r="AX906" s="55">
        <f t="shared" si="361"/>
        <v>0.69183561725606857</v>
      </c>
      <c r="AY906" s="55">
        <f t="shared" si="362"/>
        <v>0.7955205619571003</v>
      </c>
    </row>
    <row r="907" spans="1:51" ht="14.4" thickBot="1" x14ac:dyDescent="0.3">
      <c r="A907" s="41" t="s">
        <v>1398</v>
      </c>
      <c r="B907" s="41" t="s">
        <v>1436</v>
      </c>
      <c r="C907" s="26" t="s">
        <v>966</v>
      </c>
      <c r="D907" s="50">
        <v>-2.89</v>
      </c>
      <c r="E907" s="50">
        <v>-0.1</v>
      </c>
      <c r="F907" s="50">
        <v>3.61</v>
      </c>
      <c r="G907" s="50">
        <v>9.6</v>
      </c>
      <c r="H907" s="50">
        <v>11.11</v>
      </c>
      <c r="I907" s="50">
        <v>18.3</v>
      </c>
      <c r="J907" s="50">
        <v>19.7</v>
      </c>
      <c r="K907" s="50">
        <v>19.2</v>
      </c>
      <c r="L907" s="50">
        <v>15.78</v>
      </c>
      <c r="M907" s="50">
        <v>9.3000000000000007</v>
      </c>
      <c r="N907" s="50">
        <v>4.8899999999999997</v>
      </c>
      <c r="O907" s="50">
        <v>-1.1100000000000001</v>
      </c>
      <c r="P907" s="51">
        <v>-6.7777777777777768</v>
      </c>
      <c r="Q907" s="51">
        <v>-6.3999999999999995</v>
      </c>
      <c r="R907" s="51">
        <v>-2.5</v>
      </c>
      <c r="S907" s="51">
        <v>2.6999999999999997</v>
      </c>
      <c r="T907" s="51">
        <v>4.2222222222222232</v>
      </c>
      <c r="U907" s="51">
        <v>14.6</v>
      </c>
      <c r="V907" s="51">
        <v>16.099999999999998</v>
      </c>
      <c r="W907" s="51">
        <v>15.7</v>
      </c>
      <c r="X907" s="51">
        <v>12</v>
      </c>
      <c r="Y907" s="51">
        <v>5.9999999999999982</v>
      </c>
      <c r="Z907" s="51">
        <v>-0.38888888888888851</v>
      </c>
      <c r="AA907" s="51">
        <v>-5.2222222222222214</v>
      </c>
      <c r="AB907" s="53">
        <f t="shared" si="339"/>
        <v>274.86797370978286</v>
      </c>
      <c r="AC907" s="53">
        <f t="shared" si="340"/>
        <v>237.30168392816265</v>
      </c>
      <c r="AD907" s="53">
        <f t="shared" si="341"/>
        <v>327.37272985388347</v>
      </c>
      <c r="AE907" s="53">
        <f t="shared" si="342"/>
        <v>460.81476318728795</v>
      </c>
      <c r="AF907" s="53">
        <f t="shared" si="343"/>
        <v>516.40123122960119</v>
      </c>
      <c r="AG907" s="53">
        <f t="shared" si="344"/>
        <v>1311.3479175814773</v>
      </c>
      <c r="AH907" s="53">
        <f t="shared" si="345"/>
        <v>1456.7316379713966</v>
      </c>
      <c r="AI907" s="53">
        <f t="shared" si="346"/>
        <v>1427.8519954070541</v>
      </c>
      <c r="AJ907" s="53">
        <f t="shared" si="347"/>
        <v>1095.9849575696676</v>
      </c>
      <c r="AK907" s="53">
        <f t="shared" si="348"/>
        <v>746.29082952966576</v>
      </c>
      <c r="AL907" s="53">
        <f t="shared" si="349"/>
        <v>408.01621274207247</v>
      </c>
      <c r="AM907" s="53">
        <f t="shared" si="350"/>
        <v>305.58792441693407</v>
      </c>
      <c r="AN907" s="55">
        <f t="shared" si="351"/>
        <v>0.74563746417988785</v>
      </c>
      <c r="AO907" s="55">
        <f t="shared" si="352"/>
        <v>0.62536578137096588</v>
      </c>
      <c r="AP907" s="55">
        <f t="shared" si="353"/>
        <v>0.64330052914369262</v>
      </c>
      <c r="AQ907" s="55">
        <f t="shared" si="354"/>
        <v>0.62121509809355346</v>
      </c>
      <c r="AR907" s="55">
        <f t="shared" si="355"/>
        <v>0.62531313699664892</v>
      </c>
      <c r="AS907" s="55">
        <f t="shared" si="356"/>
        <v>0.79026197884555027</v>
      </c>
      <c r="AT907" s="55">
        <f t="shared" si="357"/>
        <v>0.79732743980613874</v>
      </c>
      <c r="AU907" s="55">
        <f t="shared" si="358"/>
        <v>0.80174925734452529</v>
      </c>
      <c r="AV907" s="55">
        <f t="shared" si="359"/>
        <v>0.78247197133572488</v>
      </c>
      <c r="AW907" s="55">
        <f t="shared" si="360"/>
        <v>0.79856457586054408</v>
      </c>
      <c r="AX907" s="55">
        <f t="shared" si="361"/>
        <v>0.68669137458288532</v>
      </c>
      <c r="AY907" s="55">
        <f t="shared" si="362"/>
        <v>0.73626830535254539</v>
      </c>
    </row>
    <row r="908" spans="1:51" ht="14.4" thickBot="1" x14ac:dyDescent="0.3">
      <c r="A908" s="41" t="s">
        <v>1398</v>
      </c>
      <c r="B908" s="41" t="s">
        <v>1436</v>
      </c>
      <c r="C908" s="26" t="s">
        <v>967</v>
      </c>
      <c r="D908" s="50">
        <v>-3.39</v>
      </c>
      <c r="E908" s="50">
        <v>-2.8</v>
      </c>
      <c r="F908" s="50">
        <v>0.61</v>
      </c>
      <c r="G908" s="50">
        <v>4.8</v>
      </c>
      <c r="H908" s="50">
        <v>11.5</v>
      </c>
      <c r="I908" s="50">
        <v>18.7</v>
      </c>
      <c r="J908" s="50">
        <v>21.3</v>
      </c>
      <c r="K908" s="50">
        <v>18.100000000000001</v>
      </c>
      <c r="L908" s="50">
        <v>13.89</v>
      </c>
      <c r="M908" s="50">
        <v>7.5</v>
      </c>
      <c r="N908" s="50">
        <v>1.89</v>
      </c>
      <c r="O908" s="50">
        <v>-0.78</v>
      </c>
      <c r="P908" s="51">
        <v>-5.4999999999999991</v>
      </c>
      <c r="Q908" s="51">
        <v>-7.4</v>
      </c>
      <c r="R908" s="51">
        <v>-1.888888888888888</v>
      </c>
      <c r="S908" s="51">
        <v>-1.2999999999999998</v>
      </c>
      <c r="T908" s="51">
        <v>3.4999999999999982</v>
      </c>
      <c r="U908" s="51">
        <v>12.3</v>
      </c>
      <c r="V908" s="51">
        <v>15.299999999999999</v>
      </c>
      <c r="W908" s="51">
        <v>12.999999999999998</v>
      </c>
      <c r="X908" s="51">
        <v>10.277777777777777</v>
      </c>
      <c r="Y908" s="51">
        <v>4.1000000000000014</v>
      </c>
      <c r="Z908" s="51">
        <v>-0.38888888888888851</v>
      </c>
      <c r="AA908" s="51">
        <v>-2.5</v>
      </c>
      <c r="AB908" s="53">
        <f t="shared" si="339"/>
        <v>346.73563190291543</v>
      </c>
      <c r="AC908" s="53">
        <f t="shared" si="340"/>
        <v>248.10662333245159</v>
      </c>
      <c r="AD908" s="53">
        <f t="shared" si="341"/>
        <v>443.71930855133638</v>
      </c>
      <c r="AE908" s="53">
        <f t="shared" si="342"/>
        <v>359.42725752645441</v>
      </c>
      <c r="AF908" s="53">
        <f t="shared" si="343"/>
        <v>454.66493790119677</v>
      </c>
      <c r="AG908" s="53">
        <f t="shared" si="344"/>
        <v>947.88875974308769</v>
      </c>
      <c r="AH908" s="53">
        <f t="shared" si="345"/>
        <v>1191.4091257466789</v>
      </c>
      <c r="AI908" s="53">
        <f t="shared" si="346"/>
        <v>1078.7613975213799</v>
      </c>
      <c r="AJ908" s="53">
        <f t="shared" si="347"/>
        <v>985.13457575969176</v>
      </c>
      <c r="AK908" s="53">
        <f t="shared" si="348"/>
        <v>647.16667527529194</v>
      </c>
      <c r="AL908" s="53">
        <f t="shared" si="349"/>
        <v>504.176844298221</v>
      </c>
      <c r="AM908" s="53">
        <f t="shared" si="350"/>
        <v>448.45481905311931</v>
      </c>
      <c r="AN908" s="55">
        <f t="shared" si="351"/>
        <v>0.85319047861938657</v>
      </c>
      <c r="AO908" s="55">
        <f t="shared" si="352"/>
        <v>0.70604730785890879</v>
      </c>
      <c r="AP908" s="55">
        <f t="shared" si="353"/>
        <v>0.83345219810453253</v>
      </c>
      <c r="AQ908" s="55">
        <f t="shared" si="354"/>
        <v>0.64653312729226153</v>
      </c>
      <c r="AR908" s="55">
        <f t="shared" si="355"/>
        <v>0.57921795566782663</v>
      </c>
      <c r="AS908" s="55">
        <f t="shared" si="356"/>
        <v>0.66351612451485775</v>
      </c>
      <c r="AT908" s="55">
        <f t="shared" si="357"/>
        <v>0.68635512229395046</v>
      </c>
      <c r="AU908" s="55">
        <f t="shared" si="358"/>
        <v>0.7212747572175886</v>
      </c>
      <c r="AV908" s="55">
        <f t="shared" si="359"/>
        <v>0.78840825576415474</v>
      </c>
      <c r="AW908" s="55">
        <f t="shared" si="360"/>
        <v>0.79040060838351478</v>
      </c>
      <c r="AX908" s="55">
        <f t="shared" si="361"/>
        <v>0.84852973835837719</v>
      </c>
      <c r="AY908" s="55">
        <f t="shared" si="362"/>
        <v>0.88123168512744821</v>
      </c>
    </row>
    <row r="909" spans="1:51" ht="14.4" thickBot="1" x14ac:dyDescent="0.3">
      <c r="A909" s="41" t="s">
        <v>1398</v>
      </c>
      <c r="B909" s="41" t="s">
        <v>1436</v>
      </c>
      <c r="C909" s="26" t="s">
        <v>968</v>
      </c>
      <c r="D909" s="50">
        <v>-6.78</v>
      </c>
      <c r="E909" s="50">
        <v>-9.3000000000000007</v>
      </c>
      <c r="F909" s="50">
        <v>2.61</v>
      </c>
      <c r="G909" s="50">
        <v>9.6999999999999993</v>
      </c>
      <c r="H909" s="50">
        <v>11.78</v>
      </c>
      <c r="I909" s="50">
        <v>18.8</v>
      </c>
      <c r="J909" s="50">
        <v>22.2</v>
      </c>
      <c r="K909" s="50">
        <v>20</v>
      </c>
      <c r="L909" s="50">
        <v>17.39</v>
      </c>
      <c r="M909" s="50">
        <v>8.6999999999999993</v>
      </c>
      <c r="N909" s="50">
        <v>5.22</v>
      </c>
      <c r="O909" s="50">
        <v>-1.28</v>
      </c>
      <c r="P909" s="51">
        <v>-12.222222222222221</v>
      </c>
      <c r="Q909" s="51">
        <v>-15.299999999999999</v>
      </c>
      <c r="R909" s="51">
        <v>-2.8888888888888884</v>
      </c>
      <c r="S909" s="51">
        <v>2.5</v>
      </c>
      <c r="T909" s="51">
        <v>5.2222222222222214</v>
      </c>
      <c r="U909" s="51">
        <v>14.200000000000001</v>
      </c>
      <c r="V909" s="51">
        <v>17.800000000000004</v>
      </c>
      <c r="W909" s="51">
        <v>16.099999999999998</v>
      </c>
      <c r="X909" s="51">
        <v>12.999999999999998</v>
      </c>
      <c r="Y909" s="51">
        <v>4.7</v>
      </c>
      <c r="Z909" s="51">
        <v>0.88888888888888962</v>
      </c>
      <c r="AA909" s="51">
        <v>-5</v>
      </c>
      <c r="AB909" s="53">
        <f t="shared" si="339"/>
        <v>156.75131605851166</v>
      </c>
      <c r="AC909" s="53">
        <f t="shared" si="340"/>
        <v>115.41370685685187</v>
      </c>
      <c r="AD909" s="53">
        <f t="shared" si="341"/>
        <v>331.66395967779164</v>
      </c>
      <c r="AE909" s="53">
        <f t="shared" si="342"/>
        <v>444.9183604488814</v>
      </c>
      <c r="AF909" s="53">
        <f t="shared" si="343"/>
        <v>568.00527818384546</v>
      </c>
      <c r="AG909" s="53">
        <f t="shared" si="344"/>
        <v>1206.8935362166135</v>
      </c>
      <c r="AH909" s="53">
        <f t="shared" si="345"/>
        <v>1549.5942990081219</v>
      </c>
      <c r="AI909" s="53">
        <f t="shared" si="346"/>
        <v>1429.8949911561028</v>
      </c>
      <c r="AJ909" s="53">
        <f t="shared" si="347"/>
        <v>1128.0984509553984</v>
      </c>
      <c r="AK909" s="53">
        <f t="shared" si="348"/>
        <v>648.75757227335589</v>
      </c>
      <c r="AL909" s="53">
        <f t="shared" si="349"/>
        <v>479.76081277858276</v>
      </c>
      <c r="AM909" s="53">
        <f t="shared" si="350"/>
        <v>319.99908773983253</v>
      </c>
      <c r="AN909" s="55">
        <f t="shared" si="351"/>
        <v>0.65214537518169746</v>
      </c>
      <c r="AO909" s="55">
        <f t="shared" si="352"/>
        <v>0.61704052070581139</v>
      </c>
      <c r="AP909" s="55">
        <f t="shared" si="353"/>
        <v>0.67080106121775374</v>
      </c>
      <c r="AQ909" s="55">
        <f t="shared" si="354"/>
        <v>0.60836220323082202</v>
      </c>
      <c r="AR909" s="55">
        <f t="shared" si="355"/>
        <v>0.64144151113208714</v>
      </c>
      <c r="AS909" s="55">
        <f t="shared" si="356"/>
        <v>0.74636289436264835</v>
      </c>
      <c r="AT909" s="55">
        <f t="shared" si="357"/>
        <v>0.76153083401811261</v>
      </c>
      <c r="AU909" s="55">
        <f t="shared" si="358"/>
        <v>0.78263867055004055</v>
      </c>
      <c r="AV909" s="55">
        <f t="shared" si="359"/>
        <v>0.7542621919915955</v>
      </c>
      <c r="AW909" s="55">
        <f t="shared" si="360"/>
        <v>0.75977126294070874</v>
      </c>
      <c r="AX909" s="55">
        <f t="shared" si="361"/>
        <v>0.7361194087979247</v>
      </c>
      <c r="AY909" s="55">
        <f t="shared" si="362"/>
        <v>0.75813394239065235</v>
      </c>
    </row>
    <row r="910" spans="1:51" ht="14.4" thickBot="1" x14ac:dyDescent="0.3">
      <c r="A910" s="41" t="s">
        <v>1398</v>
      </c>
      <c r="B910" s="41" t="s">
        <v>1436</v>
      </c>
      <c r="C910" s="26" t="s">
        <v>969</v>
      </c>
      <c r="D910" s="50">
        <v>-1</v>
      </c>
      <c r="E910" s="50">
        <v>1.2</v>
      </c>
      <c r="F910" s="50">
        <v>5.78</v>
      </c>
      <c r="G910" s="50">
        <v>10.9</v>
      </c>
      <c r="H910" s="50">
        <v>15.5</v>
      </c>
      <c r="I910" s="50">
        <v>21.6</v>
      </c>
      <c r="J910" s="50">
        <v>24.8</v>
      </c>
      <c r="K910" s="50">
        <v>23.5</v>
      </c>
      <c r="L910" s="50">
        <v>19.22</v>
      </c>
      <c r="M910" s="50">
        <v>12.4</v>
      </c>
      <c r="N910" s="50">
        <v>8.89</v>
      </c>
      <c r="O910" s="50">
        <v>3.28</v>
      </c>
      <c r="P910" s="51">
        <v>-7.3888888888888893</v>
      </c>
      <c r="Q910" s="51">
        <v>-3.6</v>
      </c>
      <c r="R910" s="51">
        <v>-0.88888888888888962</v>
      </c>
      <c r="S910" s="51">
        <v>4.3000000000000007</v>
      </c>
      <c r="T910" s="51">
        <v>9.5</v>
      </c>
      <c r="U910" s="51">
        <v>15.7</v>
      </c>
      <c r="V910" s="51">
        <v>20.2</v>
      </c>
      <c r="W910" s="51">
        <v>18.299999999999997</v>
      </c>
      <c r="X910" s="51">
        <v>14.5</v>
      </c>
      <c r="Y910" s="51">
        <v>7.1000000000000005</v>
      </c>
      <c r="Z910" s="51">
        <v>3.2777777777777768</v>
      </c>
      <c r="AA910" s="51">
        <v>-2.6111111111111107</v>
      </c>
      <c r="AB910" s="53">
        <f t="shared" si="339"/>
        <v>217.66818264449407</v>
      </c>
      <c r="AC910" s="53">
        <f t="shared" si="340"/>
        <v>329.91744287643837</v>
      </c>
      <c r="AD910" s="53">
        <f t="shared" si="341"/>
        <v>356.59688776098591</v>
      </c>
      <c r="AE910" s="53">
        <f t="shared" si="342"/>
        <v>529.38582540906134</v>
      </c>
      <c r="AF910" s="53">
        <f t="shared" si="343"/>
        <v>800.14832888192097</v>
      </c>
      <c r="AG910" s="53">
        <f t="shared" si="344"/>
        <v>1231.2552299473211</v>
      </c>
      <c r="AH910" s="53">
        <f t="shared" si="345"/>
        <v>1787.236498433823</v>
      </c>
      <c r="AI910" s="53">
        <f t="shared" si="346"/>
        <v>1525.1060958822848</v>
      </c>
      <c r="AJ910" s="53">
        <f t="shared" si="347"/>
        <v>1222.1913724620538</v>
      </c>
      <c r="AK910" s="53">
        <f t="shared" si="348"/>
        <v>706.54112601450186</v>
      </c>
      <c r="AL910" s="53">
        <f t="shared" si="349"/>
        <v>524.55814093523907</v>
      </c>
      <c r="AM910" s="53">
        <f t="shared" si="350"/>
        <v>329.60886895248694</v>
      </c>
      <c r="AN910" s="55">
        <f t="shared" si="351"/>
        <v>0.61889667350535338</v>
      </c>
      <c r="AO910" s="55">
        <f t="shared" si="352"/>
        <v>0.70356960237019184</v>
      </c>
      <c r="AP910" s="55">
        <f t="shared" si="353"/>
        <v>0.62243232772348578</v>
      </c>
      <c r="AQ910" s="55">
        <f t="shared" si="354"/>
        <v>0.63755359951277757</v>
      </c>
      <c r="AR910" s="55">
        <f t="shared" si="355"/>
        <v>0.67459626278763429</v>
      </c>
      <c r="AS910" s="55">
        <f t="shared" si="356"/>
        <v>0.69135874683594711</v>
      </c>
      <c r="AT910" s="55">
        <f t="shared" si="357"/>
        <v>0.75618334222874439</v>
      </c>
      <c r="AU910" s="55">
        <f t="shared" si="358"/>
        <v>0.72631380908697141</v>
      </c>
      <c r="AV910" s="55">
        <f t="shared" si="359"/>
        <v>0.74130355214495003</v>
      </c>
      <c r="AW910" s="55">
        <f t="shared" si="360"/>
        <v>0.70095423780256239</v>
      </c>
      <c r="AX910" s="55">
        <f t="shared" si="361"/>
        <v>0.67881558877067827</v>
      </c>
      <c r="AY910" s="55">
        <f t="shared" si="362"/>
        <v>0.65304703773744788</v>
      </c>
    </row>
    <row r="911" spans="1:51" ht="14.4" thickBot="1" x14ac:dyDescent="0.3">
      <c r="A911" s="41" t="s">
        <v>1398</v>
      </c>
      <c r="B911" s="41" t="s">
        <v>1436</v>
      </c>
      <c r="C911" s="26" t="s">
        <v>970</v>
      </c>
      <c r="D911" s="50">
        <v>-1</v>
      </c>
      <c r="E911" s="50">
        <v>-5.2</v>
      </c>
      <c r="F911" s="50">
        <v>2.11</v>
      </c>
      <c r="G911" s="50">
        <v>4.9000000000000004</v>
      </c>
      <c r="H911" s="50">
        <v>11.39</v>
      </c>
      <c r="I911" s="50">
        <v>16.7</v>
      </c>
      <c r="J911" s="50">
        <v>20.5</v>
      </c>
      <c r="K911" s="50">
        <v>17.100000000000001</v>
      </c>
      <c r="L911" s="50">
        <v>13.61</v>
      </c>
      <c r="M911" s="50">
        <v>9.6999999999999993</v>
      </c>
      <c r="N911" s="50">
        <v>2</v>
      </c>
      <c r="O911" s="50">
        <v>0.61</v>
      </c>
      <c r="P911" s="51">
        <v>-3.5000000000000004</v>
      </c>
      <c r="Q911" s="51">
        <v>-10</v>
      </c>
      <c r="R911" s="51">
        <v>-2.7777777777777777</v>
      </c>
      <c r="S911" s="51">
        <v>-1.4999999999999996</v>
      </c>
      <c r="T911" s="51">
        <v>4.1111111111111098</v>
      </c>
      <c r="U911" s="51">
        <v>12</v>
      </c>
      <c r="V911" s="51">
        <v>14.000000000000002</v>
      </c>
      <c r="W911" s="51">
        <v>12.799999999999999</v>
      </c>
      <c r="X911" s="51">
        <v>7.2777777777777786</v>
      </c>
      <c r="Y911" s="51">
        <v>4.2000000000000011</v>
      </c>
      <c r="Z911" s="51">
        <v>-1.722222222222223</v>
      </c>
      <c r="AA911" s="51">
        <v>-3.2222222222222223</v>
      </c>
      <c r="AB911" s="53">
        <f t="shared" si="339"/>
        <v>392.75778617143447</v>
      </c>
      <c r="AC911" s="53">
        <f t="shared" si="340"/>
        <v>197.97711945403688</v>
      </c>
      <c r="AD911" s="53">
        <f t="shared" si="341"/>
        <v>349.38884212481867</v>
      </c>
      <c r="AE911" s="53">
        <f t="shared" si="342"/>
        <v>346.60861697016475</v>
      </c>
      <c r="AF911" s="53">
        <f t="shared" si="343"/>
        <v>499.07630157376485</v>
      </c>
      <c r="AG911" s="53">
        <f t="shared" si="344"/>
        <v>1033.5834203964641</v>
      </c>
      <c r="AH911" s="53">
        <f t="shared" si="345"/>
        <v>1058.2396147517077</v>
      </c>
      <c r="AI911" s="53">
        <f t="shared" si="346"/>
        <v>1119.3099253683338</v>
      </c>
      <c r="AJ911" s="53">
        <f t="shared" si="347"/>
        <v>668.90677806253268</v>
      </c>
      <c r="AK911" s="53">
        <f t="shared" si="348"/>
        <v>565.55008047574574</v>
      </c>
      <c r="AL911" s="53">
        <f t="shared" si="349"/>
        <v>411.57863294309391</v>
      </c>
      <c r="AM911" s="53">
        <f t="shared" si="350"/>
        <v>364.18972367756231</v>
      </c>
      <c r="AN911" s="55">
        <f t="shared" si="351"/>
        <v>0.8313484176183612</v>
      </c>
      <c r="AO911" s="55">
        <f t="shared" si="352"/>
        <v>0.69006820242665046</v>
      </c>
      <c r="AP911" s="55">
        <f t="shared" si="353"/>
        <v>0.70084512022941026</v>
      </c>
      <c r="AQ911" s="55">
        <f t="shared" si="354"/>
        <v>0.63269039824984163</v>
      </c>
      <c r="AR911" s="55">
        <f t="shared" si="355"/>
        <v>0.60905941087433579</v>
      </c>
      <c r="AS911" s="55">
        <f t="shared" si="356"/>
        <v>0.7379207633387006</v>
      </c>
      <c r="AT911" s="55">
        <f t="shared" si="357"/>
        <v>0.66296737883540224</v>
      </c>
      <c r="AU911" s="55">
        <f t="shared" si="358"/>
        <v>0.75823817532878057</v>
      </c>
      <c r="AV911" s="55">
        <f t="shared" si="359"/>
        <v>0.65559536107286587</v>
      </c>
      <c r="AW911" s="55">
        <f t="shared" si="360"/>
        <v>0.68589493251048328</v>
      </c>
      <c r="AX911" s="55">
        <f t="shared" si="361"/>
        <v>0.76365504310786025</v>
      </c>
      <c r="AY911" s="55">
        <f t="shared" si="362"/>
        <v>0.75507549515202765</v>
      </c>
    </row>
    <row r="912" spans="1:51" ht="14.4" thickBot="1" x14ac:dyDescent="0.3">
      <c r="A912" s="41" t="s">
        <v>1398</v>
      </c>
      <c r="B912" s="41" t="s">
        <v>1436</v>
      </c>
      <c r="C912" s="26" t="s">
        <v>971</v>
      </c>
      <c r="D912" s="50">
        <v>-8.11</v>
      </c>
      <c r="E912" s="50">
        <v>-7.1</v>
      </c>
      <c r="F912" s="50">
        <v>-0.78</v>
      </c>
      <c r="G912" s="50">
        <v>7</v>
      </c>
      <c r="H912" s="50">
        <v>14.22</v>
      </c>
      <c r="I912" s="50">
        <v>18.8</v>
      </c>
      <c r="J912" s="50">
        <v>20.9</v>
      </c>
      <c r="K912" s="50">
        <v>20.100000000000001</v>
      </c>
      <c r="L912" s="50">
        <v>14.22</v>
      </c>
      <c r="M912" s="50">
        <v>8</v>
      </c>
      <c r="N912" s="50">
        <v>1.5</v>
      </c>
      <c r="O912" s="50">
        <v>-5.28</v>
      </c>
      <c r="P912" s="51">
        <v>-12.111111111111111</v>
      </c>
      <c r="Q912" s="51">
        <v>-11.9</v>
      </c>
      <c r="R912" s="51">
        <v>-7.2777777777777786</v>
      </c>
      <c r="S912" s="51">
        <v>-1.0000000000000004</v>
      </c>
      <c r="T912" s="51">
        <v>5.4999999999999991</v>
      </c>
      <c r="U912" s="51">
        <v>13.499999999999998</v>
      </c>
      <c r="V912" s="51">
        <v>15.7</v>
      </c>
      <c r="W912" s="51">
        <v>15.1</v>
      </c>
      <c r="X912" s="51">
        <v>9.7222222222222214</v>
      </c>
      <c r="Y912" s="51">
        <v>3.2999999999999985</v>
      </c>
      <c r="Z912" s="51">
        <v>-2.2777777777777786</v>
      </c>
      <c r="AA912" s="51">
        <v>-7.8888888888888884</v>
      </c>
      <c r="AB912" s="53">
        <f t="shared" si="339"/>
        <v>176.82530579401958</v>
      </c>
      <c r="AC912" s="53">
        <f t="shared" si="340"/>
        <v>169.18512293098354</v>
      </c>
      <c r="AD912" s="53">
        <f t="shared" si="341"/>
        <v>217.89947372367314</v>
      </c>
      <c r="AE912" s="53">
        <f t="shared" si="342"/>
        <v>322.58481710772605</v>
      </c>
      <c r="AF912" s="53">
        <f t="shared" si="343"/>
        <v>503.33757731160256</v>
      </c>
      <c r="AG912" s="53">
        <f t="shared" si="344"/>
        <v>1102.0536359864434</v>
      </c>
      <c r="AH912" s="53">
        <f t="shared" si="345"/>
        <v>1285.2619037340753</v>
      </c>
      <c r="AI912" s="53">
        <f t="shared" si="346"/>
        <v>1250.248600804154</v>
      </c>
      <c r="AJ912" s="53">
        <f t="shared" si="347"/>
        <v>895.20990047196881</v>
      </c>
      <c r="AK912" s="53">
        <f t="shared" si="348"/>
        <v>558.90189630602731</v>
      </c>
      <c r="AL912" s="53">
        <f t="shared" si="349"/>
        <v>393.0055041118182</v>
      </c>
      <c r="AM912" s="53">
        <f t="shared" si="350"/>
        <v>277.06563434397816</v>
      </c>
      <c r="AN912" s="55">
        <f t="shared" si="351"/>
        <v>0.72912115645703079</v>
      </c>
      <c r="AO912" s="55">
        <f t="shared" si="352"/>
        <v>0.68589815991240066</v>
      </c>
      <c r="AP912" s="55">
        <f t="shared" si="353"/>
        <v>0.61426935149896322</v>
      </c>
      <c r="AQ912" s="55">
        <f t="shared" si="354"/>
        <v>0.56765604683886994</v>
      </c>
      <c r="AR912" s="55">
        <f t="shared" si="355"/>
        <v>0.55755678343867743</v>
      </c>
      <c r="AS912" s="55">
        <f t="shared" si="356"/>
        <v>0.71320918147908519</v>
      </c>
      <c r="AT912" s="55">
        <f t="shared" si="357"/>
        <v>0.72168388609369927</v>
      </c>
      <c r="AU912" s="55">
        <f t="shared" si="358"/>
        <v>0.72956428188434752</v>
      </c>
      <c r="AV912" s="55">
        <f t="shared" si="359"/>
        <v>0.74357000958036079</v>
      </c>
      <c r="AW912" s="55">
        <f t="shared" si="360"/>
        <v>0.72212510513451877</v>
      </c>
      <c r="AX912" s="55">
        <f t="shared" si="361"/>
        <v>0.75968159754555165</v>
      </c>
      <c r="AY912" s="55">
        <f t="shared" si="362"/>
        <v>0.81882625659654684</v>
      </c>
    </row>
    <row r="913" spans="1:51" ht="14.4" thickBot="1" x14ac:dyDescent="0.3">
      <c r="A913" s="41" t="s">
        <v>1398</v>
      </c>
      <c r="B913" s="41" t="s">
        <v>1436</v>
      </c>
      <c r="C913" s="26" t="s">
        <v>972</v>
      </c>
      <c r="D913" s="50">
        <v>-3.39</v>
      </c>
      <c r="E913" s="50">
        <v>-3</v>
      </c>
      <c r="F913" s="50">
        <v>-1.39</v>
      </c>
      <c r="G913" s="50">
        <v>9.3000000000000007</v>
      </c>
      <c r="H913" s="50">
        <v>11.78</v>
      </c>
      <c r="I913" s="50">
        <v>18.7</v>
      </c>
      <c r="J913" s="50">
        <v>21.1</v>
      </c>
      <c r="K913" s="50">
        <v>20.2</v>
      </c>
      <c r="L913" s="50">
        <v>16.89</v>
      </c>
      <c r="M913" s="50">
        <v>9</v>
      </c>
      <c r="N913" s="50">
        <v>3.78</v>
      </c>
      <c r="O913" s="50">
        <v>-4.22</v>
      </c>
      <c r="P913" s="51">
        <v>-7.1111111111111116</v>
      </c>
      <c r="Q913" s="51">
        <v>-9.4</v>
      </c>
      <c r="R913" s="51">
        <v>-7.7222222222222214</v>
      </c>
      <c r="S913" s="51">
        <v>2.7999999999999994</v>
      </c>
      <c r="T913" s="51">
        <v>5.6111111111111116</v>
      </c>
      <c r="U913" s="51">
        <v>12.3</v>
      </c>
      <c r="V913" s="51">
        <v>15.499999999999998</v>
      </c>
      <c r="W913" s="51">
        <v>14.200000000000001</v>
      </c>
      <c r="X913" s="51">
        <v>11.777777777777779</v>
      </c>
      <c r="Y913" s="51">
        <v>3.699999999999998</v>
      </c>
      <c r="Z913" s="51">
        <v>-1.4999999999999996</v>
      </c>
      <c r="AA913" s="51">
        <v>-8.5</v>
      </c>
      <c r="AB913" s="53">
        <f t="shared" si="339"/>
        <v>271.04203413004888</v>
      </c>
      <c r="AC913" s="53">
        <f t="shared" si="340"/>
        <v>184.47104739995149</v>
      </c>
      <c r="AD913" s="53">
        <f t="shared" si="341"/>
        <v>212.73266222495042</v>
      </c>
      <c r="AE913" s="53">
        <f t="shared" si="342"/>
        <v>476.91336568717122</v>
      </c>
      <c r="AF913" s="53">
        <f t="shared" si="343"/>
        <v>599.50350664402617</v>
      </c>
      <c r="AG913" s="53">
        <f t="shared" si="344"/>
        <v>947.88875974308769</v>
      </c>
      <c r="AH913" s="53">
        <f t="shared" si="345"/>
        <v>1237.4590969218073</v>
      </c>
      <c r="AI913" s="53">
        <f t="shared" si="346"/>
        <v>1106.3255021766684</v>
      </c>
      <c r="AJ913" s="53">
        <f t="shared" si="347"/>
        <v>991.71684712289505</v>
      </c>
      <c r="AK913" s="53">
        <f t="shared" si="348"/>
        <v>552.6101068876909</v>
      </c>
      <c r="AL913" s="53">
        <f t="shared" si="349"/>
        <v>374.87512500335021</v>
      </c>
      <c r="AM913" s="53">
        <f t="shared" si="350"/>
        <v>232.60950016317605</v>
      </c>
      <c r="AN913" s="55">
        <f t="shared" si="351"/>
        <v>0.75433643907916181</v>
      </c>
      <c r="AO913" s="55">
        <f t="shared" si="352"/>
        <v>0.61334483654344507</v>
      </c>
      <c r="AP913" s="55">
        <f t="shared" si="353"/>
        <v>0.62064040743157289</v>
      </c>
      <c r="AQ913" s="55">
        <f t="shared" si="354"/>
        <v>0.63837480105104338</v>
      </c>
      <c r="AR913" s="55">
        <f t="shared" si="355"/>
        <v>0.65898683757541499</v>
      </c>
      <c r="AS913" s="55">
        <f t="shared" si="356"/>
        <v>0.66351612451485775</v>
      </c>
      <c r="AT913" s="55">
        <f t="shared" si="357"/>
        <v>0.7037982974306487</v>
      </c>
      <c r="AU913" s="55">
        <f t="shared" si="358"/>
        <v>0.68416996125463403</v>
      </c>
      <c r="AV913" s="55">
        <f t="shared" si="359"/>
        <v>0.71847739844876202</v>
      </c>
      <c r="AW913" s="55">
        <f t="shared" si="360"/>
        <v>0.6941494740309937</v>
      </c>
      <c r="AX913" s="55">
        <f t="shared" si="361"/>
        <v>0.6842873504000182</v>
      </c>
      <c r="AY913" s="55">
        <f t="shared" si="362"/>
        <v>0.72085819773096638</v>
      </c>
    </row>
    <row r="914" spans="1:51" ht="27" thickBot="1" x14ac:dyDescent="0.3">
      <c r="A914" s="41" t="s">
        <v>1398</v>
      </c>
      <c r="B914" s="41" t="s">
        <v>1436</v>
      </c>
      <c r="C914" s="26" t="s">
        <v>973</v>
      </c>
      <c r="D914" s="50">
        <v>-1.72</v>
      </c>
      <c r="E914" s="50">
        <v>1.5</v>
      </c>
      <c r="F914" s="50">
        <v>6.5</v>
      </c>
      <c r="G914" s="50">
        <v>11.3</v>
      </c>
      <c r="H914" s="50">
        <v>17.22</v>
      </c>
      <c r="I914" s="50">
        <v>22.2</v>
      </c>
      <c r="J914" s="50">
        <v>25</v>
      </c>
      <c r="K914" s="50">
        <v>23.2</v>
      </c>
      <c r="L914" s="50">
        <v>20.22</v>
      </c>
      <c r="M914" s="50">
        <v>13</v>
      </c>
      <c r="N914" s="50">
        <v>8.89</v>
      </c>
      <c r="O914" s="50">
        <v>1.89</v>
      </c>
      <c r="P914" s="51">
        <v>-9</v>
      </c>
      <c r="Q914" s="51">
        <v>-5.7000000000000011</v>
      </c>
      <c r="R914" s="51">
        <v>-2.0000000000000009</v>
      </c>
      <c r="S914" s="51">
        <v>4.1000000000000014</v>
      </c>
      <c r="T914" s="51">
        <v>11.222222222222223</v>
      </c>
      <c r="U914" s="51">
        <v>14.4</v>
      </c>
      <c r="V914" s="51">
        <v>18.600000000000001</v>
      </c>
      <c r="W914" s="51">
        <v>17.2</v>
      </c>
      <c r="X914" s="51">
        <v>13.722222222222223</v>
      </c>
      <c r="Y914" s="51">
        <v>6.1999999999999975</v>
      </c>
      <c r="Z914" s="51">
        <v>1.6111111111111103</v>
      </c>
      <c r="AA914" s="51">
        <v>-4.7777777777777786</v>
      </c>
      <c r="AB914" s="53">
        <f t="shared" si="339"/>
        <v>178.66424249764279</v>
      </c>
      <c r="AC914" s="53">
        <f t="shared" si="340"/>
        <v>235.27211239083539</v>
      </c>
      <c r="AD914" s="53">
        <f t="shared" si="341"/>
        <v>288.25541018212328</v>
      </c>
      <c r="AE914" s="53">
        <f t="shared" si="342"/>
        <v>501.27662283957449</v>
      </c>
      <c r="AF914" s="53">
        <f t="shared" si="343"/>
        <v>902.42141168215892</v>
      </c>
      <c r="AG914" s="53">
        <f t="shared" si="344"/>
        <v>1004.2260016885043</v>
      </c>
      <c r="AH914" s="53">
        <f t="shared" si="345"/>
        <v>1447.3225757244149</v>
      </c>
      <c r="AI914" s="53">
        <f t="shared" si="346"/>
        <v>1352.0326744419538</v>
      </c>
      <c r="AJ914" s="53">
        <f t="shared" si="347"/>
        <v>1038.5611685830304</v>
      </c>
      <c r="AK914" s="53">
        <f t="shared" si="348"/>
        <v>600.28839807824568</v>
      </c>
      <c r="AL914" s="53">
        <f t="shared" si="349"/>
        <v>413.89566688954307</v>
      </c>
      <c r="AM914" s="53">
        <f t="shared" si="350"/>
        <v>263.10858943560208</v>
      </c>
      <c r="AN914" s="55">
        <f t="shared" si="351"/>
        <v>0.57571232651711546</v>
      </c>
      <c r="AO914" s="55">
        <f t="shared" si="352"/>
        <v>0.58778366938391524</v>
      </c>
      <c r="AP914" s="55">
        <f t="shared" si="353"/>
        <v>0.54589096440906659</v>
      </c>
      <c r="AQ914" s="55">
        <f t="shared" si="354"/>
        <v>0.61222149223350186</v>
      </c>
      <c r="AR914" s="55">
        <f t="shared" si="355"/>
        <v>0.6782448685308472</v>
      </c>
      <c r="AS914" s="55">
        <f t="shared" si="356"/>
        <v>0.61304763090957004</v>
      </c>
      <c r="AT914" s="55">
        <f t="shared" si="357"/>
        <v>0.67643718126199703</v>
      </c>
      <c r="AU914" s="55">
        <f t="shared" si="358"/>
        <v>0.69008115463580411</v>
      </c>
      <c r="AV914" s="55">
        <f t="shared" si="359"/>
        <v>0.66247598019428422</v>
      </c>
      <c r="AW914" s="55">
        <f t="shared" si="360"/>
        <v>0.63353066768284372</v>
      </c>
      <c r="AX914" s="55">
        <f t="shared" si="361"/>
        <v>0.60297656212746997</v>
      </c>
      <c r="AY914" s="55">
        <f t="shared" si="362"/>
        <v>0.61297552310296766</v>
      </c>
    </row>
    <row r="915" spans="1:51" ht="14.4" thickBot="1" x14ac:dyDescent="0.3">
      <c r="A915" s="41" t="s">
        <v>1398</v>
      </c>
      <c r="B915" s="41" t="s">
        <v>1436</v>
      </c>
      <c r="C915" s="26" t="s">
        <v>974</v>
      </c>
      <c r="D915" s="50">
        <v>1.22</v>
      </c>
      <c r="E915" s="50">
        <v>-0.2</v>
      </c>
      <c r="F915" s="50">
        <v>5.61</v>
      </c>
      <c r="G915" s="50">
        <v>10.9</v>
      </c>
      <c r="H915" s="50">
        <v>16.11</v>
      </c>
      <c r="I915" s="50">
        <v>21.7</v>
      </c>
      <c r="J915" s="50">
        <v>25</v>
      </c>
      <c r="K915" s="50">
        <v>24.8</v>
      </c>
      <c r="L915" s="50">
        <v>19.89</v>
      </c>
      <c r="M915" s="50">
        <v>14</v>
      </c>
      <c r="N915" s="50">
        <v>7.28</v>
      </c>
      <c r="O915" s="50">
        <v>3.28</v>
      </c>
      <c r="P915" s="51">
        <v>-4.2777777777777777</v>
      </c>
      <c r="Q915" s="51">
        <v>-7.4</v>
      </c>
      <c r="R915" s="51">
        <v>0.27777777777777779</v>
      </c>
      <c r="S915" s="51">
        <v>4.7</v>
      </c>
      <c r="T915" s="51">
        <v>9.1111111111111107</v>
      </c>
      <c r="U915" s="51">
        <v>15.799999999999999</v>
      </c>
      <c r="V915" s="51">
        <v>20.300000000000004</v>
      </c>
      <c r="W915" s="51">
        <v>17.100000000000001</v>
      </c>
      <c r="X915" s="51">
        <v>13.22222222222222</v>
      </c>
      <c r="Y915" s="51">
        <v>7.8999999999999995</v>
      </c>
      <c r="Z915" s="51">
        <v>2.1111111111111094</v>
      </c>
      <c r="AA915" s="51">
        <v>-2.7777777777777777</v>
      </c>
      <c r="AB915" s="53">
        <f t="shared" si="339"/>
        <v>297.62587355985971</v>
      </c>
      <c r="AC915" s="53">
        <f t="shared" si="340"/>
        <v>204.98867560576397</v>
      </c>
      <c r="AD915" s="53">
        <f t="shared" si="341"/>
        <v>427.52561893091229</v>
      </c>
      <c r="AE915" s="53">
        <f t="shared" si="342"/>
        <v>559.83526141580546</v>
      </c>
      <c r="AF915" s="53">
        <f t="shared" si="343"/>
        <v>730.31598815634516</v>
      </c>
      <c r="AG915" s="53">
        <f t="shared" si="344"/>
        <v>1239.5050827247419</v>
      </c>
      <c r="AH915" s="53">
        <f t="shared" si="345"/>
        <v>1787.9966526567018</v>
      </c>
      <c r="AI915" s="53">
        <f t="shared" si="346"/>
        <v>1212.6914403034552</v>
      </c>
      <c r="AJ915" s="53">
        <f t="shared" si="347"/>
        <v>993.1799840494557</v>
      </c>
      <c r="AK915" s="53">
        <f t="shared" si="348"/>
        <v>709.94275673867025</v>
      </c>
      <c r="AL915" s="53">
        <f t="shared" si="349"/>
        <v>495.91007784258164</v>
      </c>
      <c r="AM915" s="53">
        <f t="shared" si="350"/>
        <v>321.56146159177558</v>
      </c>
      <c r="AN915" s="55">
        <f t="shared" si="351"/>
        <v>0.66777158862991792</v>
      </c>
      <c r="AO915" s="55">
        <f t="shared" si="352"/>
        <v>0.58334477576230981</v>
      </c>
      <c r="AP915" s="55">
        <f t="shared" si="353"/>
        <v>0.68555183037635736</v>
      </c>
      <c r="AQ915" s="55">
        <f t="shared" si="354"/>
        <v>0.65563279995968549</v>
      </c>
      <c r="AR915" s="55">
        <f t="shared" si="355"/>
        <v>0.63204132512521694</v>
      </c>
      <c r="AS915" s="55">
        <f t="shared" si="356"/>
        <v>0.69155371049204339</v>
      </c>
      <c r="AT915" s="55">
        <f t="shared" si="357"/>
        <v>0.75184471915766249</v>
      </c>
      <c r="AU915" s="55">
        <f t="shared" si="358"/>
        <v>0.62288984382470913</v>
      </c>
      <c r="AV915" s="55">
        <f t="shared" si="359"/>
        <v>0.65448942106942576</v>
      </c>
      <c r="AW915" s="55">
        <f t="shared" si="360"/>
        <v>0.66690771042470043</v>
      </c>
      <c r="AX915" s="55">
        <f t="shared" si="361"/>
        <v>0.69711369749661667</v>
      </c>
      <c r="AY915" s="55">
        <f t="shared" si="362"/>
        <v>0.64502569641282825</v>
      </c>
    </row>
    <row r="916" spans="1:51" ht="14.4" thickBot="1" x14ac:dyDescent="0.3">
      <c r="A916" s="41" t="s">
        <v>1398</v>
      </c>
      <c r="B916" s="41" t="s">
        <v>1436</v>
      </c>
      <c r="C916" s="26" t="s">
        <v>975</v>
      </c>
      <c r="D916" s="50">
        <v>1.89</v>
      </c>
      <c r="E916" s="50">
        <v>0.1</v>
      </c>
      <c r="F916" s="50">
        <v>6.78</v>
      </c>
      <c r="G916" s="50">
        <v>12.7</v>
      </c>
      <c r="H916" s="50">
        <v>16.39</v>
      </c>
      <c r="I916" s="50">
        <v>22.2</v>
      </c>
      <c r="J916" s="50">
        <v>26.5</v>
      </c>
      <c r="K916" s="50">
        <v>25</v>
      </c>
      <c r="L916" s="50">
        <v>20.28</v>
      </c>
      <c r="M916" s="50">
        <v>15.4</v>
      </c>
      <c r="N916" s="50">
        <v>11.22</v>
      </c>
      <c r="O916" s="50">
        <v>3.61</v>
      </c>
      <c r="P916" s="51">
        <v>-5.4999999999999991</v>
      </c>
      <c r="Q916" s="51">
        <v>-8.1</v>
      </c>
      <c r="R916" s="51">
        <v>-0.77777777777777701</v>
      </c>
      <c r="S916" s="51">
        <v>3.5999999999999983</v>
      </c>
      <c r="T916" s="51">
        <v>7.5</v>
      </c>
      <c r="U916" s="51">
        <v>14.200000000000001</v>
      </c>
      <c r="V916" s="51">
        <v>19.899999999999995</v>
      </c>
      <c r="W916" s="51">
        <v>17.800000000000004</v>
      </c>
      <c r="X916" s="51">
        <v>13.499999999999998</v>
      </c>
      <c r="Y916" s="51">
        <v>6.4000000000000012</v>
      </c>
      <c r="Z916" s="51">
        <v>2.2777777777777786</v>
      </c>
      <c r="AA916" s="51">
        <v>-3.3888888888888897</v>
      </c>
      <c r="AB916" s="53">
        <f t="shared" si="339"/>
        <v>235.86102777977447</v>
      </c>
      <c r="AC916" s="53">
        <f t="shared" si="340"/>
        <v>179.9834740370253</v>
      </c>
      <c r="AD916" s="53">
        <f t="shared" si="341"/>
        <v>338.29572947148881</v>
      </c>
      <c r="AE916" s="53">
        <f t="shared" si="342"/>
        <v>426.10472789223257</v>
      </c>
      <c r="AF916" s="53">
        <f t="shared" si="343"/>
        <v>576.60125110546585</v>
      </c>
      <c r="AG916" s="53">
        <f t="shared" si="344"/>
        <v>978.5765787316418</v>
      </c>
      <c r="AH916" s="53">
        <f t="shared" si="345"/>
        <v>1556.8578592408908</v>
      </c>
      <c r="AI916" s="53">
        <f t="shared" si="346"/>
        <v>1309.0331385011818</v>
      </c>
      <c r="AJ916" s="53">
        <f t="shared" si="347"/>
        <v>1005.2396902672325</v>
      </c>
      <c r="AK916" s="53">
        <f t="shared" si="348"/>
        <v>528.26940038472355</v>
      </c>
      <c r="AL916" s="53">
        <f t="shared" si="349"/>
        <v>389.5389207399715</v>
      </c>
      <c r="AM916" s="53">
        <f t="shared" si="350"/>
        <v>286.86016624053616</v>
      </c>
      <c r="AN916" s="55">
        <f t="shared" si="351"/>
        <v>0.58036834020978567</v>
      </c>
      <c r="AO916" s="55">
        <f t="shared" si="352"/>
        <v>0.5406927690004194</v>
      </c>
      <c r="AP916" s="55">
        <f t="shared" si="353"/>
        <v>0.58571667668710647</v>
      </c>
      <c r="AQ916" s="55">
        <f t="shared" si="354"/>
        <v>0.53902322333860164</v>
      </c>
      <c r="AR916" s="55">
        <f t="shared" si="355"/>
        <v>0.55661379573516723</v>
      </c>
      <c r="AS916" s="55">
        <f t="shared" si="356"/>
        <v>0.60516791725244501</v>
      </c>
      <c r="AT916" s="55">
        <f t="shared" si="357"/>
        <v>0.67105355157222046</v>
      </c>
      <c r="AU916" s="55">
        <f t="shared" si="358"/>
        <v>0.64330973491464016</v>
      </c>
      <c r="AV916" s="55">
        <f t="shared" si="359"/>
        <v>0.65055470375908397</v>
      </c>
      <c r="AW916" s="55">
        <f t="shared" si="360"/>
        <v>0.54989341343507825</v>
      </c>
      <c r="AX916" s="55">
        <f t="shared" si="361"/>
        <v>0.5411229635912167</v>
      </c>
      <c r="AY916" s="55">
        <f t="shared" si="362"/>
        <v>0.60218201640865654</v>
      </c>
    </row>
    <row r="917" spans="1:51" ht="14.4" thickBot="1" x14ac:dyDescent="0.3">
      <c r="A917" s="41" t="s">
        <v>1398</v>
      </c>
      <c r="B917" s="41" t="s">
        <v>1436</v>
      </c>
      <c r="C917" s="26" t="s">
        <v>976</v>
      </c>
      <c r="D917" s="50">
        <v>0</v>
      </c>
      <c r="E917" s="50">
        <v>-4.2</v>
      </c>
      <c r="F917" s="50">
        <v>-1.78</v>
      </c>
      <c r="G917" s="50">
        <v>9.1999999999999993</v>
      </c>
      <c r="H917" s="50">
        <v>10.5</v>
      </c>
      <c r="I917" s="50">
        <v>23</v>
      </c>
      <c r="J917" s="50">
        <v>22.1</v>
      </c>
      <c r="K917" s="50">
        <v>19.5</v>
      </c>
      <c r="L917" s="50">
        <v>16.78</v>
      </c>
      <c r="M917" s="50">
        <v>11.1</v>
      </c>
      <c r="N917" s="50">
        <v>7.78</v>
      </c>
      <c r="O917" s="50">
        <v>-0.22</v>
      </c>
      <c r="P917" s="51">
        <v>-3.5000000000000004</v>
      </c>
      <c r="Q917" s="51">
        <v>-7.7999999999999989</v>
      </c>
      <c r="R917" s="51">
        <v>-7.1111111111111116</v>
      </c>
      <c r="S917" s="51">
        <v>3.9000000000000017</v>
      </c>
      <c r="T917" s="51">
        <v>3.6111111111111112</v>
      </c>
      <c r="U917" s="51">
        <v>15.399999999999999</v>
      </c>
      <c r="V917" s="51">
        <v>15.599999999999998</v>
      </c>
      <c r="W917" s="51">
        <v>15.299999999999999</v>
      </c>
      <c r="X917" s="51">
        <v>13.277777777777777</v>
      </c>
      <c r="Y917" s="51">
        <v>5.9999999999999982</v>
      </c>
      <c r="Z917" s="51">
        <v>3.2222222222222205</v>
      </c>
      <c r="AA917" s="51">
        <v>-4.2222222222222232</v>
      </c>
      <c r="AB917" s="53">
        <f t="shared" si="339"/>
        <v>365.1742216540099</v>
      </c>
      <c r="AC917" s="53">
        <f t="shared" si="340"/>
        <v>258.9288812140324</v>
      </c>
      <c r="AD917" s="53">
        <f t="shared" si="341"/>
        <v>240.56570770791285</v>
      </c>
      <c r="AE917" s="53">
        <f t="shared" si="342"/>
        <v>560.7629499970958</v>
      </c>
      <c r="AF917" s="53">
        <f t="shared" si="343"/>
        <v>493.53297179921753</v>
      </c>
      <c r="AG917" s="53">
        <f t="shared" si="344"/>
        <v>1088.085214451942</v>
      </c>
      <c r="AH917" s="53">
        <f t="shared" si="345"/>
        <v>1179.0485939002554</v>
      </c>
      <c r="AI917" s="53">
        <f t="shared" si="346"/>
        <v>1331.4099943754204</v>
      </c>
      <c r="AJ917" s="53">
        <f t="shared" si="347"/>
        <v>1215.8113361132985</v>
      </c>
      <c r="AK917" s="53">
        <f t="shared" si="348"/>
        <v>661.74701023049568</v>
      </c>
      <c r="AL917" s="53">
        <f t="shared" si="349"/>
        <v>561.13225486369754</v>
      </c>
      <c r="AM917" s="53">
        <f t="shared" si="350"/>
        <v>333.01385224888696</v>
      </c>
      <c r="AN917" s="55">
        <f t="shared" si="351"/>
        <v>0.7729624262485415</v>
      </c>
      <c r="AO917" s="55">
        <f t="shared" si="352"/>
        <v>0.75997659590386468</v>
      </c>
      <c r="AP917" s="55">
        <f t="shared" si="353"/>
        <v>0.66951784766297684</v>
      </c>
      <c r="AQ917" s="55">
        <f t="shared" si="354"/>
        <v>0.69455560066128941</v>
      </c>
      <c r="AR917" s="55">
        <f t="shared" si="355"/>
        <v>0.6238318048282161</v>
      </c>
      <c r="AS917" s="55">
        <f t="shared" si="356"/>
        <v>0.62282278076605901</v>
      </c>
      <c r="AT917" s="55">
        <f t="shared" si="357"/>
        <v>0.66629567748808283</v>
      </c>
      <c r="AU917" s="55">
        <f t="shared" si="358"/>
        <v>0.7670077807572786</v>
      </c>
      <c r="AV917" s="55">
        <f t="shared" si="359"/>
        <v>0.79830234004057299</v>
      </c>
      <c r="AW917" s="55">
        <f t="shared" si="360"/>
        <v>0.7080989068092155</v>
      </c>
      <c r="AX917" s="55">
        <f t="shared" si="361"/>
        <v>0.72899950714876938</v>
      </c>
      <c r="AY917" s="55">
        <f t="shared" si="362"/>
        <v>0.74405839015972997</v>
      </c>
    </row>
    <row r="918" spans="1:51" ht="27" thickBot="1" x14ac:dyDescent="0.3">
      <c r="A918" s="41" t="s">
        <v>1398</v>
      </c>
      <c r="B918" s="41" t="s">
        <v>1436</v>
      </c>
      <c r="C918" s="26" t="s">
        <v>977</v>
      </c>
      <c r="D918" s="50">
        <v>-4.22</v>
      </c>
      <c r="E918" s="50">
        <v>-1.9</v>
      </c>
      <c r="F918" s="50">
        <v>5.61</v>
      </c>
      <c r="G918" s="50">
        <v>11</v>
      </c>
      <c r="H918" s="50">
        <v>15.28</v>
      </c>
      <c r="I918" s="50">
        <v>19.899999999999999</v>
      </c>
      <c r="J918" s="50">
        <v>21.2</v>
      </c>
      <c r="K918" s="50">
        <v>21.1</v>
      </c>
      <c r="L918" s="50">
        <v>17.22</v>
      </c>
      <c r="M918" s="50">
        <v>9.6999999999999993</v>
      </c>
      <c r="N918" s="50">
        <v>7.72</v>
      </c>
      <c r="O918" s="50">
        <v>-0.11</v>
      </c>
      <c r="P918" s="51">
        <v>-9.2777777777777768</v>
      </c>
      <c r="Q918" s="51">
        <v>-6.6999999999999993</v>
      </c>
      <c r="R918" s="51">
        <v>-1.1111111111111112</v>
      </c>
      <c r="S918" s="51">
        <v>3.699999999999998</v>
      </c>
      <c r="T918" s="51">
        <v>9.7222222222222214</v>
      </c>
      <c r="U918" s="51">
        <v>15.299999999999999</v>
      </c>
      <c r="V918" s="51">
        <v>16.8</v>
      </c>
      <c r="W918" s="51">
        <v>16.8</v>
      </c>
      <c r="X918" s="51">
        <v>13.888888888888889</v>
      </c>
      <c r="Y918" s="51">
        <v>5.5999999999999988</v>
      </c>
      <c r="Z918" s="51">
        <v>2.7777777777777777</v>
      </c>
      <c r="AA918" s="51">
        <v>-5.4999999999999991</v>
      </c>
      <c r="AB918" s="53">
        <f t="shared" si="339"/>
        <v>205.98969431365899</v>
      </c>
      <c r="AC918" s="53">
        <f t="shared" si="340"/>
        <v>258.52541192688142</v>
      </c>
      <c r="AD918" s="53">
        <f t="shared" si="341"/>
        <v>349.28164879011109</v>
      </c>
      <c r="AE918" s="53">
        <f t="shared" si="342"/>
        <v>483.40261162198027</v>
      </c>
      <c r="AF918" s="53">
        <f t="shared" si="343"/>
        <v>836.08708339386033</v>
      </c>
      <c r="AG918" s="53">
        <f t="shared" si="344"/>
        <v>1298.7701605157051</v>
      </c>
      <c r="AH918" s="53">
        <f t="shared" si="345"/>
        <v>1451.6609480432408</v>
      </c>
      <c r="AI918" s="53">
        <f t="shared" si="346"/>
        <v>1460.5975561061384</v>
      </c>
      <c r="AJ918" s="53">
        <f t="shared" si="347"/>
        <v>1280.22848895486</v>
      </c>
      <c r="AK918" s="53">
        <f t="shared" si="348"/>
        <v>687.39349293042108</v>
      </c>
      <c r="AL918" s="53">
        <f t="shared" si="349"/>
        <v>529.08233553984871</v>
      </c>
      <c r="AM918" s="53">
        <f t="shared" si="350"/>
        <v>272.38775037755732</v>
      </c>
      <c r="AN918" s="55">
        <f t="shared" si="351"/>
        <v>0.6783578643205127</v>
      </c>
      <c r="AO918" s="55">
        <f t="shared" si="352"/>
        <v>0.69713282701103652</v>
      </c>
      <c r="AP918" s="55">
        <f t="shared" si="353"/>
        <v>0.61965093129706095</v>
      </c>
      <c r="AQ918" s="55">
        <f t="shared" si="354"/>
        <v>0.6072159456012306</v>
      </c>
      <c r="AR918" s="55">
        <f t="shared" si="355"/>
        <v>0.69446202536569834</v>
      </c>
      <c r="AS918" s="55">
        <f t="shared" si="356"/>
        <v>0.74820440190419224</v>
      </c>
      <c r="AT918" s="55">
        <f t="shared" si="357"/>
        <v>0.75994593196415094</v>
      </c>
      <c r="AU918" s="55">
        <f t="shared" si="358"/>
        <v>0.76462425506164244</v>
      </c>
      <c r="AV918" s="55">
        <f t="shared" si="359"/>
        <v>0.80784039314922529</v>
      </c>
      <c r="AW918" s="55">
        <f t="shared" si="360"/>
        <v>0.75617927161636256</v>
      </c>
      <c r="AX918" s="55">
        <f t="shared" si="361"/>
        <v>0.70932226633926798</v>
      </c>
      <c r="AY918" s="55">
        <f t="shared" si="362"/>
        <v>0.67024734042838963</v>
      </c>
    </row>
    <row r="919" spans="1:51" ht="14.4" thickBot="1" x14ac:dyDescent="0.3">
      <c r="A919" s="41" t="s">
        <v>1398</v>
      </c>
      <c r="B919" s="41" t="s">
        <v>1436</v>
      </c>
      <c r="C919" s="26" t="s">
        <v>978</v>
      </c>
      <c r="D919" s="50">
        <v>1.28</v>
      </c>
      <c r="E919" s="50">
        <v>1</v>
      </c>
      <c r="F919" s="50">
        <v>7</v>
      </c>
      <c r="G919" s="50">
        <v>10.5</v>
      </c>
      <c r="H919" s="50">
        <v>14.61</v>
      </c>
      <c r="I919" s="50">
        <v>18.8</v>
      </c>
      <c r="J919" s="50">
        <v>24</v>
      </c>
      <c r="K919" s="50">
        <v>24.2</v>
      </c>
      <c r="L919" s="50">
        <v>21.78</v>
      </c>
      <c r="M919" s="50">
        <v>12.4</v>
      </c>
      <c r="N919" s="50">
        <v>10.220000000000001</v>
      </c>
      <c r="O919" s="50">
        <v>2.78</v>
      </c>
      <c r="P919" s="51">
        <v>-4.6111111111111116</v>
      </c>
      <c r="Q919" s="51">
        <v>-7.8999999999999995</v>
      </c>
      <c r="R919" s="51">
        <v>-0.22222222222222143</v>
      </c>
      <c r="S919" s="51">
        <v>2.8999999999999995</v>
      </c>
      <c r="T919" s="51">
        <v>7.6111111111111125</v>
      </c>
      <c r="U919" s="51">
        <v>14.4</v>
      </c>
      <c r="V919" s="51">
        <v>17.599999999999998</v>
      </c>
      <c r="W919" s="51">
        <v>19.400000000000002</v>
      </c>
      <c r="X919" s="51">
        <v>14.5</v>
      </c>
      <c r="Y919" s="51">
        <v>6.8000000000000007</v>
      </c>
      <c r="Z919" s="51">
        <v>4.7222222222222223</v>
      </c>
      <c r="AA919" s="51">
        <v>-3.8888888888888888</v>
      </c>
      <c r="AB919" s="53">
        <f t="shared" si="339"/>
        <v>281.84763877090586</v>
      </c>
      <c r="AC919" s="53">
        <f t="shared" si="340"/>
        <v>173.97437322570414</v>
      </c>
      <c r="AD919" s="53">
        <f t="shared" si="341"/>
        <v>361.31243471955003</v>
      </c>
      <c r="AE919" s="53">
        <f t="shared" si="342"/>
        <v>446.37525826633271</v>
      </c>
      <c r="AF919" s="53">
        <f t="shared" si="343"/>
        <v>656.14414344521981</v>
      </c>
      <c r="AG919" s="53">
        <f t="shared" si="344"/>
        <v>1238.5273638057088</v>
      </c>
      <c r="AH919" s="53">
        <f t="shared" si="345"/>
        <v>1355.1759027949502</v>
      </c>
      <c r="AI919" s="53">
        <f t="shared" si="346"/>
        <v>1677.6099698364962</v>
      </c>
      <c r="AJ919" s="53">
        <f t="shared" si="347"/>
        <v>1043.679074765394</v>
      </c>
      <c r="AK919" s="53">
        <f t="shared" si="348"/>
        <v>678.07353350499045</v>
      </c>
      <c r="AL919" s="53">
        <f t="shared" si="349"/>
        <v>587.59378076279563</v>
      </c>
      <c r="AM919" s="53">
        <f t="shared" si="350"/>
        <v>282.27832412617363</v>
      </c>
      <c r="AN919" s="55">
        <f t="shared" si="351"/>
        <v>0.64843224566477631</v>
      </c>
      <c r="AO919" s="55">
        <f t="shared" si="352"/>
        <v>0.5145981375499008</v>
      </c>
      <c r="AP919" s="55">
        <f t="shared" si="353"/>
        <v>0.6007651908809255</v>
      </c>
      <c r="AQ919" s="55">
        <f t="shared" si="354"/>
        <v>0.59327969351472831</v>
      </c>
      <c r="AR919" s="55">
        <f t="shared" si="355"/>
        <v>0.62861694120117317</v>
      </c>
      <c r="AS919" s="55">
        <f t="shared" si="356"/>
        <v>0.75608106633478789</v>
      </c>
      <c r="AT919" s="55">
        <f t="shared" si="357"/>
        <v>0.67443159451949608</v>
      </c>
      <c r="AU919" s="55">
        <f t="shared" si="358"/>
        <v>0.74589678771635115</v>
      </c>
      <c r="AV919" s="55">
        <f t="shared" si="359"/>
        <v>0.63302934618527795</v>
      </c>
      <c r="AW919" s="55">
        <f t="shared" si="360"/>
        <v>0.68668781226241182</v>
      </c>
      <c r="AX919" s="55">
        <f t="shared" si="361"/>
        <v>0.68707492368735101</v>
      </c>
      <c r="AY919" s="55">
        <f t="shared" si="362"/>
        <v>0.6151269056006482</v>
      </c>
    </row>
    <row r="920" spans="1:51" ht="27" thickBot="1" x14ac:dyDescent="0.3">
      <c r="A920" s="41" t="s">
        <v>1398</v>
      </c>
      <c r="B920" s="41" t="s">
        <v>1436</v>
      </c>
      <c r="C920" s="26" t="s">
        <v>979</v>
      </c>
      <c r="D920" s="50">
        <v>-4.1100000000000003</v>
      </c>
      <c r="E920" s="50">
        <v>-4.4000000000000004</v>
      </c>
      <c r="F920" s="50">
        <v>2.72</v>
      </c>
      <c r="G920" s="50">
        <v>8.9</v>
      </c>
      <c r="H920" s="50">
        <v>15.39</v>
      </c>
      <c r="I920" s="50">
        <v>19.2</v>
      </c>
      <c r="J920" s="50">
        <v>22.2</v>
      </c>
      <c r="K920" s="50">
        <v>20.9</v>
      </c>
      <c r="L920" s="50">
        <v>17</v>
      </c>
      <c r="M920" s="50">
        <v>10.4</v>
      </c>
      <c r="N920" s="50">
        <v>5.78</v>
      </c>
      <c r="O920" s="50">
        <v>-1.72</v>
      </c>
      <c r="P920" s="51">
        <v>-7.5</v>
      </c>
      <c r="Q920" s="51">
        <v>-8.7999999999999989</v>
      </c>
      <c r="R920" s="51">
        <v>-3.2222222222222223</v>
      </c>
      <c r="S920" s="51">
        <v>2.4</v>
      </c>
      <c r="T920" s="51">
        <v>8.4999999999999982</v>
      </c>
      <c r="U920" s="51">
        <v>13.399999999999999</v>
      </c>
      <c r="V920" s="51">
        <v>17</v>
      </c>
      <c r="W920" s="51">
        <v>16.400000000000002</v>
      </c>
      <c r="X920" s="51">
        <v>13.111111111111111</v>
      </c>
      <c r="Y920" s="51">
        <v>6.3000000000000016</v>
      </c>
      <c r="Z920" s="51">
        <v>0.88888888888888962</v>
      </c>
      <c r="AA920" s="51">
        <v>-4.5000000000000009</v>
      </c>
      <c r="AB920" s="53">
        <f t="shared" si="339"/>
        <v>269.39621637057979</v>
      </c>
      <c r="AC920" s="53">
        <f t="shared" si="340"/>
        <v>225.00169323576043</v>
      </c>
      <c r="AD920" s="53">
        <f t="shared" si="341"/>
        <v>313.16568219164822</v>
      </c>
      <c r="AE920" s="53">
        <f t="shared" si="342"/>
        <v>462.89157612659147</v>
      </c>
      <c r="AF920" s="53">
        <f t="shared" si="343"/>
        <v>704.14497854145702</v>
      </c>
      <c r="AG920" s="53">
        <f t="shared" si="344"/>
        <v>1060.9866786727271</v>
      </c>
      <c r="AH920" s="53">
        <f t="shared" si="345"/>
        <v>1400.6671965791415</v>
      </c>
      <c r="AI920" s="53">
        <f t="shared" si="346"/>
        <v>1405.3693346384523</v>
      </c>
      <c r="AJ920" s="53">
        <f t="shared" si="347"/>
        <v>1173.1775209129128</v>
      </c>
      <c r="AK920" s="53">
        <f t="shared" si="348"/>
        <v>722.57950197975242</v>
      </c>
      <c r="AL920" s="53">
        <f t="shared" si="349"/>
        <v>461.48728424082003</v>
      </c>
      <c r="AM920" s="53">
        <f t="shared" si="350"/>
        <v>356.40331861676759</v>
      </c>
      <c r="AN920" s="55">
        <f t="shared" si="351"/>
        <v>0.77257158448312868</v>
      </c>
      <c r="AO920" s="55">
        <f t="shared" si="352"/>
        <v>0.71378397621554102</v>
      </c>
      <c r="AP920" s="55">
        <f t="shared" si="353"/>
        <v>0.64928721809524748</v>
      </c>
      <c r="AQ920" s="55">
        <f t="shared" si="354"/>
        <v>0.63745286986475902</v>
      </c>
      <c r="AR920" s="55">
        <f t="shared" si="355"/>
        <v>0.63506927779242872</v>
      </c>
      <c r="AS920" s="55">
        <f t="shared" si="356"/>
        <v>0.69111757233923998</v>
      </c>
      <c r="AT920" s="55">
        <f t="shared" si="357"/>
        <v>0.72401233654639685</v>
      </c>
      <c r="AU920" s="55">
        <f t="shared" si="358"/>
        <v>0.75465147880885386</v>
      </c>
      <c r="AV920" s="55">
        <f t="shared" si="359"/>
        <v>0.77873083356770401</v>
      </c>
      <c r="AW920" s="55">
        <f t="shared" si="360"/>
        <v>0.75735555494800599</v>
      </c>
      <c r="AX920" s="55">
        <f t="shared" si="361"/>
        <v>0.70808148101060875</v>
      </c>
      <c r="AY920" s="55">
        <f t="shared" si="362"/>
        <v>0.81312549191207828</v>
      </c>
    </row>
    <row r="921" spans="1:51" ht="14.4" thickBot="1" x14ac:dyDescent="0.3">
      <c r="A921" s="41" t="s">
        <v>1398</v>
      </c>
      <c r="B921" s="41" t="s">
        <v>1436</v>
      </c>
      <c r="C921" s="26" t="s">
        <v>980</v>
      </c>
      <c r="D921" s="50">
        <v>-6.78</v>
      </c>
      <c r="E921" s="50">
        <v>-1</v>
      </c>
      <c r="F921" s="50">
        <v>4.72</v>
      </c>
      <c r="G921" s="50">
        <v>9.4</v>
      </c>
      <c r="H921" s="50">
        <v>14.11</v>
      </c>
      <c r="I921" s="50">
        <v>20.6</v>
      </c>
      <c r="J921" s="50">
        <v>23.7</v>
      </c>
      <c r="K921" s="50">
        <v>22.3</v>
      </c>
      <c r="L921" s="50">
        <v>16.89</v>
      </c>
      <c r="M921" s="50">
        <v>9.3000000000000007</v>
      </c>
      <c r="N921" s="50">
        <v>6.28</v>
      </c>
      <c r="O921" s="50">
        <v>2.2200000000000002</v>
      </c>
      <c r="P921" s="51">
        <v>-12.111111111111111</v>
      </c>
      <c r="Q921" s="51">
        <v>-7.6</v>
      </c>
      <c r="R921" s="51">
        <v>-1.0000000000000004</v>
      </c>
      <c r="S921" s="51">
        <v>-1.0000000000000004</v>
      </c>
      <c r="T921" s="51">
        <v>6.2222222222222232</v>
      </c>
      <c r="U921" s="51">
        <v>14.200000000000001</v>
      </c>
      <c r="V921" s="51">
        <v>16.8</v>
      </c>
      <c r="W921" s="51">
        <v>13.900000000000002</v>
      </c>
      <c r="X921" s="51">
        <v>12</v>
      </c>
      <c r="Y921" s="51">
        <v>5.5999999999999988</v>
      </c>
      <c r="Z921" s="51">
        <v>0.77777777777777701</v>
      </c>
      <c r="AA921" s="51">
        <v>-2.7777777777777777</v>
      </c>
      <c r="AB921" s="53">
        <f t="shared" si="339"/>
        <v>159.57581720018368</v>
      </c>
      <c r="AC921" s="53">
        <f t="shared" si="340"/>
        <v>210.68692405504513</v>
      </c>
      <c r="AD921" s="53">
        <f t="shared" si="341"/>
        <v>377.66919518435094</v>
      </c>
      <c r="AE921" s="53">
        <f t="shared" si="342"/>
        <v>274.0998861715114</v>
      </c>
      <c r="AF921" s="53">
        <f t="shared" si="343"/>
        <v>560.18007234954825</v>
      </c>
      <c r="AG921" s="53">
        <f t="shared" si="344"/>
        <v>1079.3458409900152</v>
      </c>
      <c r="AH921" s="53">
        <f t="shared" si="345"/>
        <v>1247.0397703896695</v>
      </c>
      <c r="AI921" s="53">
        <f t="shared" si="346"/>
        <v>935.54295372149465</v>
      </c>
      <c r="AJ921" s="53">
        <f t="shared" si="347"/>
        <v>1021.1984290927926</v>
      </c>
      <c r="AK921" s="53">
        <f t="shared" si="348"/>
        <v>706.11148246483549</v>
      </c>
      <c r="AL921" s="53">
        <f t="shared" si="349"/>
        <v>438.74749511054034</v>
      </c>
      <c r="AM921" s="53">
        <f t="shared" si="350"/>
        <v>346.66143895668074</v>
      </c>
      <c r="AN921" s="55">
        <f t="shared" si="351"/>
        <v>0.65799464537676344</v>
      </c>
      <c r="AO921" s="55">
        <f t="shared" si="352"/>
        <v>0.60889087284541954</v>
      </c>
      <c r="AP921" s="55">
        <f t="shared" si="353"/>
        <v>0.66458863214127251</v>
      </c>
      <c r="AQ921" s="55">
        <f t="shared" si="354"/>
        <v>0.48233658117624356</v>
      </c>
      <c r="AR921" s="55">
        <f t="shared" si="355"/>
        <v>0.59029610183072256</v>
      </c>
      <c r="AS921" s="55">
        <f t="shared" si="356"/>
        <v>0.66748529321397265</v>
      </c>
      <c r="AT921" s="55">
        <f t="shared" si="357"/>
        <v>0.65282654450583832</v>
      </c>
      <c r="AU921" s="55">
        <f t="shared" si="358"/>
        <v>0.58991398818196539</v>
      </c>
      <c r="AV921" s="55">
        <f t="shared" si="359"/>
        <v>0.72907857212665228</v>
      </c>
      <c r="AW921" s="55">
        <f t="shared" si="360"/>
        <v>0.77677032439446758</v>
      </c>
      <c r="AX921" s="55">
        <f t="shared" si="361"/>
        <v>0.67859970946570247</v>
      </c>
      <c r="AY921" s="55">
        <f t="shared" si="362"/>
        <v>0.69537417505078658</v>
      </c>
    </row>
    <row r="922" spans="1:51" ht="14.4" thickBot="1" x14ac:dyDescent="0.3">
      <c r="A922" s="41" t="s">
        <v>1398</v>
      </c>
      <c r="B922" s="41" t="s">
        <v>1436</v>
      </c>
      <c r="C922" s="26" t="s">
        <v>981</v>
      </c>
      <c r="D922" s="50">
        <v>-3.28</v>
      </c>
      <c r="E922" s="50">
        <v>-3.7</v>
      </c>
      <c r="F922" s="50">
        <v>3</v>
      </c>
      <c r="G922" s="50">
        <v>8.9</v>
      </c>
      <c r="H922" s="50">
        <v>15.5</v>
      </c>
      <c r="I922" s="50">
        <v>19.100000000000001</v>
      </c>
      <c r="J922" s="50">
        <v>22.1</v>
      </c>
      <c r="K922" s="50">
        <v>20</v>
      </c>
      <c r="L922" s="50">
        <v>16</v>
      </c>
      <c r="M922" s="50">
        <v>9.6999999999999993</v>
      </c>
      <c r="N922" s="50">
        <v>5</v>
      </c>
      <c r="O922" s="50">
        <v>-2.39</v>
      </c>
      <c r="P922" s="51">
        <v>-7.7222222222222214</v>
      </c>
      <c r="Q922" s="51">
        <v>-8.3000000000000007</v>
      </c>
      <c r="R922" s="51">
        <v>-3.3888888888888897</v>
      </c>
      <c r="S922" s="51">
        <v>2.9999999999999991</v>
      </c>
      <c r="T922" s="51">
        <v>9.1111111111111107</v>
      </c>
      <c r="U922" s="51">
        <v>12.899999999999999</v>
      </c>
      <c r="V922" s="51">
        <v>16.099999999999998</v>
      </c>
      <c r="W922" s="51">
        <v>15.299999999999999</v>
      </c>
      <c r="X922" s="51">
        <v>10.999999999999998</v>
      </c>
      <c r="Y922" s="51">
        <v>5.4999999999999991</v>
      </c>
      <c r="Z922" s="51">
        <v>0.11111111111111269</v>
      </c>
      <c r="AA922" s="51">
        <v>-6.3888888888888884</v>
      </c>
      <c r="AB922" s="53">
        <f t="shared" si="339"/>
        <v>244.63596706461047</v>
      </c>
      <c r="AC922" s="53">
        <f t="shared" si="340"/>
        <v>230.7911761861973</v>
      </c>
      <c r="AD922" s="53">
        <f t="shared" si="341"/>
        <v>299.48144948208829</v>
      </c>
      <c r="AE922" s="53">
        <f t="shared" si="342"/>
        <v>504.01897619154596</v>
      </c>
      <c r="AF922" s="53">
        <f t="shared" si="343"/>
        <v>759.36054128835895</v>
      </c>
      <c r="AG922" s="53">
        <f t="shared" si="344"/>
        <v>1000.165168589378</v>
      </c>
      <c r="AH922" s="53">
        <f t="shared" si="345"/>
        <v>1256.8630857097169</v>
      </c>
      <c r="AI922" s="53">
        <f t="shared" si="346"/>
        <v>1290.7512282265941</v>
      </c>
      <c r="AJ922" s="53">
        <f t="shared" si="347"/>
        <v>946.83393002167975</v>
      </c>
      <c r="AK922" s="53">
        <f t="shared" si="348"/>
        <v>677.92963780636421</v>
      </c>
      <c r="AL922" s="53">
        <f t="shared" si="349"/>
        <v>435.39199054534663</v>
      </c>
      <c r="AM922" s="53">
        <f t="shared" si="350"/>
        <v>281.13043281646094</v>
      </c>
      <c r="AN922" s="55">
        <f t="shared" si="351"/>
        <v>0.71371722933098869</v>
      </c>
      <c r="AO922" s="55">
        <f t="shared" si="352"/>
        <v>0.70417987645083657</v>
      </c>
      <c r="AP922" s="55">
        <f t="shared" si="353"/>
        <v>0.62867684101839227</v>
      </c>
      <c r="AQ922" s="55">
        <f t="shared" si="354"/>
        <v>0.66516882394411003</v>
      </c>
      <c r="AR922" s="55">
        <f t="shared" si="355"/>
        <v>0.6571775102107581</v>
      </c>
      <c r="AS922" s="55">
        <f t="shared" si="356"/>
        <v>0.67310982533732433</v>
      </c>
      <c r="AT922" s="55">
        <f t="shared" si="357"/>
        <v>0.68793139394659675</v>
      </c>
      <c r="AU922" s="55">
        <f t="shared" si="358"/>
        <v>0.74358480051536591</v>
      </c>
      <c r="AV922" s="55">
        <f t="shared" si="359"/>
        <v>0.72218947621294305</v>
      </c>
      <c r="AW922" s="55">
        <f t="shared" si="360"/>
        <v>0.75095579048941996</v>
      </c>
      <c r="AX922" s="55">
        <f t="shared" si="361"/>
        <v>0.70664174908206145</v>
      </c>
      <c r="AY922" s="55">
        <f t="shared" si="362"/>
        <v>0.74023914639909061</v>
      </c>
    </row>
    <row r="923" spans="1:51" ht="14.4" thickBot="1" x14ac:dyDescent="0.3">
      <c r="A923" s="41" t="s">
        <v>1398</v>
      </c>
      <c r="B923" s="41" t="s">
        <v>1436</v>
      </c>
      <c r="C923" s="27" t="s">
        <v>982</v>
      </c>
      <c r="D923" s="50">
        <v>-4.1100000000000003</v>
      </c>
      <c r="E923" s="50">
        <v>-1.7</v>
      </c>
      <c r="F923" s="50">
        <v>0.11</v>
      </c>
      <c r="G923" s="50">
        <v>6.5</v>
      </c>
      <c r="H923" s="50">
        <v>14.78</v>
      </c>
      <c r="I923" s="50">
        <v>18.899999999999999</v>
      </c>
      <c r="J923" s="50">
        <v>20.6</v>
      </c>
      <c r="K923" s="50">
        <v>18.899999999999999</v>
      </c>
      <c r="L923" s="50">
        <v>16.61</v>
      </c>
      <c r="M923" s="50">
        <v>10.1</v>
      </c>
      <c r="N923" s="50">
        <v>4.22</v>
      </c>
      <c r="O923" s="50">
        <v>-4.28</v>
      </c>
      <c r="P923" s="51">
        <v>-6.7222222222222232</v>
      </c>
      <c r="Q923" s="51">
        <v>-6.3999999999999995</v>
      </c>
      <c r="R923" s="51">
        <v>-5.1111111111111107</v>
      </c>
      <c r="S923" s="51">
        <v>-1.5999999999999994</v>
      </c>
      <c r="T923" s="51">
        <v>10.611111111111112</v>
      </c>
      <c r="U923" s="51">
        <v>13.599999999999998</v>
      </c>
      <c r="V923" s="51">
        <v>15.399999999999999</v>
      </c>
      <c r="W923" s="51">
        <v>15.2</v>
      </c>
      <c r="X923" s="51">
        <v>12.777777777777777</v>
      </c>
      <c r="Y923" s="51">
        <v>7.0000000000000009</v>
      </c>
      <c r="Z923" s="51">
        <v>0.49999999999999922</v>
      </c>
      <c r="AA923" s="51">
        <v>-7.3888888888888893</v>
      </c>
      <c r="AB923" s="53">
        <f t="shared" si="339"/>
        <v>303.65538937759555</v>
      </c>
      <c r="AC923" s="53">
        <f t="shared" si="340"/>
        <v>266.7276119818867</v>
      </c>
      <c r="AD923" s="53">
        <f t="shared" si="341"/>
        <v>284.35450420735913</v>
      </c>
      <c r="AE923" s="53">
        <f t="shared" si="342"/>
        <v>305.73878512176032</v>
      </c>
      <c r="AF923" s="53">
        <f t="shared" si="343"/>
        <v>972.30505009149579</v>
      </c>
      <c r="AG923" s="53">
        <f t="shared" si="344"/>
        <v>1109.5363833891408</v>
      </c>
      <c r="AH923" s="53">
        <f t="shared" si="345"/>
        <v>1259.8522602947078</v>
      </c>
      <c r="AI923" s="53">
        <f t="shared" si="346"/>
        <v>1364.4754888754846</v>
      </c>
      <c r="AJ923" s="53">
        <f t="shared" si="347"/>
        <v>1151.2844373341168</v>
      </c>
      <c r="AK923" s="53">
        <f t="shared" si="348"/>
        <v>811.63339645085375</v>
      </c>
      <c r="AL923" s="53">
        <f t="shared" si="349"/>
        <v>486.37865046748669</v>
      </c>
      <c r="AM923" s="53">
        <f t="shared" si="350"/>
        <v>277.57693687511573</v>
      </c>
      <c r="AN923" s="55">
        <f t="shared" si="351"/>
        <v>0.82022590505131832</v>
      </c>
      <c r="AO923" s="55">
        <f t="shared" si="352"/>
        <v>0.70291250664179761</v>
      </c>
      <c r="AP923" s="55">
        <f t="shared" si="353"/>
        <v>0.6793709391116457</v>
      </c>
      <c r="AQ923" s="55">
        <f t="shared" si="354"/>
        <v>0.56220206970218234</v>
      </c>
      <c r="AR923" s="55">
        <f t="shared" si="355"/>
        <v>0.76103959004691157</v>
      </c>
      <c r="AS923" s="55">
        <f t="shared" si="356"/>
        <v>0.71339512071373046</v>
      </c>
      <c r="AT923" s="55">
        <f t="shared" si="357"/>
        <v>0.72114268045300356</v>
      </c>
      <c r="AU923" s="55">
        <f t="shared" si="358"/>
        <v>0.79111975594768136</v>
      </c>
      <c r="AV923" s="55">
        <f t="shared" si="359"/>
        <v>0.78103335227026682</v>
      </c>
      <c r="AW923" s="55">
        <f t="shared" si="360"/>
        <v>0.81074918869937107</v>
      </c>
      <c r="AX923" s="55">
        <f t="shared" si="361"/>
        <v>0.76749614521224985</v>
      </c>
      <c r="AY923" s="55">
        <f t="shared" si="362"/>
        <v>0.78923543526980455</v>
      </c>
    </row>
    <row r="924" spans="1:51" ht="14.4" thickBot="1" x14ac:dyDescent="0.3">
      <c r="A924" s="41" t="s">
        <v>1398</v>
      </c>
      <c r="B924" s="41" t="s">
        <v>1436</v>
      </c>
      <c r="C924" s="26" t="s">
        <v>983</v>
      </c>
      <c r="D924" s="50">
        <v>-5.39</v>
      </c>
      <c r="E924" s="50">
        <v>-3.9</v>
      </c>
      <c r="F924" s="50">
        <v>-1.5</v>
      </c>
      <c r="G924" s="50">
        <v>7.4</v>
      </c>
      <c r="H924" s="50">
        <v>12.72</v>
      </c>
      <c r="I924" s="50">
        <v>17.3</v>
      </c>
      <c r="J924" s="50">
        <v>19.899999999999999</v>
      </c>
      <c r="K924" s="50">
        <v>20.2</v>
      </c>
      <c r="L924" s="50">
        <v>17.28</v>
      </c>
      <c r="M924" s="50">
        <v>9.9</v>
      </c>
      <c r="N924" s="50">
        <v>2.11</v>
      </c>
      <c r="O924" s="50">
        <v>-1.78</v>
      </c>
      <c r="P924" s="51">
        <v>-8.2222222222222232</v>
      </c>
      <c r="Q924" s="51">
        <v>-8.5</v>
      </c>
      <c r="R924" s="51">
        <v>-6.4999999999999991</v>
      </c>
      <c r="S924" s="51">
        <v>1.8000000000000012</v>
      </c>
      <c r="T924" s="51">
        <v>5.9999999999999982</v>
      </c>
      <c r="U924" s="51">
        <v>12.3</v>
      </c>
      <c r="V924" s="51">
        <v>16.8</v>
      </c>
      <c r="W924" s="51">
        <v>15.299999999999999</v>
      </c>
      <c r="X924" s="51">
        <v>12.277777777777779</v>
      </c>
      <c r="Y924" s="51">
        <v>6.7000000000000011</v>
      </c>
      <c r="Z924" s="51">
        <v>-1.6111111111111103</v>
      </c>
      <c r="AA924" s="51">
        <v>-5.2777777777777777</v>
      </c>
      <c r="AB924" s="53">
        <f t="shared" si="339"/>
        <v>265.30393328776836</v>
      </c>
      <c r="AC924" s="53">
        <f t="shared" si="340"/>
        <v>227.0930460806785</v>
      </c>
      <c r="AD924" s="53">
        <f t="shared" si="341"/>
        <v>258.84409279249752</v>
      </c>
      <c r="AE924" s="53">
        <f t="shared" si="342"/>
        <v>470.49703093716892</v>
      </c>
      <c r="AF924" s="53">
        <f t="shared" si="343"/>
        <v>594.73827480745933</v>
      </c>
      <c r="AG924" s="53">
        <f t="shared" si="344"/>
        <v>1035.0919181098827</v>
      </c>
      <c r="AH924" s="53">
        <f t="shared" si="345"/>
        <v>1572.798963635767</v>
      </c>
      <c r="AI924" s="53">
        <f t="shared" si="346"/>
        <v>1274.8795873876502</v>
      </c>
      <c r="AJ924" s="53">
        <f t="shared" si="347"/>
        <v>1033.3790597506743</v>
      </c>
      <c r="AK924" s="53">
        <f t="shared" si="348"/>
        <v>789.39769069475392</v>
      </c>
      <c r="AL924" s="53">
        <f t="shared" si="349"/>
        <v>415.08978727260364</v>
      </c>
      <c r="AM924" s="53">
        <f t="shared" si="350"/>
        <v>318.29890198109888</v>
      </c>
      <c r="AN924" s="55">
        <f t="shared" si="351"/>
        <v>0.80460569496569145</v>
      </c>
      <c r="AO924" s="55">
        <f t="shared" si="352"/>
        <v>0.70376267435386775</v>
      </c>
      <c r="AP924" s="55">
        <f t="shared" si="353"/>
        <v>0.68737712167262421</v>
      </c>
      <c r="AQ924" s="55">
        <f t="shared" si="354"/>
        <v>0.67623880381895285</v>
      </c>
      <c r="AR924" s="55">
        <f t="shared" si="355"/>
        <v>0.63639656200648953</v>
      </c>
      <c r="AS924" s="55">
        <f t="shared" si="356"/>
        <v>0.72455778271605165</v>
      </c>
      <c r="AT924" s="55">
        <f t="shared" si="357"/>
        <v>0.82336180209542353</v>
      </c>
      <c r="AU924" s="55">
        <f t="shared" si="358"/>
        <v>0.73444135704695057</v>
      </c>
      <c r="AV924" s="55">
        <f t="shared" si="359"/>
        <v>0.72441576920951534</v>
      </c>
      <c r="AW924" s="55">
        <f t="shared" si="360"/>
        <v>0.80493338588057017</v>
      </c>
      <c r="AX924" s="55">
        <f t="shared" si="361"/>
        <v>0.76390360969717719</v>
      </c>
      <c r="AY924" s="55">
        <f t="shared" si="362"/>
        <v>0.7701279213864568</v>
      </c>
    </row>
    <row r="925" spans="1:51" ht="14.4" thickBot="1" x14ac:dyDescent="0.3">
      <c r="A925" s="41" t="s">
        <v>1398</v>
      </c>
      <c r="B925" s="41" t="s">
        <v>1436</v>
      </c>
      <c r="C925" s="26" t="s">
        <v>984</v>
      </c>
      <c r="D925" s="50">
        <v>-2</v>
      </c>
      <c r="E925" s="50">
        <v>2.1</v>
      </c>
      <c r="F925" s="50">
        <v>5.22</v>
      </c>
      <c r="G925" s="50">
        <v>8.5</v>
      </c>
      <c r="H925" s="50">
        <v>14.11</v>
      </c>
      <c r="I925" s="50">
        <v>17.899999999999999</v>
      </c>
      <c r="J925" s="50">
        <v>20.5</v>
      </c>
      <c r="K925" s="50">
        <v>22.4</v>
      </c>
      <c r="L925" s="50">
        <v>18.61</v>
      </c>
      <c r="M925" s="50">
        <v>13.1</v>
      </c>
      <c r="N925" s="50">
        <v>6.78</v>
      </c>
      <c r="O925" s="50">
        <v>2.78</v>
      </c>
      <c r="P925" s="51">
        <v>-5.3888888888888884</v>
      </c>
      <c r="Q925" s="51">
        <v>-3.7</v>
      </c>
      <c r="R925" s="51">
        <v>0.38888888888889045</v>
      </c>
      <c r="S925" s="51">
        <v>1.0999999999999983</v>
      </c>
      <c r="T925" s="51">
        <v>9.7222222222222214</v>
      </c>
      <c r="U925" s="51">
        <v>14.100000000000001</v>
      </c>
      <c r="V925" s="51">
        <v>15.999999999999998</v>
      </c>
      <c r="W925" s="51">
        <v>17.800000000000004</v>
      </c>
      <c r="X925" s="51">
        <v>15.499999999999998</v>
      </c>
      <c r="Y925" s="51">
        <v>9.1000000000000014</v>
      </c>
      <c r="Z925" s="51">
        <v>1.6111111111111103</v>
      </c>
      <c r="AA925" s="51">
        <v>-2.9999999999999991</v>
      </c>
      <c r="AB925" s="53">
        <f t="shared" si="339"/>
        <v>318.09482649193359</v>
      </c>
      <c r="AC925" s="53">
        <f t="shared" si="340"/>
        <v>304.75342661143549</v>
      </c>
      <c r="AD925" s="53">
        <f t="shared" si="341"/>
        <v>446.37010456937446</v>
      </c>
      <c r="AE925" s="53">
        <f t="shared" si="342"/>
        <v>394.91313319418265</v>
      </c>
      <c r="AF925" s="53">
        <f t="shared" si="343"/>
        <v>901.60891695447515</v>
      </c>
      <c r="AG925" s="53">
        <f t="shared" si="344"/>
        <v>1260.5184781517903</v>
      </c>
      <c r="AH925" s="53">
        <f t="shared" si="345"/>
        <v>1368.810433512147</v>
      </c>
      <c r="AI925" s="53">
        <f t="shared" si="346"/>
        <v>1530.8525612461199</v>
      </c>
      <c r="AJ925" s="53">
        <f t="shared" si="347"/>
        <v>1443.9616807582586</v>
      </c>
      <c r="AK925" s="53">
        <f t="shared" si="348"/>
        <v>885.56227628586441</v>
      </c>
      <c r="AL925" s="53">
        <f t="shared" si="349"/>
        <v>477.81475923281215</v>
      </c>
      <c r="AM925" s="53">
        <f t="shared" si="350"/>
        <v>322.32165901868029</v>
      </c>
      <c r="AN925" s="55">
        <f t="shared" si="351"/>
        <v>0.77614438914037454</v>
      </c>
      <c r="AO925" s="55">
        <f t="shared" si="352"/>
        <v>0.65478182630507686</v>
      </c>
      <c r="AP925" s="55">
        <f t="shared" si="353"/>
        <v>0.71004100981743001</v>
      </c>
      <c r="AQ925" s="55">
        <f t="shared" si="354"/>
        <v>0.59680203729906955</v>
      </c>
      <c r="AR925" s="55">
        <f t="shared" si="355"/>
        <v>0.74888509461761699</v>
      </c>
      <c r="AS925" s="55">
        <f t="shared" si="356"/>
        <v>0.78458993752540007</v>
      </c>
      <c r="AT925" s="55">
        <f t="shared" si="357"/>
        <v>0.75400079788162133</v>
      </c>
      <c r="AU925" s="55">
        <f t="shared" si="358"/>
        <v>0.75232041604098021</v>
      </c>
      <c r="AV925" s="55">
        <f t="shared" si="359"/>
        <v>0.82124554662106597</v>
      </c>
      <c r="AW925" s="55">
        <f t="shared" si="360"/>
        <v>0.76697091726449695</v>
      </c>
      <c r="AX925" s="55">
        <f t="shared" si="361"/>
        <v>0.69609595824267101</v>
      </c>
      <c r="AY925" s="55">
        <f t="shared" si="362"/>
        <v>0.6573107017301929</v>
      </c>
    </row>
    <row r="926" spans="1:51" ht="27" thickBot="1" x14ac:dyDescent="0.3">
      <c r="A926" s="41" t="s">
        <v>1398</v>
      </c>
      <c r="B926" s="41" t="s">
        <v>1436</v>
      </c>
      <c r="C926" s="26" t="s">
        <v>985</v>
      </c>
      <c r="D926" s="50">
        <v>-4.3899999999999997</v>
      </c>
      <c r="E926" s="50">
        <v>-0.7</v>
      </c>
      <c r="F926" s="50">
        <v>6.5</v>
      </c>
      <c r="G926" s="50">
        <v>11.2</v>
      </c>
      <c r="H926" s="50">
        <v>14.22</v>
      </c>
      <c r="I926" s="50">
        <v>18.5</v>
      </c>
      <c r="J926" s="50">
        <v>22.9</v>
      </c>
      <c r="K926" s="50">
        <v>20.8</v>
      </c>
      <c r="L926" s="50">
        <v>18.22</v>
      </c>
      <c r="M926" s="50">
        <v>12</v>
      </c>
      <c r="N926" s="50">
        <v>7.28</v>
      </c>
      <c r="O926" s="50">
        <v>-1.72</v>
      </c>
      <c r="P926" s="51">
        <v>-10.388888888888888</v>
      </c>
      <c r="Q926" s="51">
        <v>-8.6999999999999993</v>
      </c>
      <c r="R926" s="51">
        <v>-0.77777777777777701</v>
      </c>
      <c r="S926" s="51">
        <v>3.1999999999999988</v>
      </c>
      <c r="T926" s="51">
        <v>6.7777777777777795</v>
      </c>
      <c r="U926" s="51">
        <v>14.6</v>
      </c>
      <c r="V926" s="51">
        <v>16.3</v>
      </c>
      <c r="W926" s="51">
        <v>16.2</v>
      </c>
      <c r="X926" s="51">
        <v>14.777777777777779</v>
      </c>
      <c r="Y926" s="51">
        <v>7.1000000000000005</v>
      </c>
      <c r="Z926" s="51">
        <v>0.77777777777777701</v>
      </c>
      <c r="AA926" s="51">
        <v>-8.5</v>
      </c>
      <c r="AB926" s="53">
        <f t="shared" si="339"/>
        <v>175.13761073270553</v>
      </c>
      <c r="AC926" s="53">
        <f t="shared" si="340"/>
        <v>173.7571592080439</v>
      </c>
      <c r="AD926" s="53">
        <f t="shared" si="341"/>
        <v>344.86744253740972</v>
      </c>
      <c r="AE926" s="53">
        <f t="shared" si="342"/>
        <v>444.55873720019724</v>
      </c>
      <c r="AF926" s="53">
        <f t="shared" si="343"/>
        <v>600.38390853901831</v>
      </c>
      <c r="AG926" s="53">
        <f t="shared" si="344"/>
        <v>1295.0139419989814</v>
      </c>
      <c r="AH926" s="53">
        <f t="shared" si="345"/>
        <v>1228.1565156631998</v>
      </c>
      <c r="AI926" s="53">
        <f t="shared" si="346"/>
        <v>1378.471878363976</v>
      </c>
      <c r="AJ926" s="53">
        <f t="shared" si="347"/>
        <v>1348.5146477896885</v>
      </c>
      <c r="AK926" s="53">
        <f t="shared" si="348"/>
        <v>725.37027913406291</v>
      </c>
      <c r="AL926" s="53">
        <f t="shared" si="349"/>
        <v>409.64368066912516</v>
      </c>
      <c r="AM926" s="53">
        <f t="shared" si="350"/>
        <v>193.1650837676836</v>
      </c>
      <c r="AN926" s="55">
        <f t="shared" si="351"/>
        <v>0.62950659584475899</v>
      </c>
      <c r="AO926" s="55">
        <f t="shared" si="352"/>
        <v>0.54693362055156358</v>
      </c>
      <c r="AP926" s="55">
        <f t="shared" si="353"/>
        <v>0.59709477461085469</v>
      </c>
      <c r="AQ926" s="55">
        <f t="shared" si="354"/>
        <v>0.57845941883547736</v>
      </c>
      <c r="AR926" s="55">
        <f t="shared" si="355"/>
        <v>0.60893922288241775</v>
      </c>
      <c r="AS926" s="55">
        <f t="shared" si="356"/>
        <v>0.78041858054279889</v>
      </c>
      <c r="AT926" s="55">
        <f t="shared" si="357"/>
        <v>0.66370425969647007</v>
      </c>
      <c r="AU926" s="55">
        <f t="shared" si="358"/>
        <v>0.74969716065808989</v>
      </c>
      <c r="AV926" s="55">
        <f t="shared" si="359"/>
        <v>0.80339628733153801</v>
      </c>
      <c r="AW926" s="55">
        <f t="shared" si="360"/>
        <v>0.71963450167883491</v>
      </c>
      <c r="AX926" s="55">
        <f t="shared" si="361"/>
        <v>0.63358557207601285</v>
      </c>
      <c r="AY926" s="55">
        <f t="shared" si="362"/>
        <v>0.59861972125662599</v>
      </c>
    </row>
    <row r="927" spans="1:51" ht="14.4" thickBot="1" x14ac:dyDescent="0.3">
      <c r="A927" s="41" t="s">
        <v>1398</v>
      </c>
      <c r="B927" s="41" t="s">
        <v>1437</v>
      </c>
      <c r="C927" s="26" t="s">
        <v>986</v>
      </c>
      <c r="D927" s="50">
        <v>-4.8899999999999997</v>
      </c>
      <c r="E927" s="50">
        <v>-3.2</v>
      </c>
      <c r="F927" s="50">
        <v>3.28</v>
      </c>
      <c r="G927" s="50">
        <v>9.5</v>
      </c>
      <c r="H927" s="50">
        <v>16.11</v>
      </c>
      <c r="I927" s="50">
        <v>19.8</v>
      </c>
      <c r="J927" s="50">
        <v>22.4</v>
      </c>
      <c r="K927" s="50">
        <v>21.3</v>
      </c>
      <c r="L927" s="50">
        <v>16.78</v>
      </c>
      <c r="M927" s="50">
        <v>9.9</v>
      </c>
      <c r="N927" s="50">
        <v>5.72</v>
      </c>
      <c r="O927" s="50">
        <v>0</v>
      </c>
      <c r="P927" s="51">
        <v>-9.2222222222222232</v>
      </c>
      <c r="Q927" s="51">
        <v>-7.5</v>
      </c>
      <c r="R927" s="51">
        <v>-2.3888888888888893</v>
      </c>
      <c r="S927" s="51">
        <v>3.699999999999998</v>
      </c>
      <c r="T927" s="51">
        <v>10.111111111111112</v>
      </c>
      <c r="U927" s="51">
        <v>14.3</v>
      </c>
      <c r="V927" s="51">
        <v>16.5</v>
      </c>
      <c r="W927" s="51">
        <v>15.899999999999999</v>
      </c>
      <c r="X927" s="51">
        <v>12.388888888888888</v>
      </c>
      <c r="Y927" s="51">
        <v>4.0000000000000018</v>
      </c>
      <c r="Z927" s="51">
        <v>0</v>
      </c>
      <c r="AA927" s="51">
        <v>-5.6111111111111116</v>
      </c>
      <c r="AB927" s="53">
        <f t="shared" si="339"/>
        <v>218.54578840426706</v>
      </c>
      <c r="AC927" s="53">
        <f t="shared" si="340"/>
        <v>251.68044030958299</v>
      </c>
      <c r="AD927" s="53">
        <f t="shared" si="341"/>
        <v>340.63475134250297</v>
      </c>
      <c r="AE927" s="53">
        <f t="shared" si="342"/>
        <v>534.3244873524277</v>
      </c>
      <c r="AF927" s="53">
        <f t="shared" si="343"/>
        <v>835.21634413089907</v>
      </c>
      <c r="AG927" s="53">
        <f t="shared" si="344"/>
        <v>1148.8368712848044</v>
      </c>
      <c r="AH927" s="53">
        <f t="shared" si="345"/>
        <v>1298.6317827507178</v>
      </c>
      <c r="AI927" s="53">
        <f t="shared" si="346"/>
        <v>1286.5683891984609</v>
      </c>
      <c r="AJ927" s="53">
        <f t="shared" si="347"/>
        <v>1082.3089227692469</v>
      </c>
      <c r="AK927" s="53">
        <f t="shared" si="348"/>
        <v>542.58486100709001</v>
      </c>
      <c r="AL927" s="53">
        <f t="shared" si="349"/>
        <v>407.54611745998767</v>
      </c>
      <c r="AM927" s="53">
        <f t="shared" si="350"/>
        <v>265.69998346708451</v>
      </c>
      <c r="AN927" s="55">
        <f t="shared" si="351"/>
        <v>0.71658039197576551</v>
      </c>
      <c r="AO927" s="55">
        <f t="shared" si="352"/>
        <v>0.72176647160446361</v>
      </c>
      <c r="AP927" s="55">
        <f t="shared" si="353"/>
        <v>0.66387986268831034</v>
      </c>
      <c r="AQ927" s="55">
        <f t="shared" si="354"/>
        <v>0.67118038058784124</v>
      </c>
      <c r="AR927" s="55">
        <f t="shared" si="355"/>
        <v>0.67591107559228758</v>
      </c>
      <c r="AS927" s="55">
        <f t="shared" si="356"/>
        <v>0.70587726059118905</v>
      </c>
      <c r="AT927" s="55">
        <f t="shared" si="357"/>
        <v>0.69291374903769309</v>
      </c>
      <c r="AU927" s="55">
        <f t="shared" si="358"/>
        <v>0.71323862871439192</v>
      </c>
      <c r="AV927" s="55">
        <f t="shared" si="359"/>
        <v>0.75319933438060149</v>
      </c>
      <c r="AW927" s="55">
        <f t="shared" si="360"/>
        <v>0.6673379932804121</v>
      </c>
      <c r="AX927" s="55">
        <f t="shared" si="361"/>
        <v>0.66679665814788558</v>
      </c>
      <c r="AY927" s="55">
        <f t="shared" si="362"/>
        <v>0.65933190377647233</v>
      </c>
    </row>
    <row r="928" spans="1:51" ht="14.4" thickBot="1" x14ac:dyDescent="0.3">
      <c r="A928" s="41" t="s">
        <v>1398</v>
      </c>
      <c r="B928" s="41" t="s">
        <v>1437</v>
      </c>
      <c r="C928" s="26" t="s">
        <v>987</v>
      </c>
      <c r="D928" s="50">
        <v>-5.22</v>
      </c>
      <c r="E928" s="50">
        <v>0.4</v>
      </c>
      <c r="F928" s="50">
        <v>1.39</v>
      </c>
      <c r="G928" s="50">
        <v>9.3000000000000007</v>
      </c>
      <c r="H928" s="50">
        <v>14.72</v>
      </c>
      <c r="I928" s="50">
        <v>21.8</v>
      </c>
      <c r="J928" s="50">
        <v>22.8</v>
      </c>
      <c r="K928" s="50">
        <v>21.2</v>
      </c>
      <c r="L928" s="50">
        <v>19</v>
      </c>
      <c r="M928" s="50">
        <v>11.8</v>
      </c>
      <c r="N928" s="50">
        <v>10</v>
      </c>
      <c r="O928" s="50">
        <v>-4.1100000000000003</v>
      </c>
      <c r="P928" s="51">
        <v>-9.2777777777777768</v>
      </c>
      <c r="Q928" s="51">
        <v>-4.6000000000000005</v>
      </c>
      <c r="R928" s="51">
        <v>-2.7222222222222214</v>
      </c>
      <c r="S928" s="51">
        <v>4.7</v>
      </c>
      <c r="T928" s="51">
        <v>7.0000000000000009</v>
      </c>
      <c r="U928" s="51">
        <v>16.600000000000001</v>
      </c>
      <c r="V928" s="51">
        <v>17.899999999999999</v>
      </c>
      <c r="W928" s="51">
        <v>16.400000000000002</v>
      </c>
      <c r="X928" s="51">
        <v>13.22222222222222</v>
      </c>
      <c r="Y928" s="51">
        <v>6.3000000000000016</v>
      </c>
      <c r="Z928" s="51">
        <v>4.5000000000000009</v>
      </c>
      <c r="AA928" s="51">
        <v>-8.1111111111111125</v>
      </c>
      <c r="AB928" s="53">
        <f t="shared" si="339"/>
        <v>222.12634978483138</v>
      </c>
      <c r="AC928" s="53">
        <f t="shared" si="340"/>
        <v>300.79201187399019</v>
      </c>
      <c r="AD928" s="53">
        <f t="shared" si="341"/>
        <v>370.88738313370482</v>
      </c>
      <c r="AE928" s="53">
        <f t="shared" si="342"/>
        <v>623.03311547553767</v>
      </c>
      <c r="AF928" s="53">
        <f t="shared" si="343"/>
        <v>599.29181648018846</v>
      </c>
      <c r="AG928" s="53">
        <f t="shared" si="344"/>
        <v>1364.2226538904104</v>
      </c>
      <c r="AH928" s="53">
        <f t="shared" si="345"/>
        <v>1513.0538762644182</v>
      </c>
      <c r="AI928" s="53">
        <f t="shared" si="346"/>
        <v>1379.7115067811935</v>
      </c>
      <c r="AJ928" s="53">
        <f t="shared" si="347"/>
        <v>1049.6851381872534</v>
      </c>
      <c r="AK928" s="53">
        <f t="shared" si="348"/>
        <v>658.5070709622828</v>
      </c>
      <c r="AL928" s="53">
        <f t="shared" si="349"/>
        <v>578.07266073000199</v>
      </c>
      <c r="AM928" s="53">
        <f t="shared" si="350"/>
        <v>245.07617913328832</v>
      </c>
      <c r="AN928" s="55">
        <f t="shared" si="351"/>
        <v>0.73149851865845439</v>
      </c>
      <c r="AO928" s="55">
        <f t="shared" si="352"/>
        <v>0.69143747233878228</v>
      </c>
      <c r="AP928" s="55">
        <f t="shared" si="353"/>
        <v>0.74090940157294427</v>
      </c>
      <c r="AQ928" s="55">
        <f t="shared" si="354"/>
        <v>0.72964490470606935</v>
      </c>
      <c r="AR928" s="55">
        <f t="shared" si="355"/>
        <v>0.59863893739481677</v>
      </c>
      <c r="AS928" s="55">
        <f t="shared" si="356"/>
        <v>0.72329878105466783</v>
      </c>
      <c r="AT928" s="55">
        <f t="shared" si="357"/>
        <v>0.73890846844256408</v>
      </c>
      <c r="AU928" s="55">
        <f t="shared" si="358"/>
        <v>0.74087380680601012</v>
      </c>
      <c r="AV928" s="55">
        <f t="shared" si="359"/>
        <v>0.69172539663580845</v>
      </c>
      <c r="AW928" s="55">
        <f t="shared" si="360"/>
        <v>0.69019946843136504</v>
      </c>
      <c r="AX928" s="55">
        <f t="shared" si="361"/>
        <v>0.68651484511134386</v>
      </c>
      <c r="AY928" s="55">
        <f t="shared" si="362"/>
        <v>0.73687451240869317</v>
      </c>
    </row>
    <row r="929" spans="1:51" ht="14.4" thickBot="1" x14ac:dyDescent="0.3">
      <c r="A929" s="41" t="s">
        <v>1398</v>
      </c>
      <c r="B929" s="41" t="s">
        <v>1437</v>
      </c>
      <c r="C929" s="26" t="s">
        <v>988</v>
      </c>
      <c r="D929" s="50">
        <v>-0.22</v>
      </c>
      <c r="E929" s="50">
        <v>0</v>
      </c>
      <c r="F929" s="50">
        <v>6</v>
      </c>
      <c r="G929" s="50">
        <v>13.6</v>
      </c>
      <c r="H929" s="50">
        <v>17.39</v>
      </c>
      <c r="I929" s="50">
        <v>20</v>
      </c>
      <c r="J929" s="50">
        <v>25.2</v>
      </c>
      <c r="K929" s="50">
        <v>23.3</v>
      </c>
      <c r="L929" s="50">
        <v>18.39</v>
      </c>
      <c r="M929" s="50">
        <v>12</v>
      </c>
      <c r="N929" s="50">
        <v>8.89</v>
      </c>
      <c r="O929" s="50">
        <v>2.39</v>
      </c>
      <c r="P929" s="51">
        <v>-4.1111111111111098</v>
      </c>
      <c r="Q929" s="51">
        <v>-5.1999999999999993</v>
      </c>
      <c r="R929" s="51">
        <v>-0.27777777777777779</v>
      </c>
      <c r="S929" s="51">
        <v>7.3</v>
      </c>
      <c r="T929" s="51">
        <v>11.277777777777777</v>
      </c>
      <c r="U929" s="51">
        <v>15.299999999999999</v>
      </c>
      <c r="V929" s="51">
        <v>19.099999999999998</v>
      </c>
      <c r="W929" s="51">
        <v>18.499999999999996</v>
      </c>
      <c r="X929" s="51">
        <v>14.222222222222223</v>
      </c>
      <c r="Y929" s="51">
        <v>8.5999999999999979</v>
      </c>
      <c r="Z929" s="51">
        <v>4.6111111111111098</v>
      </c>
      <c r="AA929" s="51">
        <v>-2.5</v>
      </c>
      <c r="AB929" s="53">
        <f t="shared" si="339"/>
        <v>338.61592737596237</v>
      </c>
      <c r="AC929" s="53">
        <f t="shared" si="340"/>
        <v>282.79947066950245</v>
      </c>
      <c r="AD929" s="53">
        <f t="shared" si="341"/>
        <v>383.9296237413858</v>
      </c>
      <c r="AE929" s="53">
        <f t="shared" si="342"/>
        <v>671.37855875997002</v>
      </c>
      <c r="AF929" s="53">
        <f t="shared" si="343"/>
        <v>899.37339766944979</v>
      </c>
      <c r="AG929" s="53">
        <f t="shared" si="344"/>
        <v>1290.7512282265941</v>
      </c>
      <c r="AH929" s="53">
        <f t="shared" si="345"/>
        <v>1522.3499052314264</v>
      </c>
      <c r="AI929" s="53">
        <f t="shared" si="346"/>
        <v>1582.8076121313302</v>
      </c>
      <c r="AJ929" s="53">
        <f t="shared" si="347"/>
        <v>1241.8263353464574</v>
      </c>
      <c r="AK929" s="53">
        <f t="shared" si="348"/>
        <v>889.66033428016306</v>
      </c>
      <c r="AL929" s="53">
        <f t="shared" si="349"/>
        <v>632.58457361891772</v>
      </c>
      <c r="AM929" s="53">
        <f t="shared" si="350"/>
        <v>356.89035793986437</v>
      </c>
      <c r="AN929" s="55">
        <f t="shared" si="351"/>
        <v>0.75029069380332136</v>
      </c>
      <c r="AO929" s="55">
        <f t="shared" si="352"/>
        <v>0.68021722194261391</v>
      </c>
      <c r="AP929" s="55">
        <f t="shared" si="353"/>
        <v>0.64095387822315864</v>
      </c>
      <c r="AQ929" s="55">
        <f t="shared" si="354"/>
        <v>0.6570191485155964</v>
      </c>
      <c r="AR929" s="55">
        <f t="shared" si="355"/>
        <v>0.67347093286152693</v>
      </c>
      <c r="AS929" s="55">
        <f t="shared" si="356"/>
        <v>0.74358480051536591</v>
      </c>
      <c r="AT929" s="55">
        <f t="shared" si="357"/>
        <v>0.68962757500344229</v>
      </c>
      <c r="AU929" s="55">
        <f t="shared" si="358"/>
        <v>0.7444043248740364</v>
      </c>
      <c r="AV929" s="55">
        <f t="shared" si="359"/>
        <v>0.76686206571046123</v>
      </c>
      <c r="AW929" s="55">
        <f t="shared" si="360"/>
        <v>0.79697410757661113</v>
      </c>
      <c r="AX929" s="55">
        <f t="shared" si="361"/>
        <v>0.74544274077403683</v>
      </c>
      <c r="AY929" s="55">
        <f t="shared" si="362"/>
        <v>0.70130385084753</v>
      </c>
    </row>
    <row r="930" spans="1:51" ht="14.4" thickBot="1" x14ac:dyDescent="0.3">
      <c r="A930" s="41" t="s">
        <v>1398</v>
      </c>
      <c r="B930" s="41" t="s">
        <v>1437</v>
      </c>
      <c r="C930" s="26" t="s">
        <v>989</v>
      </c>
      <c r="D930" s="50">
        <v>-3.28</v>
      </c>
      <c r="E930" s="50">
        <v>-3.5</v>
      </c>
      <c r="F930" s="50">
        <v>3.11</v>
      </c>
      <c r="G930" s="50">
        <v>9.5</v>
      </c>
      <c r="H930" s="50">
        <v>16.22</v>
      </c>
      <c r="I930" s="50">
        <v>21.1</v>
      </c>
      <c r="J930" s="50">
        <v>24</v>
      </c>
      <c r="K930" s="50">
        <v>21.6</v>
      </c>
      <c r="L930" s="50">
        <v>17.72</v>
      </c>
      <c r="M930" s="50">
        <v>11.6</v>
      </c>
      <c r="N930" s="50">
        <v>5.78</v>
      </c>
      <c r="O930" s="50">
        <v>-0.61</v>
      </c>
      <c r="P930" s="51">
        <v>-7.2222222222222223</v>
      </c>
      <c r="Q930" s="51">
        <v>-7.6999999999999993</v>
      </c>
      <c r="R930" s="51">
        <v>-1.888888888888888</v>
      </c>
      <c r="S930" s="51">
        <v>2.9999999999999991</v>
      </c>
      <c r="T930" s="51">
        <v>7.6111111111111125</v>
      </c>
      <c r="U930" s="51">
        <v>15.1</v>
      </c>
      <c r="V930" s="51">
        <v>16.5</v>
      </c>
      <c r="W930" s="51">
        <v>16.3</v>
      </c>
      <c r="X930" s="51">
        <v>12.777777777777777</v>
      </c>
      <c r="Y930" s="51">
        <v>5.7999999999999989</v>
      </c>
      <c r="Z930" s="51">
        <v>0.77777777777777701</v>
      </c>
      <c r="AA930" s="51">
        <v>-6.3888888888888884</v>
      </c>
      <c r="AB930" s="53">
        <f t="shared" si="339"/>
        <v>264.26802776287963</v>
      </c>
      <c r="AC930" s="53">
        <f t="shared" si="340"/>
        <v>249.53962662806023</v>
      </c>
      <c r="AD930" s="53">
        <f t="shared" si="341"/>
        <v>371.16014640965119</v>
      </c>
      <c r="AE930" s="53">
        <f t="shared" si="342"/>
        <v>484.06472113578303</v>
      </c>
      <c r="AF930" s="53">
        <f t="shared" si="343"/>
        <v>591.78059841844754</v>
      </c>
      <c r="AG930" s="53">
        <f t="shared" si="344"/>
        <v>1175.5231827042753</v>
      </c>
      <c r="AH930" s="53">
        <f t="shared" si="345"/>
        <v>1178.9458041637788</v>
      </c>
      <c r="AI930" s="53">
        <f t="shared" si="346"/>
        <v>1329.2817997836912</v>
      </c>
      <c r="AJ930" s="53">
        <f t="shared" si="347"/>
        <v>1073.2074655997553</v>
      </c>
      <c r="AK930" s="53">
        <f t="shared" si="348"/>
        <v>622.74573757556846</v>
      </c>
      <c r="AL930" s="53">
        <f t="shared" si="349"/>
        <v>454.15980470004934</v>
      </c>
      <c r="AM930" s="53">
        <f t="shared" si="350"/>
        <v>246.68816132164594</v>
      </c>
      <c r="AN930" s="55">
        <f t="shared" si="351"/>
        <v>0.74180257809940509</v>
      </c>
      <c r="AO930" s="55">
        <f t="shared" si="352"/>
        <v>0.72677318632939769</v>
      </c>
      <c r="AP930" s="55">
        <f t="shared" si="353"/>
        <v>0.69716199839010184</v>
      </c>
      <c r="AQ930" s="55">
        <f t="shared" si="354"/>
        <v>0.63883460044241702</v>
      </c>
      <c r="AR930" s="55">
        <f t="shared" si="355"/>
        <v>0.56695363870311233</v>
      </c>
      <c r="AS930" s="55">
        <f t="shared" si="356"/>
        <v>0.68595935726417157</v>
      </c>
      <c r="AT930" s="55">
        <f t="shared" si="357"/>
        <v>0.62905264442630204</v>
      </c>
      <c r="AU930" s="55">
        <f t="shared" si="358"/>
        <v>0.71835306135799359</v>
      </c>
      <c r="AV930" s="55">
        <f t="shared" si="359"/>
        <v>0.72806579969046781</v>
      </c>
      <c r="AW930" s="55">
        <f t="shared" si="360"/>
        <v>0.67564190559484083</v>
      </c>
      <c r="AX930" s="55">
        <f t="shared" si="361"/>
        <v>0.70243754085207022</v>
      </c>
      <c r="AY930" s="55">
        <f t="shared" si="362"/>
        <v>0.64954986243952506</v>
      </c>
    </row>
    <row r="931" spans="1:51" ht="27" thickBot="1" x14ac:dyDescent="0.3">
      <c r="A931" s="41" t="s">
        <v>1398</v>
      </c>
      <c r="B931" s="41" t="s">
        <v>1437</v>
      </c>
      <c r="C931" s="26" t="s">
        <v>990</v>
      </c>
      <c r="D931" s="50">
        <v>-2.5</v>
      </c>
      <c r="E931" s="50">
        <v>-1.8</v>
      </c>
      <c r="F931" s="50">
        <v>5.28</v>
      </c>
      <c r="G931" s="50">
        <v>11.7</v>
      </c>
      <c r="H931" s="50">
        <v>17.28</v>
      </c>
      <c r="I931" s="50">
        <v>21</v>
      </c>
      <c r="J931" s="50">
        <v>23</v>
      </c>
      <c r="K931" s="50">
        <v>21.9</v>
      </c>
      <c r="L931" s="50">
        <v>18</v>
      </c>
      <c r="M931" s="50">
        <v>10.7</v>
      </c>
      <c r="N931" s="50">
        <v>6.72</v>
      </c>
      <c r="O931" s="50">
        <v>0.39</v>
      </c>
      <c r="P931" s="51">
        <v>-6.6111111111111098</v>
      </c>
      <c r="Q931" s="51">
        <v>-6.9</v>
      </c>
      <c r="R931" s="51">
        <v>-0.38888888888888851</v>
      </c>
      <c r="S931" s="51">
        <v>4.2000000000000011</v>
      </c>
      <c r="T931" s="51">
        <v>9.2222222222222232</v>
      </c>
      <c r="U931" s="51">
        <v>15.2</v>
      </c>
      <c r="V931" s="51">
        <v>17.7</v>
      </c>
      <c r="W931" s="51">
        <v>16.900000000000002</v>
      </c>
      <c r="X931" s="51">
        <v>12.999999999999998</v>
      </c>
      <c r="Y931" s="51">
        <v>4.6000000000000005</v>
      </c>
      <c r="Z931" s="51">
        <v>1.2777777777777761</v>
      </c>
      <c r="AA931" s="51">
        <v>-4.7222222222222223</v>
      </c>
      <c r="AB931" s="53">
        <f t="shared" si="339"/>
        <v>273.94638983437414</v>
      </c>
      <c r="AC931" s="53">
        <f t="shared" si="340"/>
        <v>248.86955702173088</v>
      </c>
      <c r="AD931" s="53">
        <f t="shared" si="341"/>
        <v>397.09353423234586</v>
      </c>
      <c r="AE931" s="53">
        <f t="shared" si="342"/>
        <v>495.08688125842065</v>
      </c>
      <c r="AF931" s="53">
        <f t="shared" si="343"/>
        <v>688.2497876136747</v>
      </c>
      <c r="AG931" s="53">
        <f t="shared" si="344"/>
        <v>1198.0639024823197</v>
      </c>
      <c r="AH931" s="53">
        <f t="shared" si="345"/>
        <v>1457.660715365065</v>
      </c>
      <c r="AI931" s="53">
        <f t="shared" si="346"/>
        <v>1408.5507882189313</v>
      </c>
      <c r="AJ931" s="53">
        <f t="shared" si="347"/>
        <v>1085.5615250269939</v>
      </c>
      <c r="AK931" s="53">
        <f t="shared" si="348"/>
        <v>559.46116290527459</v>
      </c>
      <c r="AL931" s="53">
        <f t="shared" si="349"/>
        <v>457.40347792445385</v>
      </c>
      <c r="AM931" s="53">
        <f t="shared" si="350"/>
        <v>295.5136433868301</v>
      </c>
      <c r="AN931" s="55">
        <f t="shared" si="351"/>
        <v>0.73369995957211465</v>
      </c>
      <c r="AO931" s="55">
        <f t="shared" si="352"/>
        <v>0.68147640396118481</v>
      </c>
      <c r="AP931" s="55">
        <f t="shared" si="353"/>
        <v>0.66830850428083544</v>
      </c>
      <c r="AQ931" s="55">
        <f t="shared" si="354"/>
        <v>0.60043768842171219</v>
      </c>
      <c r="AR931" s="55">
        <f t="shared" si="355"/>
        <v>0.59119548703622293</v>
      </c>
      <c r="AS931" s="55">
        <f t="shared" si="356"/>
        <v>0.69463470019726548</v>
      </c>
      <c r="AT931" s="55">
        <f t="shared" si="357"/>
        <v>0.7208771497220543</v>
      </c>
      <c r="AU931" s="55">
        <f t="shared" si="358"/>
        <v>0.73271605288545871</v>
      </c>
      <c r="AV931" s="55">
        <f t="shared" si="359"/>
        <v>0.72582141630914487</v>
      </c>
      <c r="AW931" s="55">
        <f t="shared" si="360"/>
        <v>0.65978537028117135</v>
      </c>
      <c r="AX931" s="55">
        <f t="shared" si="361"/>
        <v>0.68246993810663104</v>
      </c>
      <c r="AY931" s="55">
        <f t="shared" si="362"/>
        <v>0.68559160886747572</v>
      </c>
    </row>
    <row r="932" spans="1:51" ht="14.4" thickBot="1" x14ac:dyDescent="0.3">
      <c r="A932" s="41" t="s">
        <v>1398</v>
      </c>
      <c r="B932" s="41" t="s">
        <v>1437</v>
      </c>
      <c r="C932" s="26" t="s">
        <v>991</v>
      </c>
      <c r="D932" s="50">
        <v>-4.1100000000000003</v>
      </c>
      <c r="E932" s="50">
        <v>-2.8</v>
      </c>
      <c r="F932" s="50">
        <v>5.78</v>
      </c>
      <c r="G932" s="50">
        <v>11</v>
      </c>
      <c r="H932" s="50">
        <v>17.39</v>
      </c>
      <c r="I932" s="50">
        <v>21.3</v>
      </c>
      <c r="J932" s="50">
        <v>23.9</v>
      </c>
      <c r="K932" s="50">
        <v>22.6</v>
      </c>
      <c r="L932" s="50">
        <v>17.61</v>
      </c>
      <c r="M932" s="50">
        <v>10.7</v>
      </c>
      <c r="N932" s="50">
        <v>5</v>
      </c>
      <c r="O932" s="50">
        <v>-0.61</v>
      </c>
      <c r="P932" s="51">
        <v>-8.2222222222222232</v>
      </c>
      <c r="Q932" s="51">
        <v>-7.1000000000000005</v>
      </c>
      <c r="R932" s="51">
        <v>-0.77777777777777701</v>
      </c>
      <c r="S932" s="51">
        <v>3.5999999999999983</v>
      </c>
      <c r="T932" s="51">
        <v>8.4999999999999982</v>
      </c>
      <c r="U932" s="51">
        <v>14.9</v>
      </c>
      <c r="V932" s="51">
        <v>18.899999999999999</v>
      </c>
      <c r="W932" s="51">
        <v>17.5</v>
      </c>
      <c r="X932" s="51">
        <v>13.888888888888889</v>
      </c>
      <c r="Y932" s="51">
        <v>4.8</v>
      </c>
      <c r="Z932" s="51">
        <v>0.11111111111111269</v>
      </c>
      <c r="AA932" s="51">
        <v>-4.2777777777777777</v>
      </c>
      <c r="AB932" s="53">
        <f t="shared" si="339"/>
        <v>240.88354969309773</v>
      </c>
      <c r="AC932" s="53">
        <f t="shared" si="340"/>
        <v>259.84540191850692</v>
      </c>
      <c r="AD932" s="53">
        <f t="shared" si="341"/>
        <v>362.4303721081082</v>
      </c>
      <c r="AE932" s="53">
        <f t="shared" si="342"/>
        <v>476.64505900659213</v>
      </c>
      <c r="AF932" s="53">
        <f t="shared" si="343"/>
        <v>619.98279908739266</v>
      </c>
      <c r="AG932" s="53">
        <f t="shared" si="344"/>
        <v>1131.687972480637</v>
      </c>
      <c r="AH932" s="53">
        <f t="shared" si="345"/>
        <v>1604.9165845918201</v>
      </c>
      <c r="AI932" s="53">
        <f t="shared" si="346"/>
        <v>1456.2371770715749</v>
      </c>
      <c r="AJ932" s="53">
        <f t="shared" si="347"/>
        <v>1249.0857235035755</v>
      </c>
      <c r="AK932" s="53">
        <f t="shared" si="348"/>
        <v>575.2999130197702</v>
      </c>
      <c r="AL932" s="53">
        <f t="shared" si="349"/>
        <v>435.39199054534663</v>
      </c>
      <c r="AM932" s="53">
        <f t="shared" si="350"/>
        <v>339.75211873131786</v>
      </c>
      <c r="AN932" s="55">
        <f t="shared" si="351"/>
        <v>0.73054429877747062</v>
      </c>
      <c r="AO932" s="55">
        <f t="shared" si="352"/>
        <v>0.72255704605409199</v>
      </c>
      <c r="AP932" s="55">
        <f t="shared" si="353"/>
        <v>0.6275027870238703</v>
      </c>
      <c r="AQ932" s="55">
        <f t="shared" si="354"/>
        <v>0.60295683027279245</v>
      </c>
      <c r="AR932" s="55">
        <f t="shared" si="355"/>
        <v>0.55916329798406372</v>
      </c>
      <c r="AS932" s="55">
        <f t="shared" si="356"/>
        <v>0.66893168604524345</v>
      </c>
      <c r="AT932" s="55">
        <f t="shared" si="357"/>
        <v>0.73615825457564532</v>
      </c>
      <c r="AU932" s="55">
        <f t="shared" si="358"/>
        <v>0.72931287173269399</v>
      </c>
      <c r="AV932" s="55">
        <f t="shared" si="359"/>
        <v>0.78818891366491983</v>
      </c>
      <c r="AW932" s="55">
        <f t="shared" si="360"/>
        <v>0.66905968822956396</v>
      </c>
      <c r="AX932" s="55">
        <f t="shared" si="361"/>
        <v>0.70664174908206145</v>
      </c>
      <c r="AY932" s="55">
        <f t="shared" si="362"/>
        <v>0.76228860532840159</v>
      </c>
    </row>
    <row r="933" spans="1:51" ht="14.4" thickBot="1" x14ac:dyDescent="0.3">
      <c r="A933" s="41" t="s">
        <v>1398</v>
      </c>
      <c r="B933" s="41" t="s">
        <v>1437</v>
      </c>
      <c r="C933" s="26" t="s">
        <v>992</v>
      </c>
      <c r="D933" s="50">
        <v>-2.89</v>
      </c>
      <c r="E933" s="50">
        <v>0.3</v>
      </c>
      <c r="F933" s="50">
        <v>6.72</v>
      </c>
      <c r="G933" s="50">
        <v>12.1</v>
      </c>
      <c r="H933" s="50">
        <v>14.89</v>
      </c>
      <c r="I933" s="50">
        <v>19.5</v>
      </c>
      <c r="J933" s="50">
        <v>22</v>
      </c>
      <c r="K933" s="50">
        <v>20.2</v>
      </c>
      <c r="L933" s="50">
        <v>17.28</v>
      </c>
      <c r="M933" s="50">
        <v>11</v>
      </c>
      <c r="N933" s="50">
        <v>6.78</v>
      </c>
      <c r="O933" s="50">
        <v>0.28000000000000003</v>
      </c>
      <c r="P933" s="51">
        <v>-5.7222222222222223</v>
      </c>
      <c r="Q933" s="51">
        <v>-4.4000000000000012</v>
      </c>
      <c r="R933" s="51">
        <v>0</v>
      </c>
      <c r="S933" s="51">
        <v>4.4000000000000012</v>
      </c>
      <c r="T933" s="51">
        <v>10.388888888888891</v>
      </c>
      <c r="U933" s="51">
        <v>14.3</v>
      </c>
      <c r="V933" s="51">
        <v>16.3</v>
      </c>
      <c r="W933" s="51">
        <v>14.4</v>
      </c>
      <c r="X933" s="51">
        <v>12</v>
      </c>
      <c r="Y933" s="51">
        <v>4.1000000000000014</v>
      </c>
      <c r="Z933" s="51">
        <v>2.7222222222222214</v>
      </c>
      <c r="AA933" s="51">
        <v>-4.2777777777777777</v>
      </c>
      <c r="AB933" s="53">
        <f t="shared" si="339"/>
        <v>322.97524452279339</v>
      </c>
      <c r="AC933" s="53">
        <f t="shared" si="340"/>
        <v>312.23697279594461</v>
      </c>
      <c r="AD933" s="53">
        <f t="shared" si="341"/>
        <v>380.39454531016207</v>
      </c>
      <c r="AE933" s="53">
        <f t="shared" si="342"/>
        <v>495.9019556894408</v>
      </c>
      <c r="AF933" s="53">
        <f t="shared" si="343"/>
        <v>937.26641902395568</v>
      </c>
      <c r="AG933" s="53">
        <f t="shared" si="344"/>
        <v>1170.4316964879533</v>
      </c>
      <c r="AH933" s="53">
        <f t="shared" si="345"/>
        <v>1297.2026241008061</v>
      </c>
      <c r="AI933" s="53">
        <f t="shared" si="346"/>
        <v>1135.3233459326191</v>
      </c>
      <c r="AJ933" s="53">
        <f t="shared" si="347"/>
        <v>996.29452031005746</v>
      </c>
      <c r="AK933" s="53">
        <f t="shared" si="348"/>
        <v>511.34628270944904</v>
      </c>
      <c r="AL933" s="53">
        <f t="shared" si="349"/>
        <v>559.77883287289069</v>
      </c>
      <c r="AM933" s="53">
        <f t="shared" si="350"/>
        <v>318.48854309303897</v>
      </c>
      <c r="AN933" s="55">
        <f t="shared" si="351"/>
        <v>0.80825847705530518</v>
      </c>
      <c r="AO933" s="55">
        <f t="shared" si="352"/>
        <v>0.70702070100896608</v>
      </c>
      <c r="AP933" s="55">
        <f t="shared" si="353"/>
        <v>0.62237327439489865</v>
      </c>
      <c r="AQ933" s="55">
        <f t="shared" si="354"/>
        <v>0.59306260512171272</v>
      </c>
      <c r="AR933" s="55">
        <f t="shared" si="355"/>
        <v>0.74455858113020845</v>
      </c>
      <c r="AS933" s="55">
        <f t="shared" si="356"/>
        <v>0.71914572057741577</v>
      </c>
      <c r="AT933" s="55">
        <f t="shared" si="357"/>
        <v>0.70101725335897391</v>
      </c>
      <c r="AU933" s="55">
        <f t="shared" si="358"/>
        <v>0.69307833731655277</v>
      </c>
      <c r="AV933" s="55">
        <f t="shared" si="359"/>
        <v>0.71129857390258622</v>
      </c>
      <c r="AW933" s="55">
        <f t="shared" si="360"/>
        <v>0.62451981597518447</v>
      </c>
      <c r="AX933" s="55">
        <f t="shared" si="361"/>
        <v>0.75343808278916469</v>
      </c>
      <c r="AY933" s="55">
        <f t="shared" si="362"/>
        <v>0.71458034826697325</v>
      </c>
    </row>
    <row r="934" spans="1:51" ht="27" thickBot="1" x14ac:dyDescent="0.3">
      <c r="A934" s="41" t="s">
        <v>1398</v>
      </c>
      <c r="B934" s="41" t="s">
        <v>1437</v>
      </c>
      <c r="C934" s="26" t="s">
        <v>993</v>
      </c>
      <c r="D934" s="50">
        <v>-5.89</v>
      </c>
      <c r="E934" s="50">
        <v>-4.3</v>
      </c>
      <c r="F934" s="50">
        <v>2.2799999999999998</v>
      </c>
      <c r="G934" s="50">
        <v>9.1999999999999993</v>
      </c>
      <c r="H934" s="50">
        <v>14.78</v>
      </c>
      <c r="I934" s="50">
        <v>19.5</v>
      </c>
      <c r="J934" s="50">
        <v>22.8</v>
      </c>
      <c r="K934" s="50">
        <v>21.1</v>
      </c>
      <c r="L934" s="50">
        <v>16.72</v>
      </c>
      <c r="M934" s="50">
        <v>10.1</v>
      </c>
      <c r="N934" s="50">
        <v>4.8899999999999997</v>
      </c>
      <c r="O934" s="50">
        <v>-0.61</v>
      </c>
      <c r="P934" s="51">
        <v>-10.499999999999998</v>
      </c>
      <c r="Q934" s="51">
        <v>-7.8999999999999995</v>
      </c>
      <c r="R934" s="51">
        <v>-2.0000000000000009</v>
      </c>
      <c r="S934" s="51">
        <v>3.3999999999999986</v>
      </c>
      <c r="T934" s="51">
        <v>8.8888888888888893</v>
      </c>
      <c r="U934" s="51">
        <v>13.900000000000002</v>
      </c>
      <c r="V934" s="51">
        <v>18.099999999999998</v>
      </c>
      <c r="W934" s="51">
        <v>16.5</v>
      </c>
      <c r="X934" s="51">
        <v>12.5</v>
      </c>
      <c r="Y934" s="51">
        <v>5.0999999999999996</v>
      </c>
      <c r="Z934" s="51">
        <v>1.2777777777777761</v>
      </c>
      <c r="AA934" s="51">
        <v>-6.2777777777777777</v>
      </c>
      <c r="AB934" s="53">
        <f t="shared" si="339"/>
        <v>192.77191187792792</v>
      </c>
      <c r="AC934" s="53">
        <f t="shared" si="340"/>
        <v>256.87192803676544</v>
      </c>
      <c r="AD934" s="53">
        <f t="shared" si="341"/>
        <v>387.27506602306892</v>
      </c>
      <c r="AE934" s="53">
        <f t="shared" si="342"/>
        <v>522.64860636037781</v>
      </c>
      <c r="AF934" s="53">
        <f t="shared" si="343"/>
        <v>771.83924402656135</v>
      </c>
      <c r="AG934" s="53">
        <f t="shared" si="344"/>
        <v>1111.3166009599909</v>
      </c>
      <c r="AH934" s="53">
        <f t="shared" si="345"/>
        <v>1551.5820861997349</v>
      </c>
      <c r="AI934" s="53">
        <f t="shared" si="346"/>
        <v>1405.980407128699</v>
      </c>
      <c r="AJ934" s="53">
        <f t="shared" si="347"/>
        <v>1102.3986734935238</v>
      </c>
      <c r="AK934" s="53">
        <f t="shared" si="348"/>
        <v>624.34110265529557</v>
      </c>
      <c r="AL934" s="53">
        <f t="shared" si="349"/>
        <v>519.13180516577017</v>
      </c>
      <c r="AM934" s="53">
        <f t="shared" si="350"/>
        <v>250.91500421539527</v>
      </c>
      <c r="AN934" s="55">
        <f t="shared" si="351"/>
        <v>0.69901314830192152</v>
      </c>
      <c r="AO934" s="55">
        <f t="shared" si="352"/>
        <v>0.75980049995686161</v>
      </c>
      <c r="AP934" s="55">
        <f t="shared" si="353"/>
        <v>0.73341193890982526</v>
      </c>
      <c r="AQ934" s="55">
        <f t="shared" si="354"/>
        <v>0.67053624818306801</v>
      </c>
      <c r="AR934" s="55">
        <f t="shared" si="355"/>
        <v>0.67806200153261498</v>
      </c>
      <c r="AS934" s="55">
        <f t="shared" si="356"/>
        <v>0.70074944779103798</v>
      </c>
      <c r="AT934" s="55">
        <f t="shared" si="357"/>
        <v>0.74825706494276101</v>
      </c>
      <c r="AU934" s="55">
        <f t="shared" si="358"/>
        <v>0.75019198507025797</v>
      </c>
      <c r="AV934" s="55">
        <f t="shared" si="359"/>
        <v>0.76160638599250852</v>
      </c>
      <c r="AW934" s="55">
        <f t="shared" si="360"/>
        <v>0.71107847430289084</v>
      </c>
      <c r="AX934" s="55">
        <f t="shared" si="361"/>
        <v>0.77457183436454491</v>
      </c>
      <c r="AY934" s="55">
        <f t="shared" si="362"/>
        <v>0.65509103658515977</v>
      </c>
    </row>
    <row r="935" spans="1:51" ht="14.4" thickBot="1" x14ac:dyDescent="0.3">
      <c r="A935" s="41" t="s">
        <v>1398</v>
      </c>
      <c r="B935" s="41" t="s">
        <v>1437</v>
      </c>
      <c r="C935" s="26" t="s">
        <v>994</v>
      </c>
      <c r="D935" s="50">
        <v>-1.39</v>
      </c>
      <c r="E935" s="50">
        <v>2</v>
      </c>
      <c r="F935" s="50">
        <v>5.89</v>
      </c>
      <c r="G935" s="50">
        <v>9.9</v>
      </c>
      <c r="H935" s="50">
        <v>14.28</v>
      </c>
      <c r="I935" s="50">
        <v>21.4</v>
      </c>
      <c r="J935" s="50">
        <v>24.1</v>
      </c>
      <c r="K935" s="50">
        <v>25.4</v>
      </c>
      <c r="L935" s="50">
        <v>20.89</v>
      </c>
      <c r="M935" s="50">
        <v>13.4</v>
      </c>
      <c r="N935" s="50">
        <v>7.11</v>
      </c>
      <c r="O935" s="50">
        <v>1.1100000000000001</v>
      </c>
      <c r="P935" s="51">
        <v>-5</v>
      </c>
      <c r="Q935" s="51">
        <v>-5</v>
      </c>
      <c r="R935" s="51">
        <v>0.61111111111111194</v>
      </c>
      <c r="S935" s="51">
        <v>4.8</v>
      </c>
      <c r="T935" s="51">
        <v>7.7777777777777777</v>
      </c>
      <c r="U935" s="51">
        <v>15.7</v>
      </c>
      <c r="V935" s="51">
        <v>18.899999999999999</v>
      </c>
      <c r="W935" s="51">
        <v>20.799999999999997</v>
      </c>
      <c r="X935" s="51">
        <v>13.777777777777775</v>
      </c>
      <c r="Y935" s="51">
        <v>7.2</v>
      </c>
      <c r="Z935" s="51">
        <v>2.1111111111111094</v>
      </c>
      <c r="AA935" s="51">
        <v>-3.2222222222222223</v>
      </c>
      <c r="AB935" s="53">
        <f t="shared" si="339"/>
        <v>322.59045893698664</v>
      </c>
      <c r="AC935" s="53">
        <f t="shared" si="340"/>
        <v>252.43363824917321</v>
      </c>
      <c r="AD935" s="53">
        <f t="shared" si="341"/>
        <v>440.01388659372452</v>
      </c>
      <c r="AE935" s="53">
        <f t="shared" si="342"/>
        <v>606.85218381365632</v>
      </c>
      <c r="AF935" s="53">
        <f t="shared" si="343"/>
        <v>685.68208358880634</v>
      </c>
      <c r="AG935" s="53">
        <f t="shared" si="344"/>
        <v>1246.4209616854901</v>
      </c>
      <c r="AH935" s="53">
        <f t="shared" si="345"/>
        <v>1585.7506240445002</v>
      </c>
      <c r="AI935" s="53">
        <f t="shared" si="346"/>
        <v>1856.9489628101724</v>
      </c>
      <c r="AJ935" s="53">
        <f t="shared" si="347"/>
        <v>1003.7556376247572</v>
      </c>
      <c r="AK935" s="53">
        <f t="shared" si="348"/>
        <v>670.93677919046547</v>
      </c>
      <c r="AL935" s="53">
        <f t="shared" si="349"/>
        <v>501.71091179289084</v>
      </c>
      <c r="AM935" s="53">
        <f t="shared" si="350"/>
        <v>351.31058962864665</v>
      </c>
      <c r="AN935" s="55">
        <f t="shared" si="351"/>
        <v>0.76427335508639505</v>
      </c>
      <c r="AO935" s="55">
        <f t="shared" si="352"/>
        <v>0.59805954669926153</v>
      </c>
      <c r="AP935" s="55">
        <f t="shared" si="353"/>
        <v>0.68878650406714703</v>
      </c>
      <c r="AQ935" s="55">
        <f t="shared" si="354"/>
        <v>0.70575420526761334</v>
      </c>
      <c r="AR935" s="55">
        <f t="shared" si="355"/>
        <v>0.64949790089811155</v>
      </c>
      <c r="AS935" s="55">
        <f t="shared" si="356"/>
        <v>0.69987441526466054</v>
      </c>
      <c r="AT935" s="55">
        <f t="shared" si="357"/>
        <v>0.72736703128140223</v>
      </c>
      <c r="AU935" s="55">
        <f t="shared" si="358"/>
        <v>0.75713581282522235</v>
      </c>
      <c r="AV935" s="55">
        <f t="shared" si="359"/>
        <v>0.63796773670438101</v>
      </c>
      <c r="AW935" s="55">
        <f t="shared" si="360"/>
        <v>0.66109184814215283</v>
      </c>
      <c r="AX935" s="55">
        <f t="shared" si="361"/>
        <v>0.70526808068894131</v>
      </c>
      <c r="AY935" s="55">
        <f t="shared" si="362"/>
        <v>0.72837315324925567</v>
      </c>
    </row>
    <row r="936" spans="1:51" ht="14.4" thickBot="1" x14ac:dyDescent="0.3">
      <c r="A936" s="41" t="s">
        <v>1398</v>
      </c>
      <c r="B936" s="41" t="s">
        <v>1437</v>
      </c>
      <c r="C936" s="26" t="s">
        <v>995</v>
      </c>
      <c r="D936" s="50">
        <v>-4</v>
      </c>
      <c r="E936" s="50">
        <v>-3.8</v>
      </c>
      <c r="F936" s="50">
        <v>3.89</v>
      </c>
      <c r="G936" s="50">
        <v>10.7</v>
      </c>
      <c r="H936" s="50">
        <v>15.72</v>
      </c>
      <c r="I936" s="50">
        <v>19.8</v>
      </c>
      <c r="J936" s="50">
        <v>22.8</v>
      </c>
      <c r="K936" s="50">
        <v>20.8</v>
      </c>
      <c r="L936" s="50">
        <v>17.11</v>
      </c>
      <c r="M936" s="50">
        <v>9.6999999999999993</v>
      </c>
      <c r="N936" s="50">
        <v>3.89</v>
      </c>
      <c r="O936" s="50">
        <v>-3.89</v>
      </c>
      <c r="P936" s="51">
        <v>-7.2222222222222223</v>
      </c>
      <c r="Q936" s="51">
        <v>-7.9999999999999991</v>
      </c>
      <c r="R936" s="51">
        <v>-1.722222222222223</v>
      </c>
      <c r="S936" s="51">
        <v>2.9999999999999991</v>
      </c>
      <c r="T936" s="51">
        <v>8.7777777777777768</v>
      </c>
      <c r="U936" s="51">
        <v>14.000000000000002</v>
      </c>
      <c r="V936" s="51">
        <v>15.399999999999999</v>
      </c>
      <c r="W936" s="51">
        <v>15.599999999999998</v>
      </c>
      <c r="X936" s="51">
        <v>12.888888888888889</v>
      </c>
      <c r="Y936" s="51">
        <v>4.0000000000000018</v>
      </c>
      <c r="Z936" s="51">
        <v>-1.2777777777777781</v>
      </c>
      <c r="AA936" s="51">
        <v>-7.5</v>
      </c>
      <c r="AB936" s="53">
        <f t="shared" si="339"/>
        <v>278.87884705307954</v>
      </c>
      <c r="AC936" s="53">
        <f t="shared" si="340"/>
        <v>243.61216270543841</v>
      </c>
      <c r="AD936" s="53">
        <f t="shared" si="341"/>
        <v>360.03439069539911</v>
      </c>
      <c r="AE936" s="53">
        <f t="shared" si="342"/>
        <v>446.75088668442544</v>
      </c>
      <c r="AF936" s="53">
        <f t="shared" si="343"/>
        <v>715.81047141954957</v>
      </c>
      <c r="AG936" s="53">
        <f t="shared" si="344"/>
        <v>1105.0545796245485</v>
      </c>
      <c r="AH936" s="53">
        <f t="shared" si="345"/>
        <v>1101.3458881156639</v>
      </c>
      <c r="AI936" s="53">
        <f t="shared" si="346"/>
        <v>1276.7422758605601</v>
      </c>
      <c r="AJ936" s="53">
        <f t="shared" si="347"/>
        <v>1131.6874642209011</v>
      </c>
      <c r="AK936" s="53">
        <f t="shared" si="348"/>
        <v>549.90511835751693</v>
      </c>
      <c r="AL936" s="53">
        <f t="shared" si="349"/>
        <v>384.31556336898439</v>
      </c>
      <c r="AM936" s="53">
        <f t="shared" si="350"/>
        <v>264.98961676510044</v>
      </c>
      <c r="AN936" s="55">
        <f t="shared" si="351"/>
        <v>0.78281527081658753</v>
      </c>
      <c r="AO936" s="55">
        <f t="shared" si="352"/>
        <v>0.72618615546598719</v>
      </c>
      <c r="AP936" s="55">
        <f t="shared" si="353"/>
        <v>0.66801834726153408</v>
      </c>
      <c r="AQ936" s="55">
        <f t="shared" si="354"/>
        <v>0.58959042402985629</v>
      </c>
      <c r="AR936" s="55">
        <f t="shared" si="355"/>
        <v>0.63357618941670246</v>
      </c>
      <c r="AS936" s="55">
        <f t="shared" si="356"/>
        <v>0.6922960810682145</v>
      </c>
      <c r="AT936" s="55">
        <f t="shared" si="357"/>
        <v>0.63041322454415094</v>
      </c>
      <c r="AU936" s="55">
        <f t="shared" si="358"/>
        <v>0.72150364630701114</v>
      </c>
      <c r="AV936" s="55">
        <f t="shared" si="359"/>
        <v>0.76217776686707317</v>
      </c>
      <c r="AW936" s="55">
        <f t="shared" si="360"/>
        <v>0.67634135146748509</v>
      </c>
      <c r="AX936" s="55">
        <f t="shared" si="361"/>
        <v>0.69017684246453392</v>
      </c>
      <c r="AY936" s="55">
        <f t="shared" si="362"/>
        <v>0.75993438532252566</v>
      </c>
    </row>
    <row r="937" spans="1:51" ht="27" thickBot="1" x14ac:dyDescent="0.3">
      <c r="A937" s="41" t="s">
        <v>1398</v>
      </c>
      <c r="B937" s="41" t="s">
        <v>1437</v>
      </c>
      <c r="C937" s="26" t="s">
        <v>996</v>
      </c>
      <c r="D937" s="50">
        <v>-3.78</v>
      </c>
      <c r="E937" s="50">
        <v>-3.6</v>
      </c>
      <c r="F937" s="50">
        <v>4.22</v>
      </c>
      <c r="G937" s="50">
        <v>8.1999999999999993</v>
      </c>
      <c r="H937" s="50">
        <v>13.72</v>
      </c>
      <c r="I937" s="50">
        <v>19</v>
      </c>
      <c r="J937" s="50">
        <v>22</v>
      </c>
      <c r="K937" s="50">
        <v>20.2</v>
      </c>
      <c r="L937" s="50">
        <v>16.61</v>
      </c>
      <c r="M937" s="50">
        <v>9.5</v>
      </c>
      <c r="N937" s="50">
        <v>5.78</v>
      </c>
      <c r="O937" s="50">
        <v>-2.2799999999999998</v>
      </c>
      <c r="P937" s="51">
        <v>-8.3888888888888893</v>
      </c>
      <c r="Q937" s="51">
        <v>-7.6</v>
      </c>
      <c r="R937" s="51">
        <v>-1.7777777777777772</v>
      </c>
      <c r="S937" s="51">
        <v>1.3000000000000018</v>
      </c>
      <c r="T937" s="51">
        <v>8.3888888888888893</v>
      </c>
      <c r="U937" s="51">
        <v>12.6</v>
      </c>
      <c r="V937" s="51">
        <v>17.599999999999998</v>
      </c>
      <c r="W937" s="51">
        <v>15.799999999999999</v>
      </c>
      <c r="X937" s="51">
        <v>12.277777777777779</v>
      </c>
      <c r="Y937" s="51">
        <v>4.5000000000000009</v>
      </c>
      <c r="Z937" s="51">
        <v>0.88888888888888962</v>
      </c>
      <c r="AA937" s="51">
        <v>-5.4999999999999991</v>
      </c>
      <c r="AB937" s="53">
        <f t="shared" si="339"/>
        <v>228.98861227039447</v>
      </c>
      <c r="AC937" s="53">
        <f t="shared" si="340"/>
        <v>255.32775528630481</v>
      </c>
      <c r="AD937" s="53">
        <f t="shared" si="341"/>
        <v>348.93035634620981</v>
      </c>
      <c r="AE937" s="53">
        <f t="shared" si="342"/>
        <v>414.76973227968421</v>
      </c>
      <c r="AF937" s="53">
        <f t="shared" si="343"/>
        <v>772.58462455958386</v>
      </c>
      <c r="AG937" s="53">
        <f t="shared" si="344"/>
        <v>967.65406490244391</v>
      </c>
      <c r="AH937" s="53">
        <f t="shared" si="345"/>
        <v>1529.5550852854997</v>
      </c>
      <c r="AI937" s="53">
        <f t="shared" si="346"/>
        <v>1359.2203670395506</v>
      </c>
      <c r="AJ937" s="53">
        <f t="shared" si="347"/>
        <v>1078.2017891851876</v>
      </c>
      <c r="AK937" s="53">
        <f t="shared" si="348"/>
        <v>597.7759297010349</v>
      </c>
      <c r="AL937" s="53">
        <f t="shared" si="349"/>
        <v>461.48728424082003</v>
      </c>
      <c r="AM937" s="53">
        <f t="shared" si="350"/>
        <v>319.30758833350842</v>
      </c>
      <c r="AN937" s="55">
        <f t="shared" si="351"/>
        <v>0.70352643540159632</v>
      </c>
      <c r="AO937" s="55">
        <f t="shared" si="352"/>
        <v>0.7379040748505199</v>
      </c>
      <c r="AP937" s="55">
        <f t="shared" si="353"/>
        <v>0.65006731150697317</v>
      </c>
      <c r="AQ937" s="55">
        <f t="shared" si="354"/>
        <v>0.61787212847209039</v>
      </c>
      <c r="AR937" s="55">
        <f t="shared" si="355"/>
        <v>0.70205867844066849</v>
      </c>
      <c r="AS937" s="55">
        <f t="shared" si="356"/>
        <v>0.66414706774147858</v>
      </c>
      <c r="AT937" s="55">
        <f t="shared" si="357"/>
        <v>0.76121503706415172</v>
      </c>
      <c r="AU937" s="55">
        <f t="shared" si="358"/>
        <v>0.75834613452028843</v>
      </c>
      <c r="AV937" s="55">
        <f t="shared" si="359"/>
        <v>0.75583724201273539</v>
      </c>
      <c r="AW937" s="55">
        <f t="shared" si="360"/>
        <v>0.70991430259261301</v>
      </c>
      <c r="AX937" s="55">
        <f t="shared" si="361"/>
        <v>0.70808148101060875</v>
      </c>
      <c r="AY937" s="55">
        <f t="shared" si="362"/>
        <v>0.78570002344999113</v>
      </c>
    </row>
    <row r="938" spans="1:51" ht="14.4" thickBot="1" x14ac:dyDescent="0.3">
      <c r="A938" s="41" t="s">
        <v>1398</v>
      </c>
      <c r="B938" s="41" t="s">
        <v>1437</v>
      </c>
      <c r="C938" s="26" t="s">
        <v>997</v>
      </c>
      <c r="D938" s="50">
        <v>3.11</v>
      </c>
      <c r="E938" s="50">
        <v>2.2000000000000002</v>
      </c>
      <c r="F938" s="50">
        <v>6</v>
      </c>
      <c r="G938" s="50">
        <v>13</v>
      </c>
      <c r="H938" s="50">
        <v>18.39</v>
      </c>
      <c r="I938" s="50">
        <v>19</v>
      </c>
      <c r="J938" s="50">
        <v>22.8</v>
      </c>
      <c r="K938" s="50">
        <v>20.6</v>
      </c>
      <c r="L938" s="50">
        <v>17.78</v>
      </c>
      <c r="M938" s="50">
        <v>11.2</v>
      </c>
      <c r="N938" s="50">
        <v>7.28</v>
      </c>
      <c r="O938" s="50">
        <v>1</v>
      </c>
      <c r="P938" s="51">
        <v>-0.88888888888888962</v>
      </c>
      <c r="Q938" s="51">
        <v>-2.9999999999999991</v>
      </c>
      <c r="R938" s="51">
        <v>0</v>
      </c>
      <c r="S938" s="51">
        <v>6.6000000000000014</v>
      </c>
      <c r="T938" s="51">
        <v>13.777777777777775</v>
      </c>
      <c r="U938" s="51">
        <v>14.3</v>
      </c>
      <c r="V938" s="51">
        <v>16.7</v>
      </c>
      <c r="W938" s="51">
        <v>15.999999999999998</v>
      </c>
      <c r="X938" s="51">
        <v>13.777777777777775</v>
      </c>
      <c r="Y938" s="51">
        <v>8.1999999999999993</v>
      </c>
      <c r="Z938" s="51">
        <v>0.88888888888888962</v>
      </c>
      <c r="AA938" s="51">
        <v>-2.7222222222222214</v>
      </c>
      <c r="AB938" s="53">
        <f t="shared" si="339"/>
        <v>429.81037072947618</v>
      </c>
      <c r="AC938" s="53">
        <f t="shared" si="340"/>
        <v>335.88278356869563</v>
      </c>
      <c r="AD938" s="53">
        <f t="shared" si="341"/>
        <v>399.73173372338653</v>
      </c>
      <c r="AE938" s="53">
        <f t="shared" si="342"/>
        <v>634.27748236372065</v>
      </c>
      <c r="AF938" s="53">
        <f t="shared" si="343"/>
        <v>1172.2822988107027</v>
      </c>
      <c r="AG938" s="53">
        <f t="shared" si="344"/>
        <v>1207.4432881096193</v>
      </c>
      <c r="AH938" s="53">
        <f t="shared" si="345"/>
        <v>1300.1068355967109</v>
      </c>
      <c r="AI938" s="53">
        <f t="shared" si="346"/>
        <v>1360.3973680074216</v>
      </c>
      <c r="AJ938" s="53">
        <f t="shared" si="347"/>
        <v>1218.0775612649766</v>
      </c>
      <c r="AK938" s="53">
        <f t="shared" si="348"/>
        <v>888.45684143048129</v>
      </c>
      <c r="AL938" s="53">
        <f t="shared" si="349"/>
        <v>416.25293066889446</v>
      </c>
      <c r="AM938" s="53">
        <f t="shared" si="350"/>
        <v>381.42139278882098</v>
      </c>
      <c r="AN938" s="55">
        <f t="shared" si="351"/>
        <v>0.7502249142234706</v>
      </c>
      <c r="AO938" s="55">
        <f t="shared" si="352"/>
        <v>0.68496590902020171</v>
      </c>
      <c r="AP938" s="55">
        <f t="shared" si="353"/>
        <v>0.65401134444271347</v>
      </c>
      <c r="AQ938" s="55">
        <f t="shared" si="354"/>
        <v>0.65121937754877768</v>
      </c>
      <c r="AR938" s="55">
        <f t="shared" si="355"/>
        <v>0.74508003434044845</v>
      </c>
      <c r="AS938" s="55">
        <f t="shared" si="356"/>
        <v>0.74188666975569528</v>
      </c>
      <c r="AT938" s="55">
        <f t="shared" si="357"/>
        <v>0.68494069250584155</v>
      </c>
      <c r="AU938" s="55">
        <f t="shared" si="358"/>
        <v>0.74936651255774556</v>
      </c>
      <c r="AV938" s="55">
        <f t="shared" si="359"/>
        <v>0.77418662049011278</v>
      </c>
      <c r="AW938" s="55">
        <f t="shared" si="360"/>
        <v>0.81776117912210688</v>
      </c>
      <c r="AX938" s="55">
        <f t="shared" si="361"/>
        <v>0.63867630092540317</v>
      </c>
      <c r="AY938" s="55">
        <f t="shared" si="362"/>
        <v>0.76195284264066621</v>
      </c>
    </row>
    <row r="939" spans="1:51" ht="14.4" thickBot="1" x14ac:dyDescent="0.3">
      <c r="A939" s="41" t="s">
        <v>1398</v>
      </c>
      <c r="B939" s="41" t="s">
        <v>1438</v>
      </c>
      <c r="C939" s="26" t="s">
        <v>998</v>
      </c>
      <c r="D939" s="50">
        <v>4.1100000000000003</v>
      </c>
      <c r="E939" s="50">
        <v>5.9</v>
      </c>
      <c r="F939" s="50">
        <v>11.11</v>
      </c>
      <c r="G939" s="50">
        <v>16.5</v>
      </c>
      <c r="H939" s="50">
        <v>23.22</v>
      </c>
      <c r="I939" s="50">
        <v>30.3</v>
      </c>
      <c r="J939" s="50">
        <v>28.8</v>
      </c>
      <c r="K939" s="50">
        <v>29.2</v>
      </c>
      <c r="L939" s="50">
        <v>24.11</v>
      </c>
      <c r="M939" s="50">
        <v>17.100000000000001</v>
      </c>
      <c r="N939" s="50">
        <v>10.89</v>
      </c>
      <c r="O939" s="50">
        <v>5.61</v>
      </c>
      <c r="P939" s="51">
        <v>-2.3888888888888893</v>
      </c>
      <c r="Q939" s="51">
        <v>0.69999999999999885</v>
      </c>
      <c r="R939" s="51">
        <v>2.9999999999999991</v>
      </c>
      <c r="S939" s="51">
        <v>1.3000000000000018</v>
      </c>
      <c r="T939" s="51">
        <v>14.888888888888888</v>
      </c>
      <c r="U939" s="51">
        <v>15.999999999999998</v>
      </c>
      <c r="V939" s="51">
        <v>18.299999999999997</v>
      </c>
      <c r="W939" s="51">
        <v>15.499999999999998</v>
      </c>
      <c r="X939" s="51">
        <v>12.611111111111112</v>
      </c>
      <c r="Y939" s="51">
        <v>6.9</v>
      </c>
      <c r="Z939" s="51">
        <v>1.3888888888888888</v>
      </c>
      <c r="AA939" s="51">
        <v>-2.1111111111111116</v>
      </c>
      <c r="AB939" s="53">
        <f t="shared" si="339"/>
        <v>321.31090348732113</v>
      </c>
      <c r="AC939" s="53">
        <f t="shared" si="340"/>
        <v>445.38453057521536</v>
      </c>
      <c r="AD939" s="53">
        <f t="shared" si="341"/>
        <v>434.74824773536989</v>
      </c>
      <c r="AE939" s="53">
        <f t="shared" si="342"/>
        <v>240.44184604061044</v>
      </c>
      <c r="AF939" s="53">
        <f t="shared" si="343"/>
        <v>1005.4414139188216</v>
      </c>
      <c r="AG939" s="53">
        <f t="shared" si="344"/>
        <v>764.28906752476325</v>
      </c>
      <c r="AH939" s="53">
        <f t="shared" si="345"/>
        <v>1114.861696531023</v>
      </c>
      <c r="AI939" s="53">
        <f t="shared" si="346"/>
        <v>763.80003946148918</v>
      </c>
      <c r="AJ939" s="53">
        <f t="shared" si="347"/>
        <v>708.85262539860094</v>
      </c>
      <c r="AK939" s="53">
        <f t="shared" si="348"/>
        <v>507.75494374157</v>
      </c>
      <c r="AL939" s="53">
        <f t="shared" si="349"/>
        <v>350.6744284364479</v>
      </c>
      <c r="AM939" s="53">
        <f t="shared" si="350"/>
        <v>301.53856776245823</v>
      </c>
      <c r="AN939" s="55">
        <f t="shared" si="351"/>
        <v>0.626218662795617</v>
      </c>
      <c r="AO939" s="55">
        <f t="shared" si="352"/>
        <v>0.69273782076173163</v>
      </c>
      <c r="AP939" s="55">
        <f t="shared" si="353"/>
        <v>0.57375018465177596</v>
      </c>
      <c r="AQ939" s="55">
        <f t="shared" si="354"/>
        <v>0.35818022296451779</v>
      </c>
      <c r="AR939" s="55">
        <f t="shared" si="355"/>
        <v>0.5947336747307993</v>
      </c>
      <c r="AS939" s="55">
        <f t="shared" si="356"/>
        <v>0.42100392619542221</v>
      </c>
      <c r="AT939" s="55">
        <f t="shared" si="357"/>
        <v>0.53093974746994266</v>
      </c>
      <c r="AU939" s="55">
        <f t="shared" si="358"/>
        <v>0.43440722096402828</v>
      </c>
      <c r="AV939" s="55">
        <f t="shared" si="359"/>
        <v>0.48616513006820372</v>
      </c>
      <c r="AW939" s="55">
        <f t="shared" si="360"/>
        <v>0.51069022960037536</v>
      </c>
      <c r="AX939" s="55">
        <f t="shared" si="361"/>
        <v>0.51907109652246586</v>
      </c>
      <c r="AY939" s="55">
        <f t="shared" si="362"/>
        <v>0.57574563806687751</v>
      </c>
    </row>
    <row r="940" spans="1:51" ht="14.4" thickBot="1" x14ac:dyDescent="0.3">
      <c r="A940" s="41" t="s">
        <v>1398</v>
      </c>
      <c r="B940" s="41" t="s">
        <v>1438</v>
      </c>
      <c r="C940" s="26" t="s">
        <v>999</v>
      </c>
      <c r="D940" s="50">
        <v>1.5</v>
      </c>
      <c r="E940" s="50">
        <v>4.3</v>
      </c>
      <c r="F940" s="50">
        <v>7.78</v>
      </c>
      <c r="G940" s="50">
        <v>18.100000000000001</v>
      </c>
      <c r="H940" s="50">
        <v>21</v>
      </c>
      <c r="I940" s="50">
        <v>24.5</v>
      </c>
      <c r="J940" s="50">
        <v>26.7</v>
      </c>
      <c r="K940" s="50">
        <v>24.9</v>
      </c>
      <c r="L940" s="50">
        <v>19.39</v>
      </c>
      <c r="M940" s="50">
        <v>14.6</v>
      </c>
      <c r="N940" s="50">
        <v>7.11</v>
      </c>
      <c r="O940" s="50">
        <v>1.61</v>
      </c>
      <c r="P940" s="51">
        <v>-3.2777777777777768</v>
      </c>
      <c r="Q940" s="51">
        <v>-3.8</v>
      </c>
      <c r="R940" s="51">
        <v>0.61111111111111194</v>
      </c>
      <c r="S940" s="51">
        <v>10.999999999999998</v>
      </c>
      <c r="T940" s="51">
        <v>15.72222222222222</v>
      </c>
      <c r="U940" s="51">
        <v>19.299999999999997</v>
      </c>
      <c r="V940" s="51">
        <v>17.7</v>
      </c>
      <c r="W940" s="51">
        <v>15.7</v>
      </c>
      <c r="X940" s="51">
        <v>11.500000000000002</v>
      </c>
      <c r="Y940" s="51">
        <v>7.8999999999999995</v>
      </c>
      <c r="Z940" s="51">
        <v>0.11111111111111269</v>
      </c>
      <c r="AA940" s="51">
        <v>-5.3888888888888884</v>
      </c>
      <c r="AB940" s="53">
        <f t="shared" si="339"/>
        <v>338.80070385753055</v>
      </c>
      <c r="AC940" s="53">
        <f t="shared" si="340"/>
        <v>257.01026427462455</v>
      </c>
      <c r="AD940" s="53">
        <f t="shared" si="341"/>
        <v>386.50288807954161</v>
      </c>
      <c r="AE940" s="53">
        <f t="shared" si="342"/>
        <v>828.93672950837799</v>
      </c>
      <c r="AF940" s="53">
        <f t="shared" si="343"/>
        <v>1281.0236694038501</v>
      </c>
      <c r="AG940" s="53">
        <f t="shared" si="344"/>
        <v>1627.35000918269</v>
      </c>
      <c r="AH940" s="53">
        <f t="shared" si="345"/>
        <v>1168.7949776090663</v>
      </c>
      <c r="AI940" s="53">
        <f t="shared" si="346"/>
        <v>1008.7166339982823</v>
      </c>
      <c r="AJ940" s="53">
        <f t="shared" si="347"/>
        <v>817.09530583046785</v>
      </c>
      <c r="AK940" s="53">
        <f t="shared" si="348"/>
        <v>682.9176620740451</v>
      </c>
      <c r="AL940" s="53">
        <f t="shared" si="349"/>
        <v>376.37190496609736</v>
      </c>
      <c r="AM940" s="53">
        <f t="shared" si="350"/>
        <v>244.72157178892178</v>
      </c>
      <c r="AN940" s="55">
        <f t="shared" si="351"/>
        <v>0.70534962824104608</v>
      </c>
      <c r="AO940" s="55">
        <f t="shared" si="352"/>
        <v>0.55634915246743255</v>
      </c>
      <c r="AP940" s="55">
        <f t="shared" si="353"/>
        <v>0.60502175318382345</v>
      </c>
      <c r="AQ940" s="55">
        <f t="shared" si="354"/>
        <v>0.63226439559851666</v>
      </c>
      <c r="AR940" s="55">
        <f t="shared" si="355"/>
        <v>0.7182821271008949</v>
      </c>
      <c r="AS940" s="55">
        <f t="shared" si="356"/>
        <v>0.72806604871642588</v>
      </c>
      <c r="AT940" s="55">
        <f t="shared" si="357"/>
        <v>0.57802037414259388</v>
      </c>
      <c r="AU940" s="55">
        <f t="shared" si="358"/>
        <v>0.566401710247732</v>
      </c>
      <c r="AV940" s="55">
        <f t="shared" si="359"/>
        <v>0.60292776558409766</v>
      </c>
      <c r="AW940" s="55">
        <f t="shared" si="360"/>
        <v>0.64152081290976415</v>
      </c>
      <c r="AX940" s="55">
        <f t="shared" si="361"/>
        <v>0.61085207584426238</v>
      </c>
      <c r="AY940" s="55">
        <f t="shared" si="362"/>
        <v>0.59711525943475718</v>
      </c>
    </row>
    <row r="941" spans="1:51" ht="14.4" thickBot="1" x14ac:dyDescent="0.3">
      <c r="A941" s="41" t="s">
        <v>1398</v>
      </c>
      <c r="B941" s="41" t="s">
        <v>1438</v>
      </c>
      <c r="C941" s="26" t="s">
        <v>1000</v>
      </c>
      <c r="D941" s="50">
        <v>3</v>
      </c>
      <c r="E941" s="50">
        <v>3.7</v>
      </c>
      <c r="F941" s="50">
        <v>6.89</v>
      </c>
      <c r="G941" s="50">
        <v>14.3</v>
      </c>
      <c r="H941" s="50">
        <v>22.72</v>
      </c>
      <c r="I941" s="50">
        <v>23.4</v>
      </c>
      <c r="J941" s="50">
        <v>27.5</v>
      </c>
      <c r="K941" s="50">
        <v>25.4</v>
      </c>
      <c r="L941" s="50">
        <v>25</v>
      </c>
      <c r="M941" s="50">
        <v>15.5</v>
      </c>
      <c r="N941" s="50">
        <v>9.39</v>
      </c>
      <c r="O941" s="50">
        <v>0.72</v>
      </c>
      <c r="P941" s="51">
        <v>-1.1111111111111112</v>
      </c>
      <c r="Q941" s="51">
        <v>-2.1000000000000005</v>
      </c>
      <c r="R941" s="51">
        <v>1.3888888888888888</v>
      </c>
      <c r="S941" s="51">
        <v>5.9999999999999982</v>
      </c>
      <c r="T941" s="51">
        <v>14.111111111111111</v>
      </c>
      <c r="U941" s="51">
        <v>17.3</v>
      </c>
      <c r="V941" s="51">
        <v>18.600000000000001</v>
      </c>
      <c r="W941" s="51">
        <v>19</v>
      </c>
      <c r="X941" s="51">
        <v>13.111111111111111</v>
      </c>
      <c r="Y941" s="51">
        <v>9.7000000000000011</v>
      </c>
      <c r="Z941" s="51">
        <v>1.5000000000000016</v>
      </c>
      <c r="AA941" s="51">
        <v>-5.3888888888888884</v>
      </c>
      <c r="AB941" s="53">
        <f t="shared" si="339"/>
        <v>419.31685664241058</v>
      </c>
      <c r="AC941" s="53">
        <f t="shared" si="340"/>
        <v>345.12050513248471</v>
      </c>
      <c r="AD941" s="53">
        <f t="shared" si="341"/>
        <v>459.36266974281818</v>
      </c>
      <c r="AE941" s="53">
        <f t="shared" si="342"/>
        <v>536.62012226831826</v>
      </c>
      <c r="AF941" s="53">
        <f t="shared" si="343"/>
        <v>937.28487786664118</v>
      </c>
      <c r="AG941" s="53">
        <f t="shared" si="344"/>
        <v>1352.8007778055248</v>
      </c>
      <c r="AH941" s="53">
        <f t="shared" si="345"/>
        <v>1248.6180155632599</v>
      </c>
      <c r="AI941" s="53">
        <f t="shared" si="346"/>
        <v>1485.6989720305239</v>
      </c>
      <c r="AJ941" s="53">
        <f t="shared" si="347"/>
        <v>717.53374473665849</v>
      </c>
      <c r="AK941" s="53">
        <f t="shared" si="348"/>
        <v>821.91918801389909</v>
      </c>
      <c r="AL941" s="53">
        <f t="shared" si="349"/>
        <v>393.87129048115179</v>
      </c>
      <c r="AM941" s="53">
        <f t="shared" si="350"/>
        <v>260.87695109203167</v>
      </c>
      <c r="AN941" s="55">
        <f t="shared" si="351"/>
        <v>0.74389846024565109</v>
      </c>
      <c r="AO941" s="55">
        <f t="shared" si="352"/>
        <v>0.65841917363841462</v>
      </c>
      <c r="AP941" s="55">
        <f t="shared" si="353"/>
        <v>0.67995230147813412</v>
      </c>
      <c r="AQ941" s="55">
        <f t="shared" si="354"/>
        <v>0.57420753864482343</v>
      </c>
      <c r="AR941" s="55">
        <f t="shared" si="355"/>
        <v>0.58297848391326312</v>
      </c>
      <c r="AS941" s="55">
        <f t="shared" si="356"/>
        <v>0.68612142044845281</v>
      </c>
      <c r="AT941" s="55">
        <f t="shared" si="357"/>
        <v>0.58356835240949256</v>
      </c>
      <c r="AU941" s="55">
        <f t="shared" si="358"/>
        <v>0.67723472234627824</v>
      </c>
      <c r="AV941" s="55">
        <f t="shared" si="359"/>
        <v>0.47628397338957573</v>
      </c>
      <c r="AW941" s="55">
        <f t="shared" si="360"/>
        <v>0.68371205811921698</v>
      </c>
      <c r="AX941" s="55">
        <f t="shared" si="361"/>
        <v>0.57838750949861373</v>
      </c>
      <c r="AY941" s="55">
        <f t="shared" si="362"/>
        <v>0.63653403005365394</v>
      </c>
    </row>
    <row r="942" spans="1:51" ht="14.4" thickBot="1" x14ac:dyDescent="0.3">
      <c r="A942" s="41" t="s">
        <v>1398</v>
      </c>
      <c r="B942" s="41" t="s">
        <v>1438</v>
      </c>
      <c r="C942" s="27" t="s">
        <v>1001</v>
      </c>
      <c r="D942" s="50">
        <v>3.89</v>
      </c>
      <c r="E942" s="50">
        <v>6</v>
      </c>
      <c r="F942" s="50">
        <v>9</v>
      </c>
      <c r="G942" s="50">
        <v>16</v>
      </c>
      <c r="H942" s="50">
        <v>22.61</v>
      </c>
      <c r="I942" s="50">
        <v>29.1</v>
      </c>
      <c r="J942" s="50">
        <v>28.2</v>
      </c>
      <c r="K942" s="50">
        <v>27.8</v>
      </c>
      <c r="L942" s="50">
        <v>25.39</v>
      </c>
      <c r="M942" s="50">
        <v>17.5</v>
      </c>
      <c r="N942" s="50">
        <v>8.61</v>
      </c>
      <c r="O942" s="50">
        <v>5.39</v>
      </c>
      <c r="P942" s="51">
        <v>-1.3888888888888888</v>
      </c>
      <c r="Q942" s="51">
        <v>0.59999999999999909</v>
      </c>
      <c r="R942" s="51">
        <v>-1.888888888888888</v>
      </c>
      <c r="S942" s="51">
        <v>3.4999999999999982</v>
      </c>
      <c r="T942" s="51">
        <v>14.611111111111109</v>
      </c>
      <c r="U942" s="51">
        <v>15.899999999999999</v>
      </c>
      <c r="V942" s="51">
        <v>18.600000000000001</v>
      </c>
      <c r="W942" s="51">
        <v>17.3</v>
      </c>
      <c r="X942" s="51">
        <v>10</v>
      </c>
      <c r="Y942" s="51">
        <v>7.1000000000000005</v>
      </c>
      <c r="Z942" s="51">
        <v>3.3888888888888897</v>
      </c>
      <c r="AA942" s="51">
        <v>0.61111111111111194</v>
      </c>
      <c r="AB942" s="53">
        <f t="shared" si="339"/>
        <v>378.10441650547745</v>
      </c>
      <c r="AC942" s="53">
        <f t="shared" si="340"/>
        <v>435.9824813990154</v>
      </c>
      <c r="AD942" s="53">
        <f t="shared" si="341"/>
        <v>247.13965536015127</v>
      </c>
      <c r="AE942" s="53">
        <f t="shared" si="342"/>
        <v>339.41215738271796</v>
      </c>
      <c r="AF942" s="53">
        <f t="shared" si="343"/>
        <v>1006.5804283633839</v>
      </c>
      <c r="AG942" s="53">
        <f t="shared" si="344"/>
        <v>808.5770984195442</v>
      </c>
      <c r="AH942" s="53">
        <f t="shared" si="345"/>
        <v>1198.6253332263245</v>
      </c>
      <c r="AI942" s="53">
        <f t="shared" si="346"/>
        <v>1041.844434019021</v>
      </c>
      <c r="AJ942" s="53">
        <f t="shared" si="347"/>
        <v>464.69811865501259</v>
      </c>
      <c r="AK942" s="53">
        <f t="shared" si="348"/>
        <v>508.83540857522331</v>
      </c>
      <c r="AL942" s="53">
        <f t="shared" si="349"/>
        <v>543.02590865078218</v>
      </c>
      <c r="AM942" s="53">
        <f t="shared" si="350"/>
        <v>455.52004625395818</v>
      </c>
      <c r="AN942" s="55">
        <f t="shared" si="351"/>
        <v>0.68457695027093968</v>
      </c>
      <c r="AO942" s="55">
        <f t="shared" si="352"/>
        <v>0.68302325033110489</v>
      </c>
      <c r="AP942" s="55">
        <f t="shared" si="353"/>
        <v>0.46421033529327199</v>
      </c>
      <c r="AQ942" s="55">
        <f t="shared" si="354"/>
        <v>0.43239229494038156</v>
      </c>
      <c r="AR942" s="55">
        <f t="shared" si="355"/>
        <v>0.60616415265846435</v>
      </c>
      <c r="AS942" s="55">
        <f t="shared" si="356"/>
        <v>0.44825321819534997</v>
      </c>
      <c r="AT942" s="55">
        <f t="shared" si="357"/>
        <v>0.56020320237941246</v>
      </c>
      <c r="AU942" s="55">
        <f t="shared" si="358"/>
        <v>0.52840876105572987</v>
      </c>
      <c r="AV942" s="55">
        <f t="shared" si="359"/>
        <v>0.37886836992152495</v>
      </c>
      <c r="AW942" s="55">
        <f t="shared" si="360"/>
        <v>0.50481185433143538</v>
      </c>
      <c r="AX942" s="55">
        <f t="shared" si="361"/>
        <v>0.69722568906907711</v>
      </c>
      <c r="AY942" s="55">
        <f t="shared" si="362"/>
        <v>0.7130594505110871</v>
      </c>
    </row>
    <row r="943" spans="1:51" ht="14.4" thickBot="1" x14ac:dyDescent="0.3">
      <c r="A943" s="41" t="s">
        <v>1398</v>
      </c>
      <c r="B943" s="41" t="s">
        <v>1438</v>
      </c>
      <c r="C943" s="26" t="s">
        <v>1002</v>
      </c>
      <c r="D943" s="50">
        <v>0.39</v>
      </c>
      <c r="E943" s="50">
        <v>2.2000000000000002</v>
      </c>
      <c r="F943" s="50">
        <v>10</v>
      </c>
      <c r="G943" s="50">
        <v>15.5</v>
      </c>
      <c r="H943" s="50">
        <v>21.61</v>
      </c>
      <c r="I943" s="50">
        <v>25.2</v>
      </c>
      <c r="J943" s="50">
        <v>28.1</v>
      </c>
      <c r="K943" s="50">
        <v>27.9</v>
      </c>
      <c r="L943" s="50">
        <v>22.22</v>
      </c>
      <c r="M943" s="50">
        <v>14.4</v>
      </c>
      <c r="N943" s="50">
        <v>7.5</v>
      </c>
      <c r="O943" s="50">
        <v>3.61</v>
      </c>
      <c r="P943" s="51">
        <v>-6.4999999999999991</v>
      </c>
      <c r="Q943" s="51">
        <v>-4.2999999999999989</v>
      </c>
      <c r="R943" s="51">
        <v>-2.2222222222222223</v>
      </c>
      <c r="S943" s="51">
        <v>5.3</v>
      </c>
      <c r="T943" s="51">
        <v>12.999999999999998</v>
      </c>
      <c r="U943" s="51">
        <v>17.2</v>
      </c>
      <c r="V943" s="51">
        <v>16.2</v>
      </c>
      <c r="W943" s="51">
        <v>16.600000000000001</v>
      </c>
      <c r="X943" s="51">
        <v>14.722222222222221</v>
      </c>
      <c r="Y943" s="51">
        <v>5.9999999999999982</v>
      </c>
      <c r="Z943" s="51">
        <v>-0.22222222222222143</v>
      </c>
      <c r="AA943" s="51">
        <v>-4.2777777777777777</v>
      </c>
      <c r="AB943" s="53">
        <f t="shared" si="339"/>
        <v>225.54843635403921</v>
      </c>
      <c r="AC943" s="53">
        <f t="shared" si="340"/>
        <v>276.55732218144351</v>
      </c>
      <c r="AD943" s="53">
        <f t="shared" si="341"/>
        <v>219.99691408794524</v>
      </c>
      <c r="AE943" s="53">
        <f t="shared" si="342"/>
        <v>450.81849211589554</v>
      </c>
      <c r="AF943" s="53">
        <f t="shared" si="343"/>
        <v>867.84575078967202</v>
      </c>
      <c r="AG943" s="53">
        <f t="shared" si="344"/>
        <v>1199.1921924233154</v>
      </c>
      <c r="AH943" s="53">
        <f t="shared" si="345"/>
        <v>890.35123330507327</v>
      </c>
      <c r="AI943" s="53">
        <f t="shared" si="346"/>
        <v>947.84436320704935</v>
      </c>
      <c r="AJ943" s="53">
        <f t="shared" si="347"/>
        <v>1045.6093185877121</v>
      </c>
      <c r="AK943" s="53">
        <f t="shared" si="348"/>
        <v>533.16162661329099</v>
      </c>
      <c r="AL943" s="53">
        <f t="shared" si="349"/>
        <v>349.16819673626537</v>
      </c>
      <c r="AM943" s="53">
        <f t="shared" si="350"/>
        <v>251.11393227010805</v>
      </c>
      <c r="AN943" s="55">
        <f t="shared" si="351"/>
        <v>0.59895836642903766</v>
      </c>
      <c r="AO943" s="55">
        <f t="shared" si="352"/>
        <v>0.62153797131033228</v>
      </c>
      <c r="AP943" s="55">
        <f t="shared" si="353"/>
        <v>0.4235132596651805</v>
      </c>
      <c r="AQ943" s="55">
        <f t="shared" si="354"/>
        <v>0.50636017426515667</v>
      </c>
      <c r="AR943" s="55">
        <f t="shared" si="355"/>
        <v>0.58025364519101719</v>
      </c>
      <c r="AS943" s="55">
        <f t="shared" si="356"/>
        <v>0.61207095687926827</v>
      </c>
      <c r="AT943" s="55">
        <f t="shared" si="357"/>
        <v>0.48422735499649772</v>
      </c>
      <c r="AU943" s="55">
        <f t="shared" si="358"/>
        <v>0.50253869526511297</v>
      </c>
      <c r="AV943" s="55">
        <f t="shared" si="359"/>
        <v>0.62517096310096854</v>
      </c>
      <c r="AW943" s="55">
        <f t="shared" si="360"/>
        <v>0.57050679356449996</v>
      </c>
      <c r="AX943" s="55">
        <f t="shared" si="361"/>
        <v>0.58057259646940351</v>
      </c>
      <c r="AY943" s="55">
        <f t="shared" si="362"/>
        <v>0.56341455624619896</v>
      </c>
    </row>
    <row r="944" spans="1:51" ht="14.4" thickBot="1" x14ac:dyDescent="0.3">
      <c r="A944" s="41" t="s">
        <v>1398</v>
      </c>
      <c r="B944" s="41" t="s">
        <v>1438</v>
      </c>
      <c r="C944" s="26" t="s">
        <v>1003</v>
      </c>
      <c r="D944" s="50">
        <v>2.2200000000000002</v>
      </c>
      <c r="E944" s="50">
        <v>3.5</v>
      </c>
      <c r="F944" s="50">
        <v>12.28</v>
      </c>
      <c r="G944" s="50">
        <v>14.9</v>
      </c>
      <c r="H944" s="50">
        <v>19.89</v>
      </c>
      <c r="I944" s="50">
        <v>26.9</v>
      </c>
      <c r="J944" s="50">
        <v>28.2</v>
      </c>
      <c r="K944" s="50">
        <v>31.6</v>
      </c>
      <c r="L944" s="50">
        <v>24.22</v>
      </c>
      <c r="M944" s="50">
        <v>17.5</v>
      </c>
      <c r="N944" s="50">
        <v>9.7200000000000006</v>
      </c>
      <c r="O944" s="50">
        <v>3.28</v>
      </c>
      <c r="P944" s="51">
        <v>-4.1111111111111098</v>
      </c>
      <c r="Q944" s="51">
        <v>-1.1000000000000003</v>
      </c>
      <c r="R944" s="51">
        <v>6.8888888888888875</v>
      </c>
      <c r="S944" s="51">
        <v>9.7000000000000011</v>
      </c>
      <c r="T944" s="51">
        <v>14.277777777777779</v>
      </c>
      <c r="U944" s="51">
        <v>17.599999999999998</v>
      </c>
      <c r="V944" s="51">
        <v>18.600000000000001</v>
      </c>
      <c r="W944" s="51">
        <v>15.1</v>
      </c>
      <c r="X944" s="51">
        <v>15</v>
      </c>
      <c r="Y944" s="51">
        <v>10.399999999999999</v>
      </c>
      <c r="Z944" s="51">
        <v>3.1111111111111116</v>
      </c>
      <c r="AA944" s="51">
        <v>-5.2222222222222214</v>
      </c>
      <c r="AB944" s="53">
        <f t="shared" si="339"/>
        <v>284.110460896061</v>
      </c>
      <c r="AC944" s="53">
        <f t="shared" si="340"/>
        <v>405.42839857387804</v>
      </c>
      <c r="AD944" s="53">
        <f t="shared" si="341"/>
        <v>691.82498780674803</v>
      </c>
      <c r="AE944" s="53">
        <f t="shared" si="342"/>
        <v>854.21428133906124</v>
      </c>
      <c r="AF944" s="53">
        <f t="shared" si="343"/>
        <v>1139.1660359945088</v>
      </c>
      <c r="AG944" s="53">
        <f t="shared" si="344"/>
        <v>1140.6532141372859</v>
      </c>
      <c r="AH944" s="53">
        <f t="shared" si="345"/>
        <v>1198.6253332263245</v>
      </c>
      <c r="AI944" s="53">
        <f t="shared" si="346"/>
        <v>632.3602642674158</v>
      </c>
      <c r="AJ944" s="53">
        <f t="shared" si="347"/>
        <v>960.34095153721</v>
      </c>
      <c r="AK944" s="53">
        <f t="shared" si="348"/>
        <v>794.79253336936779</v>
      </c>
      <c r="AL944" s="53">
        <f t="shared" si="349"/>
        <v>484.52677031169145</v>
      </c>
      <c r="AM944" s="53">
        <f t="shared" si="350"/>
        <v>222.88980540153742</v>
      </c>
      <c r="AN944" s="55">
        <f t="shared" si="351"/>
        <v>0.62951981164728632</v>
      </c>
      <c r="AO944" s="55">
        <f t="shared" si="352"/>
        <v>0.71867470446479609</v>
      </c>
      <c r="AP944" s="55">
        <f t="shared" si="353"/>
        <v>0.69635473401957104</v>
      </c>
      <c r="AQ944" s="55">
        <f t="shared" si="354"/>
        <v>0.7105766757683738</v>
      </c>
      <c r="AR944" s="55">
        <f t="shared" si="355"/>
        <v>0.70094213325371635</v>
      </c>
      <c r="AS944" s="55">
        <f t="shared" si="356"/>
        <v>0.5676698976256801</v>
      </c>
      <c r="AT944" s="55">
        <f t="shared" si="357"/>
        <v>0.56020320237941246</v>
      </c>
      <c r="AU944" s="55">
        <f t="shared" si="358"/>
        <v>0.36900458180534412</v>
      </c>
      <c r="AV944" s="55">
        <f t="shared" si="359"/>
        <v>0.56400829740221892</v>
      </c>
      <c r="AW944" s="55">
        <f t="shared" si="360"/>
        <v>0.6309105234836242</v>
      </c>
      <c r="AX944" s="55">
        <f t="shared" si="361"/>
        <v>0.63443880254020901</v>
      </c>
      <c r="AY944" s="55">
        <f t="shared" si="362"/>
        <v>0.53701958157039875</v>
      </c>
    </row>
    <row r="945" spans="1:51" ht="14.4" thickBot="1" x14ac:dyDescent="0.3">
      <c r="A945" s="41" t="s">
        <v>1398</v>
      </c>
      <c r="B945" s="41" t="s">
        <v>1438</v>
      </c>
      <c r="C945" s="26" t="s">
        <v>1004</v>
      </c>
      <c r="D945" s="50">
        <v>5.39</v>
      </c>
      <c r="E945" s="50">
        <v>10.1</v>
      </c>
      <c r="F945" s="50">
        <v>9.39</v>
      </c>
      <c r="G945" s="50">
        <v>17</v>
      </c>
      <c r="H945" s="50">
        <v>21.72</v>
      </c>
      <c r="I945" s="50">
        <v>25.3</v>
      </c>
      <c r="J945" s="50">
        <v>27.8</v>
      </c>
      <c r="K945" s="50">
        <v>28.1</v>
      </c>
      <c r="L945" s="50">
        <v>21.72</v>
      </c>
      <c r="M945" s="50">
        <v>16.399999999999999</v>
      </c>
      <c r="N945" s="50">
        <v>11.11</v>
      </c>
      <c r="O945" s="50">
        <v>4.78</v>
      </c>
      <c r="P945" s="51">
        <v>-2.2222222222222223</v>
      </c>
      <c r="Q945" s="51">
        <v>2.5</v>
      </c>
      <c r="R945" s="51">
        <v>1.2777777777777761</v>
      </c>
      <c r="S945" s="51">
        <v>12.799999999999999</v>
      </c>
      <c r="T945" s="51">
        <v>16.222222222222225</v>
      </c>
      <c r="U945" s="51">
        <v>19.099999999999998</v>
      </c>
      <c r="V945" s="51">
        <v>19.099999999999998</v>
      </c>
      <c r="W945" s="51">
        <v>19.499999999999996</v>
      </c>
      <c r="X945" s="51">
        <v>14.777777777777779</v>
      </c>
      <c r="Y945" s="51">
        <v>10.199999999999999</v>
      </c>
      <c r="Z945" s="51">
        <v>7.3888888888888875</v>
      </c>
      <c r="AA945" s="51">
        <v>0.72222222222222066</v>
      </c>
      <c r="AB945" s="53">
        <f t="shared" si="339"/>
        <v>301.19179741342344</v>
      </c>
      <c r="AC945" s="53">
        <f t="shared" si="340"/>
        <v>433.16099731288006</v>
      </c>
      <c r="AD945" s="53">
        <f t="shared" si="341"/>
        <v>381.5182858873477</v>
      </c>
      <c r="AE945" s="53">
        <f t="shared" si="342"/>
        <v>1126.420189019376</v>
      </c>
      <c r="AF945" s="53">
        <f t="shared" si="343"/>
        <v>1306.5527941865062</v>
      </c>
      <c r="AG945" s="53">
        <f t="shared" si="344"/>
        <v>1513.3171387099435</v>
      </c>
      <c r="AH945" s="53">
        <f t="shared" si="345"/>
        <v>1305.9810499402704</v>
      </c>
      <c r="AI945" s="53">
        <f t="shared" si="346"/>
        <v>1348.8443043752713</v>
      </c>
      <c r="AJ945" s="53">
        <f t="shared" si="347"/>
        <v>1085.7363868915497</v>
      </c>
      <c r="AK945" s="53">
        <f t="shared" si="348"/>
        <v>829.72407258326871</v>
      </c>
      <c r="AL945" s="53">
        <f t="shared" si="349"/>
        <v>800.31710694637286</v>
      </c>
      <c r="AM945" s="53">
        <f t="shared" si="350"/>
        <v>482.94802688517541</v>
      </c>
      <c r="AN945" s="55">
        <f t="shared" si="351"/>
        <v>0.57982049628196686</v>
      </c>
      <c r="AO945" s="55">
        <f t="shared" si="352"/>
        <v>0.59228569127391784</v>
      </c>
      <c r="AP945" s="55">
        <f t="shared" si="353"/>
        <v>0.56924525833861372</v>
      </c>
      <c r="AQ945" s="55">
        <f t="shared" si="354"/>
        <v>0.76305477993013682</v>
      </c>
      <c r="AR945" s="55">
        <f t="shared" si="355"/>
        <v>0.70957749050037644</v>
      </c>
      <c r="AS945" s="55">
        <f t="shared" si="356"/>
        <v>0.68553571356582121</v>
      </c>
      <c r="AT945" s="55">
        <f t="shared" si="357"/>
        <v>0.59161204751666041</v>
      </c>
      <c r="AU945" s="55">
        <f t="shared" si="358"/>
        <v>0.59600451385132402</v>
      </c>
      <c r="AV945" s="55">
        <f t="shared" si="359"/>
        <v>0.64684249717209441</v>
      </c>
      <c r="AW945" s="55">
        <f t="shared" si="360"/>
        <v>0.66749009024477801</v>
      </c>
      <c r="AX945" s="55">
        <f t="shared" si="361"/>
        <v>0.77845760947961395</v>
      </c>
      <c r="AY945" s="55">
        <f t="shared" si="362"/>
        <v>0.74996045644221787</v>
      </c>
    </row>
    <row r="946" spans="1:51" ht="14.4" thickBot="1" x14ac:dyDescent="0.3">
      <c r="A946" s="41" t="s">
        <v>1398</v>
      </c>
      <c r="B946" s="41" t="s">
        <v>1438</v>
      </c>
      <c r="C946" s="26" t="s">
        <v>1005</v>
      </c>
      <c r="D946" s="50">
        <v>4.1100000000000003</v>
      </c>
      <c r="E946" s="50">
        <v>7.7</v>
      </c>
      <c r="F946" s="50">
        <v>11.89</v>
      </c>
      <c r="G946" s="50">
        <v>16.8</v>
      </c>
      <c r="H946" s="50">
        <v>21.28</v>
      </c>
      <c r="I946" s="50">
        <v>26.6</v>
      </c>
      <c r="J946" s="50">
        <v>27.7</v>
      </c>
      <c r="K946" s="50">
        <v>26</v>
      </c>
      <c r="L946" s="50">
        <v>23.89</v>
      </c>
      <c r="M946" s="50">
        <v>15</v>
      </c>
      <c r="N946" s="50">
        <v>14.78</v>
      </c>
      <c r="O946" s="50">
        <v>5.22</v>
      </c>
      <c r="P946" s="51">
        <v>-2.8888888888888884</v>
      </c>
      <c r="Q946" s="51">
        <v>2.5999999999999996</v>
      </c>
      <c r="R946" s="51">
        <v>6.1111111111111107</v>
      </c>
      <c r="S946" s="51">
        <v>9.9</v>
      </c>
      <c r="T946" s="51">
        <v>16.388888888888889</v>
      </c>
      <c r="U946" s="51">
        <v>21.3</v>
      </c>
      <c r="V946" s="51">
        <v>21.5</v>
      </c>
      <c r="W946" s="51">
        <v>20</v>
      </c>
      <c r="X946" s="51">
        <v>17.277777777777779</v>
      </c>
      <c r="Y946" s="51">
        <v>10.299999999999999</v>
      </c>
      <c r="Z946" s="51">
        <v>5.6111111111111116</v>
      </c>
      <c r="AA946" s="51">
        <v>-3.9999999999999996</v>
      </c>
      <c r="AB946" s="53">
        <f t="shared" si="339"/>
        <v>298.35658697852961</v>
      </c>
      <c r="AC946" s="53">
        <f t="shared" si="340"/>
        <v>516.60745811806555</v>
      </c>
      <c r="AD946" s="53">
        <f t="shared" si="341"/>
        <v>637.77925628660284</v>
      </c>
      <c r="AE946" s="53">
        <f t="shared" si="342"/>
        <v>777.08663678336632</v>
      </c>
      <c r="AF946" s="53">
        <f t="shared" si="343"/>
        <v>1371.0181952213909</v>
      </c>
      <c r="AG946" s="53">
        <f t="shared" si="344"/>
        <v>1839.2131138437187</v>
      </c>
      <c r="AH946" s="53">
        <f t="shared" si="345"/>
        <v>1767.0216019616439</v>
      </c>
      <c r="AI946" s="53">
        <f t="shared" si="346"/>
        <v>1623.5114510899136</v>
      </c>
      <c r="AJ946" s="53">
        <f t="shared" si="347"/>
        <v>1309.7750473474564</v>
      </c>
      <c r="AK946" s="53">
        <f t="shared" si="348"/>
        <v>919.68098592263584</v>
      </c>
      <c r="AL946" s="53">
        <f t="shared" si="349"/>
        <v>492.99433997578961</v>
      </c>
      <c r="AM946" s="53">
        <f t="shared" si="350"/>
        <v>233.91913964409903</v>
      </c>
      <c r="AN946" s="55">
        <f t="shared" si="351"/>
        <v>0.60343582510724636</v>
      </c>
      <c r="AO946" s="55">
        <f t="shared" si="352"/>
        <v>0.7013877452426579</v>
      </c>
      <c r="AP946" s="55">
        <f t="shared" si="353"/>
        <v>0.6772375076708631</v>
      </c>
      <c r="AQ946" s="55">
        <f t="shared" si="354"/>
        <v>0.63781315251888493</v>
      </c>
      <c r="AR946" s="55">
        <f t="shared" si="355"/>
        <v>0.73672648458253387</v>
      </c>
      <c r="AS946" s="55">
        <f t="shared" si="356"/>
        <v>0.72722515169739277</v>
      </c>
      <c r="AT946" s="55">
        <f t="shared" si="357"/>
        <v>0.69017308223055684</v>
      </c>
      <c r="AU946" s="55">
        <f t="shared" si="358"/>
        <v>0.69546265936830076</v>
      </c>
      <c r="AV946" s="55">
        <f t="shared" si="359"/>
        <v>0.66523310252282231</v>
      </c>
      <c r="AW946" s="55">
        <f t="shared" si="360"/>
        <v>0.73493448497256775</v>
      </c>
      <c r="AX946" s="55">
        <f t="shared" si="361"/>
        <v>0.541909726036232</v>
      </c>
      <c r="AY946" s="55">
        <f t="shared" si="362"/>
        <v>0.51400667850334603</v>
      </c>
    </row>
    <row r="947" spans="1:51" ht="14.4" thickBot="1" x14ac:dyDescent="0.3">
      <c r="A947" s="41" t="s">
        <v>1398</v>
      </c>
      <c r="B947" s="41" t="s">
        <v>1438</v>
      </c>
      <c r="C947" s="26" t="s">
        <v>1006</v>
      </c>
      <c r="D947" s="50">
        <v>3.5</v>
      </c>
      <c r="E947" s="50">
        <v>3.4</v>
      </c>
      <c r="F947" s="50">
        <v>7.72</v>
      </c>
      <c r="G947" s="50">
        <v>15</v>
      </c>
      <c r="H947" s="50">
        <v>21.5</v>
      </c>
      <c r="I947" s="50">
        <v>26.9</v>
      </c>
      <c r="J947" s="50">
        <v>29.1</v>
      </c>
      <c r="K947" s="50">
        <v>27</v>
      </c>
      <c r="L947" s="50">
        <v>20.89</v>
      </c>
      <c r="M947" s="50">
        <v>16.399999999999999</v>
      </c>
      <c r="N947" s="50">
        <v>7.61</v>
      </c>
      <c r="O947" s="50">
        <v>4</v>
      </c>
      <c r="P947" s="51">
        <v>0.22222222222222143</v>
      </c>
      <c r="Q947" s="51">
        <v>-0.59999999999999909</v>
      </c>
      <c r="R947" s="51">
        <v>-1.722222222222223</v>
      </c>
      <c r="S947" s="51">
        <v>2.7999999999999994</v>
      </c>
      <c r="T947" s="51">
        <v>14.388888888888888</v>
      </c>
      <c r="U947" s="51">
        <v>19.2</v>
      </c>
      <c r="V947" s="51">
        <v>19.2</v>
      </c>
      <c r="W947" s="51">
        <v>18.099999999999998</v>
      </c>
      <c r="X947" s="51">
        <v>15.72222222222222</v>
      </c>
      <c r="Y947" s="51">
        <v>6.8000000000000007</v>
      </c>
      <c r="Z947" s="51">
        <v>3.3888888888888897</v>
      </c>
      <c r="AA947" s="51">
        <v>-0.77777777777777701</v>
      </c>
      <c r="AB947" s="53">
        <f t="shared" si="339"/>
        <v>491.4756921374763</v>
      </c>
      <c r="AC947" s="53">
        <f t="shared" si="340"/>
        <v>439.23014429509675</v>
      </c>
      <c r="AD947" s="53">
        <f t="shared" si="341"/>
        <v>276.2327178006235</v>
      </c>
      <c r="AE947" s="53">
        <f t="shared" si="342"/>
        <v>327.78385692354829</v>
      </c>
      <c r="AF947" s="53">
        <f t="shared" si="343"/>
        <v>1046.5665395568483</v>
      </c>
      <c r="AG947" s="53">
        <f t="shared" si="344"/>
        <v>1393.9597116701364</v>
      </c>
      <c r="AH947" s="53">
        <f t="shared" si="345"/>
        <v>1226.132816846065</v>
      </c>
      <c r="AI947" s="53">
        <f t="shared" si="346"/>
        <v>1207.6299460492469</v>
      </c>
      <c r="AJ947" s="53">
        <f t="shared" si="347"/>
        <v>1289.7146204058956</v>
      </c>
      <c r="AK947" s="53">
        <f t="shared" si="348"/>
        <v>523.58942025049328</v>
      </c>
      <c r="AL947" s="53">
        <f t="shared" si="349"/>
        <v>581.18455853892749</v>
      </c>
      <c r="AM947" s="53">
        <f t="shared" si="350"/>
        <v>410.29481692684379</v>
      </c>
      <c r="AN947" s="55">
        <f t="shared" si="351"/>
        <v>0.79127291013867329</v>
      </c>
      <c r="AO947" s="55">
        <f t="shared" si="352"/>
        <v>0.75067560167436453</v>
      </c>
      <c r="AP947" s="55">
        <f t="shared" si="353"/>
        <v>0.5125302703675646</v>
      </c>
      <c r="AQ947" s="55">
        <f t="shared" si="354"/>
        <v>0.43875674180322621</v>
      </c>
      <c r="AR947" s="55">
        <f t="shared" si="355"/>
        <v>0.63935416977952209</v>
      </c>
      <c r="AS947" s="55">
        <f t="shared" si="356"/>
        <v>0.62754397133037276</v>
      </c>
      <c r="AT947" s="55">
        <f t="shared" si="357"/>
        <v>0.5519903127904443</v>
      </c>
      <c r="AU947" s="55">
        <f t="shared" si="358"/>
        <v>0.5823846814196022</v>
      </c>
      <c r="AV947" s="55">
        <f t="shared" si="359"/>
        <v>0.72315522579639668</v>
      </c>
      <c r="AW947" s="55">
        <f t="shared" si="360"/>
        <v>0.53024112540872326</v>
      </c>
      <c r="AX947" s="55">
        <f t="shared" si="361"/>
        <v>0.74622001979689045</v>
      </c>
      <c r="AY947" s="55">
        <f t="shared" si="362"/>
        <v>0.71037407716549172</v>
      </c>
    </row>
    <row r="948" spans="1:51" ht="27" thickBot="1" x14ac:dyDescent="0.3">
      <c r="A948" s="41" t="s">
        <v>1398</v>
      </c>
      <c r="B948" s="41" t="s">
        <v>1438</v>
      </c>
      <c r="C948" s="27" t="s">
        <v>1007</v>
      </c>
      <c r="D948" s="50">
        <v>0.89</v>
      </c>
      <c r="E948" s="50">
        <v>6.8</v>
      </c>
      <c r="F948" s="50">
        <v>10.39</v>
      </c>
      <c r="G948" s="50">
        <v>16.2</v>
      </c>
      <c r="H948" s="50">
        <v>20.61</v>
      </c>
      <c r="I948" s="50">
        <v>25</v>
      </c>
      <c r="J948" s="50">
        <v>27.7</v>
      </c>
      <c r="K948" s="50">
        <v>27.9</v>
      </c>
      <c r="L948" s="50">
        <v>23</v>
      </c>
      <c r="M948" s="50">
        <v>17</v>
      </c>
      <c r="N948" s="50">
        <v>9.7799999999999994</v>
      </c>
      <c r="O948" s="50">
        <v>3.61</v>
      </c>
      <c r="P948" s="51">
        <v>-7.6111111111111107</v>
      </c>
      <c r="Q948" s="51">
        <v>0.19999999999999968</v>
      </c>
      <c r="R948" s="51">
        <v>3.4999999999999982</v>
      </c>
      <c r="S948" s="51">
        <v>9.2000000000000011</v>
      </c>
      <c r="T948" s="51">
        <v>13.722222222222223</v>
      </c>
      <c r="U948" s="51">
        <v>18.200000000000003</v>
      </c>
      <c r="V948" s="51">
        <v>18.600000000000001</v>
      </c>
      <c r="W948" s="51">
        <v>17.899999999999999</v>
      </c>
      <c r="X948" s="51">
        <v>15.388888888888889</v>
      </c>
      <c r="Y948" s="51">
        <v>9.6</v>
      </c>
      <c r="Z948" s="51">
        <v>4.5000000000000009</v>
      </c>
      <c r="AA948" s="51">
        <v>-2.1111111111111116</v>
      </c>
      <c r="AB948" s="53">
        <f t="shared" si="339"/>
        <v>183.37459468663988</v>
      </c>
      <c r="AC948" s="53">
        <f t="shared" si="340"/>
        <v>389.43654776526029</v>
      </c>
      <c r="AD948" s="53">
        <f t="shared" si="341"/>
        <v>489.44345824919134</v>
      </c>
      <c r="AE948" s="53">
        <f t="shared" si="342"/>
        <v>734.88351988528188</v>
      </c>
      <c r="AF948" s="53">
        <f t="shared" si="343"/>
        <v>1013.8624243028764</v>
      </c>
      <c r="AG948" s="53">
        <f t="shared" si="344"/>
        <v>1376.5480615901215</v>
      </c>
      <c r="AH948" s="53">
        <f t="shared" si="345"/>
        <v>1234.0987317516929</v>
      </c>
      <c r="AI948" s="53">
        <f t="shared" si="346"/>
        <v>1117.1962806465642</v>
      </c>
      <c r="AJ948" s="53">
        <f t="shared" si="347"/>
        <v>1086.5355166022123</v>
      </c>
      <c r="AK948" s="53">
        <f t="shared" si="348"/>
        <v>737.0479925152996</v>
      </c>
      <c r="AL948" s="53">
        <f t="shared" si="349"/>
        <v>586.65121466577864</v>
      </c>
      <c r="AM948" s="53">
        <f t="shared" si="350"/>
        <v>346.74462692246317</v>
      </c>
      <c r="AN948" s="55">
        <f t="shared" si="351"/>
        <v>0.5304127589652522</v>
      </c>
      <c r="AO948" s="55">
        <f t="shared" si="352"/>
        <v>0.62799997482813485</v>
      </c>
      <c r="AP948" s="55">
        <f t="shared" si="353"/>
        <v>0.6235238648723207</v>
      </c>
      <c r="AQ948" s="55">
        <f t="shared" si="354"/>
        <v>0.63219816625593384</v>
      </c>
      <c r="AR948" s="55">
        <f t="shared" si="355"/>
        <v>0.6467211789158126</v>
      </c>
      <c r="AS948" s="55">
        <f t="shared" si="356"/>
        <v>0.65969089883672971</v>
      </c>
      <c r="AT948" s="55">
        <f t="shared" si="357"/>
        <v>0.57678245437945352</v>
      </c>
      <c r="AU948" s="55">
        <f t="shared" si="358"/>
        <v>0.54558915953500253</v>
      </c>
      <c r="AV948" s="55">
        <f t="shared" si="359"/>
        <v>0.6223790972100679</v>
      </c>
      <c r="AW948" s="55">
        <f t="shared" si="360"/>
        <v>0.61723904142529729</v>
      </c>
      <c r="AX948" s="55">
        <f t="shared" si="361"/>
        <v>0.69670267274370734</v>
      </c>
      <c r="AY948" s="55">
        <f t="shared" si="362"/>
        <v>0.6620602729366345</v>
      </c>
    </row>
    <row r="949" spans="1:51" ht="14.4" thickBot="1" x14ac:dyDescent="0.3">
      <c r="A949" s="41" t="s">
        <v>1398</v>
      </c>
      <c r="B949" s="41" t="s">
        <v>1438</v>
      </c>
      <c r="C949" s="26" t="s">
        <v>1008</v>
      </c>
      <c r="D949" s="50">
        <v>3</v>
      </c>
      <c r="E949" s="50">
        <v>3.1</v>
      </c>
      <c r="F949" s="50">
        <v>7.72</v>
      </c>
      <c r="G949" s="50">
        <v>15.6</v>
      </c>
      <c r="H949" s="50">
        <v>22.11</v>
      </c>
      <c r="I949" s="50">
        <v>24</v>
      </c>
      <c r="J949" s="50">
        <v>27.9</v>
      </c>
      <c r="K949" s="50">
        <v>29.2</v>
      </c>
      <c r="L949" s="50">
        <v>21.78</v>
      </c>
      <c r="M949" s="50">
        <v>16.8</v>
      </c>
      <c r="N949" s="50">
        <v>7.39</v>
      </c>
      <c r="O949" s="50">
        <v>4.28</v>
      </c>
      <c r="P949" s="51">
        <v>-1.2222222222222219</v>
      </c>
      <c r="Q949" s="51">
        <v>-1.7999999999999992</v>
      </c>
      <c r="R949" s="51">
        <v>2.2222222222222223</v>
      </c>
      <c r="S949" s="51">
        <v>2.5999999999999996</v>
      </c>
      <c r="T949" s="51">
        <v>14.388888888888888</v>
      </c>
      <c r="U949" s="51">
        <v>17.3</v>
      </c>
      <c r="V949" s="51">
        <v>18.7</v>
      </c>
      <c r="W949" s="51">
        <v>17</v>
      </c>
      <c r="X949" s="51">
        <v>15.388888888888889</v>
      </c>
      <c r="Y949" s="51">
        <v>6.5000000000000018</v>
      </c>
      <c r="Z949" s="51">
        <v>2.7222222222222214</v>
      </c>
      <c r="AA949" s="51">
        <v>-1.0000000000000004</v>
      </c>
      <c r="AB949" s="53">
        <f t="shared" si="339"/>
        <v>412.54929395374091</v>
      </c>
      <c r="AC949" s="53">
        <f t="shared" si="340"/>
        <v>376.31660524729159</v>
      </c>
      <c r="AD949" s="53">
        <f t="shared" si="341"/>
        <v>488.92046480818169</v>
      </c>
      <c r="AE949" s="53">
        <f t="shared" si="342"/>
        <v>306.577506331525</v>
      </c>
      <c r="AF949" s="53">
        <f t="shared" si="343"/>
        <v>1008.2967170901812</v>
      </c>
      <c r="AG949" s="53">
        <f t="shared" si="344"/>
        <v>1304.8057927844254</v>
      </c>
      <c r="AH949" s="53">
        <f t="shared" si="345"/>
        <v>1235.1246953703212</v>
      </c>
      <c r="AI949" s="53">
        <f t="shared" si="346"/>
        <v>924.68194486011748</v>
      </c>
      <c r="AJ949" s="53">
        <f t="shared" si="347"/>
        <v>1170.1958906074904</v>
      </c>
      <c r="AK949" s="53">
        <f t="shared" si="348"/>
        <v>489.83386994144439</v>
      </c>
      <c r="AL949" s="53">
        <f t="shared" si="349"/>
        <v>536.88060778844579</v>
      </c>
      <c r="AM949" s="53">
        <f t="shared" si="350"/>
        <v>389.46634231907382</v>
      </c>
      <c r="AN949" s="55">
        <f t="shared" si="351"/>
        <v>0.73787096807090591</v>
      </c>
      <c r="AO949" s="55">
        <f t="shared" si="352"/>
        <v>0.70223626499430802</v>
      </c>
      <c r="AP949" s="55">
        <f t="shared" si="353"/>
        <v>0.68186919397519896</v>
      </c>
      <c r="AQ949" s="55">
        <f t="shared" si="354"/>
        <v>0.41623422683696931</v>
      </c>
      <c r="AR949" s="55">
        <f t="shared" si="355"/>
        <v>0.61597489130464722</v>
      </c>
      <c r="AS949" s="55">
        <f t="shared" si="356"/>
        <v>0.6617790428882494</v>
      </c>
      <c r="AT949" s="55">
        <f t="shared" si="357"/>
        <v>0.57366241202252677</v>
      </c>
      <c r="AU949" s="55">
        <f t="shared" si="358"/>
        <v>0.47797302392425423</v>
      </c>
      <c r="AV949" s="55">
        <f t="shared" si="359"/>
        <v>0.67030064901399689</v>
      </c>
      <c r="AW949" s="55">
        <f t="shared" si="360"/>
        <v>0.50638770914774733</v>
      </c>
      <c r="AX949" s="55">
        <f t="shared" si="361"/>
        <v>0.72261806282099905</v>
      </c>
      <c r="AY949" s="55">
        <f t="shared" si="362"/>
        <v>0.68534820156712351</v>
      </c>
    </row>
    <row r="950" spans="1:51" ht="27" thickBot="1" x14ac:dyDescent="0.3">
      <c r="A950" s="41" t="s">
        <v>1398</v>
      </c>
      <c r="B950" s="41" t="s">
        <v>1438</v>
      </c>
      <c r="C950" s="26" t="s">
        <v>1009</v>
      </c>
      <c r="D950" s="50">
        <v>3.89</v>
      </c>
      <c r="E950" s="50">
        <v>4.4000000000000004</v>
      </c>
      <c r="F950" s="50">
        <v>9.7200000000000006</v>
      </c>
      <c r="G950" s="50">
        <v>15.5</v>
      </c>
      <c r="H950" s="50">
        <v>20.39</v>
      </c>
      <c r="I950" s="50">
        <v>25.1</v>
      </c>
      <c r="J950" s="50">
        <v>28.4</v>
      </c>
      <c r="K950" s="50">
        <v>31.5</v>
      </c>
      <c r="L950" s="50">
        <v>27</v>
      </c>
      <c r="M950" s="50">
        <v>12.4</v>
      </c>
      <c r="N950" s="50">
        <v>11.78</v>
      </c>
      <c r="O950" s="50">
        <v>3.39</v>
      </c>
      <c r="P950" s="51">
        <v>-5.6111111111111116</v>
      </c>
      <c r="Q950" s="51">
        <v>-3.6</v>
      </c>
      <c r="R950" s="51">
        <v>2.9999999999999991</v>
      </c>
      <c r="S950" s="51">
        <v>8.2999999999999989</v>
      </c>
      <c r="T950" s="51">
        <v>13.22222222222222</v>
      </c>
      <c r="U950" s="51">
        <v>17.7</v>
      </c>
      <c r="V950" s="51">
        <v>20.2</v>
      </c>
      <c r="W950" s="51">
        <v>17.599999999999998</v>
      </c>
      <c r="X950" s="51">
        <v>17.888888888888889</v>
      </c>
      <c r="Y950" s="51">
        <v>7.8999999999999995</v>
      </c>
      <c r="Z950" s="51">
        <v>5.3888888888888902</v>
      </c>
      <c r="AA950" s="51">
        <v>-1.7777777777777772</v>
      </c>
      <c r="AB950" s="53">
        <f t="shared" si="339"/>
        <v>201.28326449832872</v>
      </c>
      <c r="AC950" s="53">
        <f t="shared" si="340"/>
        <v>262.96693215489103</v>
      </c>
      <c r="AD950" s="53">
        <f t="shared" si="341"/>
        <v>476.97069881486374</v>
      </c>
      <c r="AE950" s="53">
        <f t="shared" si="342"/>
        <v>680.50161584795455</v>
      </c>
      <c r="AF950" s="53">
        <f t="shared" si="343"/>
        <v>962.93857054827606</v>
      </c>
      <c r="AG950" s="53">
        <f t="shared" si="344"/>
        <v>1284.9658751707118</v>
      </c>
      <c r="AH950" s="53">
        <f t="shared" si="345"/>
        <v>1445.6529400460895</v>
      </c>
      <c r="AI950" s="53">
        <f t="shared" si="346"/>
        <v>874.34286628277357</v>
      </c>
      <c r="AJ950" s="53">
        <f t="shared" si="347"/>
        <v>1175.9973193325563</v>
      </c>
      <c r="AK950" s="53">
        <f t="shared" si="348"/>
        <v>788.05598828968425</v>
      </c>
      <c r="AL950" s="53">
        <f t="shared" si="349"/>
        <v>581.30866362911945</v>
      </c>
      <c r="AM950" s="53">
        <f t="shared" si="350"/>
        <v>369.89600670354815</v>
      </c>
      <c r="AN950" s="55">
        <f t="shared" si="351"/>
        <v>0.49948244726355817</v>
      </c>
      <c r="AO950" s="55">
        <f t="shared" si="352"/>
        <v>0.56079344662603503</v>
      </c>
      <c r="AP950" s="55">
        <f t="shared" si="353"/>
        <v>0.62947240832835294</v>
      </c>
      <c r="AQ950" s="55">
        <f t="shared" si="354"/>
        <v>0.62211870601973751</v>
      </c>
      <c r="AR950" s="55">
        <f t="shared" si="355"/>
        <v>0.63456082249456502</v>
      </c>
      <c r="AS950" s="55">
        <f t="shared" si="356"/>
        <v>0.63547197768252894</v>
      </c>
      <c r="AT950" s="55">
        <f t="shared" si="357"/>
        <v>0.6116586545008611</v>
      </c>
      <c r="AU950" s="55">
        <f t="shared" si="358"/>
        <v>0.43513499040800302</v>
      </c>
      <c r="AV950" s="55">
        <f t="shared" si="359"/>
        <v>0.57470658336848557</v>
      </c>
      <c r="AW950" s="55">
        <f t="shared" si="360"/>
        <v>0.74028590312135056</v>
      </c>
      <c r="AX950" s="55">
        <f t="shared" si="361"/>
        <v>0.64890971197808855</v>
      </c>
      <c r="AY950" s="55">
        <f t="shared" si="362"/>
        <v>0.68912692244052953</v>
      </c>
    </row>
    <row r="951" spans="1:51" ht="14.4" thickBot="1" x14ac:dyDescent="0.3">
      <c r="A951" s="41" t="s">
        <v>1398</v>
      </c>
      <c r="B951" s="41" t="s">
        <v>1438</v>
      </c>
      <c r="C951" s="26" t="s">
        <v>1010</v>
      </c>
      <c r="D951" s="50">
        <v>2.11</v>
      </c>
      <c r="E951" s="50">
        <v>2.5</v>
      </c>
      <c r="F951" s="50">
        <v>11.22</v>
      </c>
      <c r="G951" s="50">
        <v>18.5</v>
      </c>
      <c r="H951" s="50">
        <v>20.61</v>
      </c>
      <c r="I951" s="50">
        <v>23.7</v>
      </c>
      <c r="J951" s="50">
        <v>30.1</v>
      </c>
      <c r="K951" s="50">
        <v>28.3</v>
      </c>
      <c r="L951" s="50">
        <v>24.11</v>
      </c>
      <c r="M951" s="50">
        <v>12.8</v>
      </c>
      <c r="N951" s="50">
        <v>9.7200000000000006</v>
      </c>
      <c r="O951" s="50">
        <v>4.3899999999999997</v>
      </c>
      <c r="P951" s="51">
        <v>-2.2222222222222223</v>
      </c>
      <c r="Q951" s="51">
        <v>-2.4</v>
      </c>
      <c r="R951" s="51">
        <v>4.6111111111111098</v>
      </c>
      <c r="S951" s="51">
        <v>10.899999999999999</v>
      </c>
      <c r="T951" s="51">
        <v>15.499999999999998</v>
      </c>
      <c r="U951" s="51">
        <v>18.099999999999998</v>
      </c>
      <c r="V951" s="51">
        <v>20.799999999999997</v>
      </c>
      <c r="W951" s="51">
        <v>19</v>
      </c>
      <c r="X951" s="51">
        <v>12.222222222222221</v>
      </c>
      <c r="Y951" s="51">
        <v>8.5999999999999979</v>
      </c>
      <c r="Z951" s="51">
        <v>5.7222222222222205</v>
      </c>
      <c r="AA951" s="51">
        <v>-1.722222222222223</v>
      </c>
      <c r="AB951" s="53">
        <f t="shared" si="339"/>
        <v>379.3448827604816</v>
      </c>
      <c r="AC951" s="53">
        <f t="shared" si="340"/>
        <v>359.39078161286631</v>
      </c>
      <c r="AD951" s="53">
        <f t="shared" si="341"/>
        <v>541.31453202241801</v>
      </c>
      <c r="AE951" s="53">
        <f t="shared" si="342"/>
        <v>797.73485262626798</v>
      </c>
      <c r="AF951" s="53">
        <f t="shared" si="343"/>
        <v>1275.3236720411378</v>
      </c>
      <c r="AG951" s="53">
        <f t="shared" si="344"/>
        <v>1469.4782659723951</v>
      </c>
      <c r="AH951" s="53">
        <f t="shared" si="345"/>
        <v>1411.0762473745053</v>
      </c>
      <c r="AI951" s="53">
        <f t="shared" si="346"/>
        <v>1252.7466364599061</v>
      </c>
      <c r="AJ951" s="53">
        <f t="shared" si="347"/>
        <v>673.57128267018061</v>
      </c>
      <c r="AK951" s="53">
        <f t="shared" si="348"/>
        <v>844.1416384675482</v>
      </c>
      <c r="AL951" s="53">
        <f t="shared" si="349"/>
        <v>698.19248498676404</v>
      </c>
      <c r="AM951" s="53">
        <f t="shared" si="350"/>
        <v>347.63201766568869</v>
      </c>
      <c r="AN951" s="55">
        <f t="shared" si="351"/>
        <v>0.73027200631993117</v>
      </c>
      <c r="AO951" s="55">
        <f t="shared" si="352"/>
        <v>0.70101032491986748</v>
      </c>
      <c r="AP951" s="55">
        <f t="shared" si="353"/>
        <v>0.63788939092070673</v>
      </c>
      <c r="AQ951" s="55">
        <f t="shared" si="354"/>
        <v>0.61251913705032401</v>
      </c>
      <c r="AR951" s="55">
        <f t="shared" si="355"/>
        <v>0.72533357368196849</v>
      </c>
      <c r="AS951" s="55">
        <f t="shared" si="356"/>
        <v>0.70866214818629825</v>
      </c>
      <c r="AT951" s="55">
        <f t="shared" si="357"/>
        <v>0.57533964740606391</v>
      </c>
      <c r="AU951" s="55">
        <f t="shared" si="358"/>
        <v>0.57104671705711307</v>
      </c>
      <c r="AV951" s="55">
        <f t="shared" si="359"/>
        <v>0.47391189720578647</v>
      </c>
      <c r="AW951" s="55">
        <f t="shared" si="360"/>
        <v>0.75619762179267158</v>
      </c>
      <c r="AX951" s="55">
        <f t="shared" si="361"/>
        <v>0.76158509036888933</v>
      </c>
      <c r="AY951" s="55">
        <f t="shared" si="362"/>
        <v>0.64500662130550579</v>
      </c>
    </row>
    <row r="952" spans="1:51" ht="14.4" thickBot="1" x14ac:dyDescent="0.3">
      <c r="A952" s="41" t="s">
        <v>1398</v>
      </c>
      <c r="B952" s="41" t="s">
        <v>1438</v>
      </c>
      <c r="C952" s="26" t="s">
        <v>1011</v>
      </c>
      <c r="D952" s="50">
        <v>1.39</v>
      </c>
      <c r="E952" s="50">
        <v>3.1</v>
      </c>
      <c r="F952" s="50">
        <v>11.61</v>
      </c>
      <c r="G952" s="50">
        <v>16</v>
      </c>
      <c r="H952" s="50">
        <v>20.89</v>
      </c>
      <c r="I952" s="50">
        <v>26.6</v>
      </c>
      <c r="J952" s="50">
        <v>29</v>
      </c>
      <c r="K952" s="50">
        <v>27.4</v>
      </c>
      <c r="L952" s="50">
        <v>21.5</v>
      </c>
      <c r="M952" s="50">
        <v>16.5</v>
      </c>
      <c r="N952" s="50">
        <v>8.61</v>
      </c>
      <c r="O952" s="50">
        <v>3.89</v>
      </c>
      <c r="P952" s="51">
        <v>-5.1111111111111107</v>
      </c>
      <c r="Q952" s="51">
        <v>-2.6999999999999997</v>
      </c>
      <c r="R952" s="51">
        <v>2.7222222222222214</v>
      </c>
      <c r="S952" s="51">
        <v>8.5999999999999979</v>
      </c>
      <c r="T952" s="51">
        <v>13.111111111111111</v>
      </c>
      <c r="U952" s="51">
        <v>19.8</v>
      </c>
      <c r="V952" s="51">
        <v>20.999999999999996</v>
      </c>
      <c r="W952" s="51">
        <v>20.300000000000004</v>
      </c>
      <c r="X952" s="51">
        <v>15.777777777777777</v>
      </c>
      <c r="Y952" s="51">
        <v>9.4</v>
      </c>
      <c r="Z952" s="51">
        <v>1.3888888888888888</v>
      </c>
      <c r="AA952" s="51">
        <v>-4.2777777777777777</v>
      </c>
      <c r="AB952" s="53">
        <f t="shared" si="339"/>
        <v>259.29518042313254</v>
      </c>
      <c r="AC952" s="53">
        <f t="shared" si="340"/>
        <v>329.45685679549126</v>
      </c>
      <c r="AD952" s="53">
        <f t="shared" si="341"/>
        <v>404.36476690643855</v>
      </c>
      <c r="AE952" s="53">
        <f t="shared" si="342"/>
        <v>686.4177891676045</v>
      </c>
      <c r="AF952" s="53">
        <f t="shared" si="343"/>
        <v>920.28460945987706</v>
      </c>
      <c r="AG952" s="53">
        <f t="shared" si="344"/>
        <v>1528.641661903458</v>
      </c>
      <c r="AH952" s="53">
        <f t="shared" si="345"/>
        <v>1540.8923927501151</v>
      </c>
      <c r="AI952" s="53">
        <f t="shared" si="346"/>
        <v>1551.5780415458905</v>
      </c>
      <c r="AJ952" s="53">
        <f t="shared" si="347"/>
        <v>1251.2000622293644</v>
      </c>
      <c r="AK952" s="53">
        <f t="shared" si="348"/>
        <v>740.64493735147641</v>
      </c>
      <c r="AL952" s="53">
        <f t="shared" si="349"/>
        <v>408.58339392216578</v>
      </c>
      <c r="AM952" s="53">
        <f t="shared" si="350"/>
        <v>246.21714201368951</v>
      </c>
      <c r="AN952" s="55">
        <f t="shared" si="351"/>
        <v>0.61949998197576694</v>
      </c>
      <c r="AO952" s="55">
        <f t="shared" si="352"/>
        <v>0.65706122315288995</v>
      </c>
      <c r="AP952" s="55">
        <f t="shared" si="353"/>
        <v>0.54425747604975039</v>
      </c>
      <c r="AQ952" s="55">
        <f t="shared" si="354"/>
        <v>0.61490569363103487</v>
      </c>
      <c r="AR952" s="55">
        <f t="shared" si="355"/>
        <v>0.61086577970446609</v>
      </c>
      <c r="AS952" s="55">
        <f t="shared" si="356"/>
        <v>0.66298806345876826</v>
      </c>
      <c r="AT952" s="55">
        <f t="shared" si="357"/>
        <v>0.62059071991510861</v>
      </c>
      <c r="AU952" s="55">
        <f t="shared" si="358"/>
        <v>0.65243173423392564</v>
      </c>
      <c r="AV952" s="55">
        <f t="shared" si="359"/>
        <v>0.69907127595425378</v>
      </c>
      <c r="AW952" s="55">
        <f t="shared" si="360"/>
        <v>0.62863941150923164</v>
      </c>
      <c r="AX952" s="55">
        <f t="shared" si="361"/>
        <v>0.60478841086208479</v>
      </c>
      <c r="AY952" s="55">
        <f t="shared" si="362"/>
        <v>0.55242781853551248</v>
      </c>
    </row>
    <row r="953" spans="1:51" ht="14.4" thickBot="1" x14ac:dyDescent="0.3">
      <c r="A953" s="41" t="s">
        <v>1398</v>
      </c>
      <c r="B953" s="41" t="s">
        <v>1438</v>
      </c>
      <c r="C953" s="26" t="s">
        <v>1012</v>
      </c>
      <c r="D953" s="50">
        <v>2.2200000000000002</v>
      </c>
      <c r="E953" s="50">
        <v>1.9</v>
      </c>
      <c r="F953" s="50">
        <v>6.28</v>
      </c>
      <c r="G953" s="50">
        <v>14.6</v>
      </c>
      <c r="H953" s="50">
        <v>18.78</v>
      </c>
      <c r="I953" s="50">
        <v>25.8</v>
      </c>
      <c r="J953" s="50">
        <v>28</v>
      </c>
      <c r="K953" s="50">
        <v>27.1</v>
      </c>
      <c r="L953" s="50">
        <v>24.61</v>
      </c>
      <c r="M953" s="50">
        <v>16</v>
      </c>
      <c r="N953" s="50">
        <v>6.22</v>
      </c>
      <c r="O953" s="50">
        <v>1.5</v>
      </c>
      <c r="P953" s="51">
        <v>-0.49999999999999922</v>
      </c>
      <c r="Q953" s="51">
        <v>-2.0000000000000009</v>
      </c>
      <c r="R953" s="51">
        <v>-2.8888888888888884</v>
      </c>
      <c r="S953" s="51">
        <v>1.8000000000000012</v>
      </c>
      <c r="T953" s="51">
        <v>13.777777777777775</v>
      </c>
      <c r="U953" s="51">
        <v>18.400000000000002</v>
      </c>
      <c r="V953" s="51">
        <v>17.599999999999998</v>
      </c>
      <c r="W953" s="51">
        <v>16.2</v>
      </c>
      <c r="X953" s="51">
        <v>9.2222222222222232</v>
      </c>
      <c r="Y953" s="51">
        <v>4.9000000000000004</v>
      </c>
      <c r="Z953" s="51">
        <v>1.2222222222222239</v>
      </c>
      <c r="AA953" s="51">
        <v>-3.2222222222222223</v>
      </c>
      <c r="AB953" s="53">
        <f t="shared" si="339"/>
        <v>484.55019741894961</v>
      </c>
      <c r="AC953" s="53">
        <f t="shared" si="340"/>
        <v>397.90946603088435</v>
      </c>
      <c r="AD953" s="53">
        <f t="shared" si="341"/>
        <v>256.57939073119587</v>
      </c>
      <c r="AE953" s="53">
        <f t="shared" si="342"/>
        <v>291.72036986125852</v>
      </c>
      <c r="AF953" s="53">
        <f t="shared" si="343"/>
        <v>1144.0168207029626</v>
      </c>
      <c r="AG953" s="53">
        <f t="shared" si="344"/>
        <v>1345.9640814097518</v>
      </c>
      <c r="AH953" s="53">
        <f t="shared" si="345"/>
        <v>1069.5084553080385</v>
      </c>
      <c r="AI953" s="53">
        <f t="shared" si="346"/>
        <v>943.9737158640595</v>
      </c>
      <c r="AJ953" s="53">
        <f t="shared" si="347"/>
        <v>438.56378439742514</v>
      </c>
      <c r="AK953" s="53">
        <f t="shared" si="348"/>
        <v>412.99256658110261</v>
      </c>
      <c r="AL953" s="53">
        <f t="shared" si="349"/>
        <v>469.65288494463863</v>
      </c>
      <c r="AM953" s="53">
        <f t="shared" si="350"/>
        <v>341.61678546361685</v>
      </c>
      <c r="AN953" s="55">
        <f t="shared" si="351"/>
        <v>0.82211993163927322</v>
      </c>
      <c r="AO953" s="55">
        <f t="shared" si="352"/>
        <v>0.75355110255123048</v>
      </c>
      <c r="AP953" s="55">
        <f t="shared" si="353"/>
        <v>0.5189400975502364</v>
      </c>
      <c r="AQ953" s="55">
        <f t="shared" si="354"/>
        <v>0.41928560860768566</v>
      </c>
      <c r="AR953" s="55">
        <f t="shared" si="355"/>
        <v>0.72711504124916837</v>
      </c>
      <c r="AS953" s="55">
        <f t="shared" si="356"/>
        <v>0.63699339655830878</v>
      </c>
      <c r="AT953" s="55">
        <f t="shared" si="357"/>
        <v>0.53226322234466716</v>
      </c>
      <c r="AU953" s="55">
        <f t="shared" si="358"/>
        <v>0.51339053456721306</v>
      </c>
      <c r="AV953" s="55">
        <f t="shared" si="359"/>
        <v>0.37671923011013114</v>
      </c>
      <c r="AW953" s="55">
        <f t="shared" si="360"/>
        <v>0.47696374286450688</v>
      </c>
      <c r="AX953" s="55">
        <f t="shared" si="361"/>
        <v>0.70354664469507477</v>
      </c>
      <c r="AY953" s="55">
        <f t="shared" si="362"/>
        <v>0.70827496402550616</v>
      </c>
    </row>
    <row r="954" spans="1:51" ht="14.4" thickBot="1" x14ac:dyDescent="0.3">
      <c r="A954" s="43" t="s">
        <v>1398</v>
      </c>
      <c r="B954" s="43" t="s">
        <v>1439</v>
      </c>
      <c r="C954" s="30" t="s">
        <v>1013</v>
      </c>
      <c r="D954" s="50"/>
      <c r="E954" s="50"/>
      <c r="F954" s="50"/>
      <c r="G954" s="50"/>
      <c r="H954" s="50"/>
      <c r="I954" s="50"/>
      <c r="J954" s="50"/>
      <c r="K954" s="50"/>
      <c r="L954" s="50"/>
      <c r="M954" s="50"/>
      <c r="N954" s="50"/>
      <c r="O954" s="50"/>
      <c r="P954" s="51">
        <v>-17.777777777777779</v>
      </c>
      <c r="Q954" s="51">
        <v>-17.777777777777779</v>
      </c>
      <c r="R954" s="51">
        <v>-17.777777777777779</v>
      </c>
      <c r="S954" s="51">
        <v>-17.777777777777779</v>
      </c>
      <c r="T954" s="51">
        <v>-17.777777777777779</v>
      </c>
      <c r="U954" s="51">
        <v>-17.777777777777779</v>
      </c>
      <c r="V954" s="51">
        <v>-17.777777777777779</v>
      </c>
      <c r="W954" s="51">
        <v>-17.777777777777779</v>
      </c>
      <c r="X954" s="51">
        <v>-17.777777777777779</v>
      </c>
      <c r="Y954" s="51">
        <v>-17.777777777777779</v>
      </c>
      <c r="Z954" s="51">
        <v>-17.777777777777779</v>
      </c>
      <c r="AA954" s="51">
        <v>-17.777777777777779</v>
      </c>
      <c r="AB954" s="53">
        <f t="shared" si="339"/>
        <v>37.84433195073693</v>
      </c>
      <c r="AC954" s="53">
        <f t="shared" si="340"/>
        <v>37.84433195073693</v>
      </c>
      <c r="AD954" s="53">
        <f t="shared" si="341"/>
        <v>37.84433195073693</v>
      </c>
      <c r="AE954" s="53">
        <f t="shared" si="342"/>
        <v>37.84433195073693</v>
      </c>
      <c r="AF954" s="53">
        <f t="shared" si="343"/>
        <v>37.84433195073693</v>
      </c>
      <c r="AG954" s="53">
        <f t="shared" si="344"/>
        <v>37.84433195073693</v>
      </c>
      <c r="AH954" s="53">
        <f t="shared" si="345"/>
        <v>37.84433195073693</v>
      </c>
      <c r="AI954" s="53">
        <f t="shared" si="346"/>
        <v>37.84433195073693</v>
      </c>
      <c r="AJ954" s="53">
        <f t="shared" si="347"/>
        <v>37.84433195073693</v>
      </c>
      <c r="AK954" s="53">
        <f t="shared" si="348"/>
        <v>37.84433195073693</v>
      </c>
      <c r="AL954" s="53">
        <f t="shared" si="349"/>
        <v>37.84433195073693</v>
      </c>
      <c r="AM954" s="53">
        <f t="shared" si="350"/>
        <v>37.84433195073693</v>
      </c>
      <c r="AN954" s="55">
        <f t="shared" si="351"/>
        <v>0.24883344305002977</v>
      </c>
      <c r="AO954" s="55">
        <f t="shared" si="352"/>
        <v>0.24883344305002977</v>
      </c>
      <c r="AP954" s="55">
        <f t="shared" si="353"/>
        <v>0.24883344305002977</v>
      </c>
      <c r="AQ954" s="55">
        <f t="shared" si="354"/>
        <v>0.24883344305002977</v>
      </c>
      <c r="AR954" s="55">
        <f t="shared" si="355"/>
        <v>0.24883344305002977</v>
      </c>
      <c r="AS954" s="55">
        <f t="shared" si="356"/>
        <v>0.24883344305002977</v>
      </c>
      <c r="AT954" s="55">
        <f t="shared" si="357"/>
        <v>0.24883344305002977</v>
      </c>
      <c r="AU954" s="55">
        <f t="shared" si="358"/>
        <v>0.24883344305002977</v>
      </c>
      <c r="AV954" s="55">
        <f t="shared" si="359"/>
        <v>0.24883344305002977</v>
      </c>
      <c r="AW954" s="55">
        <f t="shared" si="360"/>
        <v>0.24883344305002977</v>
      </c>
      <c r="AX954" s="55">
        <f t="shared" si="361"/>
        <v>0.24883344305002977</v>
      </c>
      <c r="AY954" s="55">
        <f t="shared" si="362"/>
        <v>0.24883344305002977</v>
      </c>
    </row>
    <row r="955" spans="1:51" ht="14.4" thickBot="1" x14ac:dyDescent="0.3">
      <c r="A955" s="41" t="s">
        <v>1398</v>
      </c>
      <c r="B955" s="41" t="s">
        <v>1439</v>
      </c>
      <c r="C955" s="26" t="s">
        <v>1014</v>
      </c>
      <c r="D955" s="50">
        <v>6.28</v>
      </c>
      <c r="E955" s="50">
        <v>7.2</v>
      </c>
      <c r="F955" s="50">
        <v>8.7799999999999994</v>
      </c>
      <c r="G955" s="50">
        <v>9.9</v>
      </c>
      <c r="H955" s="50">
        <v>11.5</v>
      </c>
      <c r="I955" s="50">
        <v>13.5</v>
      </c>
      <c r="J955" s="50">
        <v>15.7</v>
      </c>
      <c r="K955" s="50">
        <v>16.8</v>
      </c>
      <c r="L955" s="50">
        <v>14.28</v>
      </c>
      <c r="M955" s="50">
        <v>11.5</v>
      </c>
      <c r="N955" s="50">
        <v>7.78</v>
      </c>
      <c r="O955" s="50">
        <v>6.39</v>
      </c>
      <c r="P955" s="51">
        <v>3.1111111111111116</v>
      </c>
      <c r="Q955" s="51">
        <v>4.4000000000000012</v>
      </c>
      <c r="R955" s="51">
        <v>5.2222222222222214</v>
      </c>
      <c r="S955" s="51">
        <v>5.7999999999999989</v>
      </c>
      <c r="T955" s="51">
        <v>7.8888888888888902</v>
      </c>
      <c r="U955" s="51">
        <v>9.9</v>
      </c>
      <c r="V955" s="51">
        <v>12.3</v>
      </c>
      <c r="W955" s="51">
        <v>12.999999999999998</v>
      </c>
      <c r="X955" s="51">
        <v>11.222222222222223</v>
      </c>
      <c r="Y955" s="51">
        <v>8.8000000000000025</v>
      </c>
      <c r="Z955" s="51">
        <v>5.7777777777777768</v>
      </c>
      <c r="AA955" s="51">
        <v>3.8888888888888888</v>
      </c>
      <c r="AB955" s="53">
        <f t="shared" si="339"/>
        <v>612.16538575765253</v>
      </c>
      <c r="AC955" s="53">
        <f t="shared" si="340"/>
        <v>688.92312441475883</v>
      </c>
      <c r="AD955" s="53">
        <f t="shared" si="341"/>
        <v>693.94687734953447</v>
      </c>
      <c r="AE955" s="53">
        <f t="shared" si="342"/>
        <v>697.28833687432711</v>
      </c>
      <c r="AF955" s="53">
        <f t="shared" si="343"/>
        <v>834.93222127110062</v>
      </c>
      <c r="AG955" s="53">
        <f t="shared" si="344"/>
        <v>960.65209355772095</v>
      </c>
      <c r="AH955" s="53">
        <f t="shared" si="345"/>
        <v>1145.9539276190021</v>
      </c>
      <c r="AI955" s="53">
        <f t="shared" si="346"/>
        <v>1171.0267846517042</v>
      </c>
      <c r="AJ955" s="53">
        <f t="shared" si="347"/>
        <v>1089.1268155490093</v>
      </c>
      <c r="AK955" s="53">
        <f t="shared" si="348"/>
        <v>944.70176740906402</v>
      </c>
      <c r="AL955" s="53">
        <f t="shared" si="349"/>
        <v>802.12531015514344</v>
      </c>
      <c r="AM955" s="53">
        <f t="shared" si="350"/>
        <v>677.93596905346931</v>
      </c>
      <c r="AN955" s="55">
        <f t="shared" si="351"/>
        <v>0.80156866058568466</v>
      </c>
      <c r="AO955" s="55">
        <f t="shared" si="352"/>
        <v>0.82390185843484953</v>
      </c>
      <c r="AP955" s="55">
        <f t="shared" si="353"/>
        <v>0.78366584035228826</v>
      </c>
      <c r="AQ955" s="55">
        <f t="shared" si="354"/>
        <v>0.75651617064285237</v>
      </c>
      <c r="AR955" s="55">
        <f t="shared" si="355"/>
        <v>0.78491367405811574</v>
      </c>
      <c r="AS955" s="55">
        <f t="shared" si="356"/>
        <v>0.78847905917178696</v>
      </c>
      <c r="AT955" s="55">
        <f t="shared" si="357"/>
        <v>0.80216048677739882</v>
      </c>
      <c r="AU955" s="55">
        <f t="shared" si="358"/>
        <v>0.78296466830906575</v>
      </c>
      <c r="AV955" s="55">
        <f t="shared" si="359"/>
        <v>0.81856953332755489</v>
      </c>
      <c r="AW955" s="55">
        <f t="shared" si="360"/>
        <v>0.83491766190392103</v>
      </c>
      <c r="AX955" s="55">
        <f t="shared" si="361"/>
        <v>0.87159700271450224</v>
      </c>
      <c r="AY955" s="55">
        <f t="shared" si="362"/>
        <v>0.8403406483928858</v>
      </c>
    </row>
    <row r="956" spans="1:51" ht="14.4" thickBot="1" x14ac:dyDescent="0.3">
      <c r="A956" s="41" t="s">
        <v>1398</v>
      </c>
      <c r="B956" s="41" t="s">
        <v>1439</v>
      </c>
      <c r="C956" s="26" t="s">
        <v>1015</v>
      </c>
      <c r="D956" s="50">
        <v>5.28</v>
      </c>
      <c r="E956" s="50">
        <v>6.7</v>
      </c>
      <c r="F956" s="50">
        <v>9.2200000000000006</v>
      </c>
      <c r="G956" s="50">
        <v>11</v>
      </c>
      <c r="H956" s="50">
        <v>13</v>
      </c>
      <c r="I956" s="50">
        <v>17.5</v>
      </c>
      <c r="J956" s="50">
        <v>20.5</v>
      </c>
      <c r="K956" s="50">
        <v>19.899999999999999</v>
      </c>
      <c r="L956" s="50">
        <v>16</v>
      </c>
      <c r="M956" s="50">
        <v>11.3</v>
      </c>
      <c r="N956" s="50">
        <v>8.89</v>
      </c>
      <c r="O956" s="50">
        <v>6</v>
      </c>
      <c r="P956" s="51">
        <v>2.7777777777777777</v>
      </c>
      <c r="Q956" s="51">
        <v>2.2000000000000006</v>
      </c>
      <c r="R956" s="51">
        <v>6.2222222222222232</v>
      </c>
      <c r="S956" s="51">
        <v>5.0999999999999996</v>
      </c>
      <c r="T956" s="51">
        <v>6.6111111111111098</v>
      </c>
      <c r="U956" s="51">
        <v>10.199999999999999</v>
      </c>
      <c r="V956" s="51">
        <v>11.9</v>
      </c>
      <c r="W956" s="51">
        <v>13.499999999999998</v>
      </c>
      <c r="X956" s="51">
        <v>8.3888888888888893</v>
      </c>
      <c r="Y956" s="51">
        <v>8.6999999999999975</v>
      </c>
      <c r="Z956" s="51">
        <v>6.8888888888888875</v>
      </c>
      <c r="AA956" s="51">
        <v>3.1111111111111116</v>
      </c>
      <c r="AB956" s="53">
        <f t="shared" si="339"/>
        <v>625.77829772939083</v>
      </c>
      <c r="AC956" s="53">
        <f t="shared" si="340"/>
        <v>522.59319277525913</v>
      </c>
      <c r="AD956" s="53">
        <f t="shared" si="341"/>
        <v>773.68730181777698</v>
      </c>
      <c r="AE956" s="53">
        <f t="shared" si="342"/>
        <v>588.01192436920167</v>
      </c>
      <c r="AF956" s="53">
        <f t="shared" si="343"/>
        <v>635.24700441904338</v>
      </c>
      <c r="AG956" s="53">
        <f t="shared" si="344"/>
        <v>773.85483470553891</v>
      </c>
      <c r="AH956" s="53">
        <f t="shared" si="345"/>
        <v>804.17312463089183</v>
      </c>
      <c r="AI956" s="53">
        <f t="shared" si="346"/>
        <v>1029.1527254882938</v>
      </c>
      <c r="AJ956" s="53">
        <f t="shared" si="347"/>
        <v>667.07366520639994</v>
      </c>
      <c r="AK956" s="53">
        <f t="shared" si="348"/>
        <v>944.43727422674715</v>
      </c>
      <c r="AL956" s="53">
        <f t="shared" si="349"/>
        <v>867.04453715125567</v>
      </c>
      <c r="AM956" s="53">
        <f t="shared" si="350"/>
        <v>624.10550964117397</v>
      </c>
      <c r="AN956" s="55">
        <f t="shared" si="351"/>
        <v>0.83895917620918048</v>
      </c>
      <c r="AO956" s="55">
        <f t="shared" si="352"/>
        <v>0.72998497081059832</v>
      </c>
      <c r="AP956" s="55">
        <f t="shared" si="353"/>
        <v>0.81528176534988051</v>
      </c>
      <c r="AQ956" s="55">
        <f t="shared" si="354"/>
        <v>0.66970221930624363</v>
      </c>
      <c r="AR956" s="55">
        <f t="shared" si="355"/>
        <v>0.6517168967585123</v>
      </c>
      <c r="AS956" s="55">
        <f t="shared" si="356"/>
        <v>0.62254483209792544</v>
      </c>
      <c r="AT956" s="55">
        <f t="shared" si="357"/>
        <v>0.57792958807535089</v>
      </c>
      <c r="AU956" s="55">
        <f t="shared" si="358"/>
        <v>0.66603035369097474</v>
      </c>
      <c r="AV956" s="55">
        <f t="shared" si="359"/>
        <v>0.6061793633083874</v>
      </c>
      <c r="AW956" s="55">
        <f t="shared" si="360"/>
        <v>0.84034264884686083</v>
      </c>
      <c r="AX956" s="55">
        <f t="shared" si="361"/>
        <v>0.87272153896201832</v>
      </c>
      <c r="AY956" s="55">
        <f t="shared" si="362"/>
        <v>0.81720304523272902</v>
      </c>
    </row>
    <row r="957" spans="1:51" ht="14.4" thickBot="1" x14ac:dyDescent="0.3">
      <c r="A957" s="41" t="s">
        <v>1398</v>
      </c>
      <c r="B957" s="41" t="s">
        <v>1439</v>
      </c>
      <c r="C957" s="26" t="s">
        <v>1016</v>
      </c>
      <c r="D957" s="50">
        <v>-0.78</v>
      </c>
      <c r="E957" s="50">
        <v>-2.5</v>
      </c>
      <c r="F957" s="50">
        <v>1.39</v>
      </c>
      <c r="G957" s="50">
        <v>7.2</v>
      </c>
      <c r="H957" s="50">
        <v>10</v>
      </c>
      <c r="I957" s="50">
        <v>15.6</v>
      </c>
      <c r="J957" s="50">
        <v>20.100000000000001</v>
      </c>
      <c r="K957" s="50">
        <v>19.5</v>
      </c>
      <c r="L957" s="50">
        <v>15</v>
      </c>
      <c r="M957" s="50">
        <v>7.5</v>
      </c>
      <c r="N957" s="50">
        <v>0.72</v>
      </c>
      <c r="O957" s="50">
        <v>-0.28000000000000003</v>
      </c>
      <c r="P957" s="51">
        <v>-4.2777777777777777</v>
      </c>
      <c r="Q957" s="51">
        <v>-5.9</v>
      </c>
      <c r="R957" s="51">
        <v>-3.6111111111111112</v>
      </c>
      <c r="S957" s="51">
        <v>-1.2999999999999998</v>
      </c>
      <c r="T957" s="51">
        <v>0.27777777777777779</v>
      </c>
      <c r="U957" s="51">
        <v>6.7000000000000011</v>
      </c>
      <c r="V957" s="51">
        <v>8.5999999999999979</v>
      </c>
      <c r="W957" s="51">
        <v>7.6999999999999993</v>
      </c>
      <c r="X957" s="51">
        <v>5</v>
      </c>
      <c r="Y957" s="51">
        <v>0.39999999999999936</v>
      </c>
      <c r="Z957" s="51">
        <v>-4.7777777777777786</v>
      </c>
      <c r="AA957" s="51">
        <v>-3.2777777777777768</v>
      </c>
      <c r="AB957" s="53">
        <f t="shared" si="339"/>
        <v>343.99093995450181</v>
      </c>
      <c r="AC957" s="53">
        <f t="shared" si="340"/>
        <v>305.39079477505862</v>
      </c>
      <c r="AD957" s="53">
        <f t="shared" si="341"/>
        <v>324.91028193475995</v>
      </c>
      <c r="AE957" s="53">
        <f t="shared" si="342"/>
        <v>304.52339024607124</v>
      </c>
      <c r="AF957" s="53">
        <f t="shared" si="343"/>
        <v>317.07436732134033</v>
      </c>
      <c r="AG957" s="53">
        <f t="shared" si="344"/>
        <v>543.50946640436587</v>
      </c>
      <c r="AH957" s="53">
        <f t="shared" si="345"/>
        <v>530.50658810814116</v>
      </c>
      <c r="AI957" s="53">
        <f t="shared" si="346"/>
        <v>487.27751938118826</v>
      </c>
      <c r="AJ957" s="53">
        <f t="shared" si="347"/>
        <v>446.50234676887897</v>
      </c>
      <c r="AK957" s="53">
        <f t="shared" si="348"/>
        <v>382.11961665843273</v>
      </c>
      <c r="AL957" s="53">
        <f t="shared" si="349"/>
        <v>286.14840522183408</v>
      </c>
      <c r="AM957" s="53">
        <f t="shared" si="350"/>
        <v>385.23437198071571</v>
      </c>
      <c r="AN957" s="55">
        <f t="shared" si="351"/>
        <v>0.77179908352798743</v>
      </c>
      <c r="AO957" s="55">
        <f t="shared" si="352"/>
        <v>0.77466453777661703</v>
      </c>
      <c r="AP957" s="55">
        <f t="shared" si="353"/>
        <v>0.69346700668212635</v>
      </c>
      <c r="AQ957" s="55">
        <f t="shared" si="354"/>
        <v>0.54777275709242279</v>
      </c>
      <c r="AR957" s="55">
        <f t="shared" si="355"/>
        <v>0.50843950223646661</v>
      </c>
      <c r="AS957" s="55">
        <f t="shared" si="356"/>
        <v>0.55420597274102923</v>
      </c>
      <c r="AT957" s="55">
        <f t="shared" si="357"/>
        <v>0.47523756913709342</v>
      </c>
      <c r="AU957" s="55">
        <f t="shared" si="358"/>
        <v>0.46401503313591502</v>
      </c>
      <c r="AV957" s="55">
        <f t="shared" si="359"/>
        <v>0.51208481187837029</v>
      </c>
      <c r="AW957" s="55">
        <f t="shared" si="360"/>
        <v>0.60734975353893506</v>
      </c>
      <c r="AX957" s="55">
        <f t="shared" si="361"/>
        <v>0.66665238391567117</v>
      </c>
      <c r="AY957" s="55">
        <f t="shared" si="362"/>
        <v>0.80201994260476506</v>
      </c>
    </row>
    <row r="958" spans="1:51" ht="14.4" thickBot="1" x14ac:dyDescent="0.3">
      <c r="A958" s="41" t="s">
        <v>1398</v>
      </c>
      <c r="B958" s="41" t="s">
        <v>1439</v>
      </c>
      <c r="C958" s="26" t="s">
        <v>1017</v>
      </c>
      <c r="D958" s="50">
        <v>-2</v>
      </c>
      <c r="E958" s="50">
        <v>0</v>
      </c>
      <c r="F958" s="50">
        <v>2.5</v>
      </c>
      <c r="G958" s="50">
        <v>5.7</v>
      </c>
      <c r="H958" s="50">
        <v>10.39</v>
      </c>
      <c r="I958" s="50">
        <v>16.5</v>
      </c>
      <c r="J958" s="50">
        <v>21</v>
      </c>
      <c r="K958" s="50">
        <v>18</v>
      </c>
      <c r="L958" s="50">
        <v>13.22</v>
      </c>
      <c r="M958" s="50">
        <v>6.5</v>
      </c>
      <c r="N958" s="50">
        <v>1.89</v>
      </c>
      <c r="O958" s="50">
        <v>-2.2200000000000002</v>
      </c>
      <c r="P958" s="51">
        <v>-6.7222222222222232</v>
      </c>
      <c r="Q958" s="51">
        <v>-5.4999999999999991</v>
      </c>
      <c r="R958" s="51">
        <v>-2.2777777777777786</v>
      </c>
      <c r="S958" s="51">
        <v>-3.6</v>
      </c>
      <c r="T958" s="51">
        <v>-1.0000000000000004</v>
      </c>
      <c r="U958" s="51">
        <v>4.8</v>
      </c>
      <c r="V958" s="51">
        <v>3.1999999999999988</v>
      </c>
      <c r="W958" s="51">
        <v>4.8</v>
      </c>
      <c r="X958" s="51">
        <v>1.6111111111111103</v>
      </c>
      <c r="Y958" s="51">
        <v>-0.70000000000000084</v>
      </c>
      <c r="Z958" s="51">
        <v>-3.7222222222222219</v>
      </c>
      <c r="AA958" s="51">
        <v>-4.7222222222222223</v>
      </c>
      <c r="AB958" s="53">
        <f t="shared" si="339"/>
        <v>259.55145210856409</v>
      </c>
      <c r="AC958" s="53">
        <f t="shared" si="340"/>
        <v>270.22255844424313</v>
      </c>
      <c r="AD958" s="53">
        <f t="shared" si="341"/>
        <v>365.94511070146831</v>
      </c>
      <c r="AE958" s="53">
        <f t="shared" si="342"/>
        <v>240.2192430447048</v>
      </c>
      <c r="AF958" s="53">
        <f t="shared" si="343"/>
        <v>256.51982881552061</v>
      </c>
      <c r="AG958" s="53">
        <f t="shared" si="344"/>
        <v>394.50457164503626</v>
      </c>
      <c r="AH958" s="53">
        <f t="shared" si="345"/>
        <v>237.87317665435359</v>
      </c>
      <c r="AI958" s="53">
        <f t="shared" si="346"/>
        <v>358.80955822974175</v>
      </c>
      <c r="AJ958" s="53">
        <f t="shared" si="347"/>
        <v>310.54069606599296</v>
      </c>
      <c r="AK958" s="53">
        <f t="shared" si="348"/>
        <v>348.8038557055761</v>
      </c>
      <c r="AL958" s="53">
        <f t="shared" si="349"/>
        <v>308.32709794770864</v>
      </c>
      <c r="AM958" s="53">
        <f t="shared" si="350"/>
        <v>357.60470477580276</v>
      </c>
      <c r="AN958" s="55">
        <f t="shared" si="351"/>
        <v>0.70109351640191409</v>
      </c>
      <c r="AO958" s="55">
        <f t="shared" si="352"/>
        <v>0.6649195893352905</v>
      </c>
      <c r="AP958" s="55">
        <f t="shared" si="353"/>
        <v>0.70737372225855122</v>
      </c>
      <c r="AQ958" s="55">
        <f t="shared" si="354"/>
        <v>0.51228257541366162</v>
      </c>
      <c r="AR958" s="55">
        <f t="shared" si="355"/>
        <v>0.45140076109835769</v>
      </c>
      <c r="AS958" s="55">
        <f t="shared" si="356"/>
        <v>0.45879914065082628</v>
      </c>
      <c r="AT958" s="55">
        <f t="shared" si="357"/>
        <v>0.30952035807601525</v>
      </c>
      <c r="AU958" s="55">
        <f t="shared" si="358"/>
        <v>0.41728671555479407</v>
      </c>
      <c r="AV958" s="55">
        <f t="shared" si="359"/>
        <v>0.45240570581889017</v>
      </c>
      <c r="AW958" s="55">
        <f t="shared" si="360"/>
        <v>0.60049280873616817</v>
      </c>
      <c r="AX958" s="55">
        <f t="shared" si="361"/>
        <v>0.66356193881765257</v>
      </c>
      <c r="AY958" s="55">
        <f t="shared" si="362"/>
        <v>0.82964286208907956</v>
      </c>
    </row>
    <row r="959" spans="1:51" ht="14.4" thickBot="1" x14ac:dyDescent="0.3">
      <c r="A959" s="41" t="s">
        <v>1398</v>
      </c>
      <c r="B959" s="41" t="s">
        <v>1439</v>
      </c>
      <c r="C959" s="26" t="s">
        <v>1018</v>
      </c>
      <c r="D959" s="50">
        <v>5.5</v>
      </c>
      <c r="E959" s="50">
        <v>7.2</v>
      </c>
      <c r="F959" s="50">
        <v>10.11</v>
      </c>
      <c r="G959" s="50">
        <v>11.5</v>
      </c>
      <c r="H959" s="50">
        <v>12.39</v>
      </c>
      <c r="I959" s="50">
        <v>17.100000000000001</v>
      </c>
      <c r="J959" s="50">
        <v>20.7</v>
      </c>
      <c r="K959" s="50">
        <v>20.100000000000001</v>
      </c>
      <c r="L959" s="50">
        <v>18.11</v>
      </c>
      <c r="M959" s="50">
        <v>11.4</v>
      </c>
      <c r="N959" s="50">
        <v>7.22</v>
      </c>
      <c r="O959" s="50">
        <v>6.28</v>
      </c>
      <c r="P959" s="51">
        <v>2.3888888888888871</v>
      </c>
      <c r="Q959" s="51">
        <v>2.8999999999999995</v>
      </c>
      <c r="R959" s="51">
        <v>5.8888888888888893</v>
      </c>
      <c r="S959" s="51">
        <v>2.2000000000000006</v>
      </c>
      <c r="T959" s="51">
        <v>5.3888888888888902</v>
      </c>
      <c r="U959" s="51">
        <v>9.7000000000000011</v>
      </c>
      <c r="V959" s="51">
        <v>10.899999999999999</v>
      </c>
      <c r="W959" s="51">
        <v>11.700000000000001</v>
      </c>
      <c r="X959" s="51">
        <v>9.8888888888888875</v>
      </c>
      <c r="Y959" s="51">
        <v>4.5000000000000009</v>
      </c>
      <c r="Z959" s="51">
        <v>4.1111111111111098</v>
      </c>
      <c r="AA959" s="51">
        <v>3.6111111111111112</v>
      </c>
      <c r="AB959" s="53">
        <f t="shared" si="339"/>
        <v>583.18433926369767</v>
      </c>
      <c r="AC959" s="53">
        <f t="shared" si="340"/>
        <v>557.77810671199063</v>
      </c>
      <c r="AD959" s="53">
        <f t="shared" si="341"/>
        <v>696.06591397973136</v>
      </c>
      <c r="AE959" s="53">
        <f t="shared" si="342"/>
        <v>378.17448814735104</v>
      </c>
      <c r="AF959" s="53">
        <f t="shared" si="343"/>
        <v>558.43425431561423</v>
      </c>
      <c r="AG959" s="53">
        <f t="shared" si="344"/>
        <v>742.28844100540312</v>
      </c>
      <c r="AH959" s="53">
        <f t="shared" si="345"/>
        <v>695.8651643674134</v>
      </c>
      <c r="AI959" s="53">
        <f t="shared" si="346"/>
        <v>802.8267042308363</v>
      </c>
      <c r="AJ959" s="53">
        <f t="shared" si="347"/>
        <v>714.3466721778766</v>
      </c>
      <c r="AK959" s="53">
        <f t="shared" si="348"/>
        <v>526.65958903597561</v>
      </c>
      <c r="AL959" s="53">
        <f t="shared" si="349"/>
        <v>660.69445810524974</v>
      </c>
      <c r="AM959" s="53">
        <f t="shared" si="350"/>
        <v>656.91625422292634</v>
      </c>
      <c r="AN959" s="55">
        <f t="shared" si="351"/>
        <v>0.80374410616183545</v>
      </c>
      <c r="AO959" s="55">
        <f t="shared" si="352"/>
        <v>0.74134580282196239</v>
      </c>
      <c r="AP959" s="55">
        <f t="shared" si="353"/>
        <v>0.75056204709842944</v>
      </c>
      <c r="AQ959" s="55">
        <f t="shared" si="354"/>
        <v>0.52825351823952504</v>
      </c>
      <c r="AR959" s="55">
        <f t="shared" si="355"/>
        <v>0.62337521148289921</v>
      </c>
      <c r="AS959" s="55">
        <f t="shared" si="356"/>
        <v>0.61747135864326219</v>
      </c>
      <c r="AT959" s="55">
        <f t="shared" si="357"/>
        <v>0.5343012513224058</v>
      </c>
      <c r="AU959" s="55">
        <f t="shared" si="358"/>
        <v>0.58462351522936162</v>
      </c>
      <c r="AV959" s="55">
        <f t="shared" si="359"/>
        <v>0.58675412680458094</v>
      </c>
      <c r="AW959" s="55">
        <f t="shared" si="360"/>
        <v>0.62545705887016334</v>
      </c>
      <c r="AX959" s="55">
        <f t="shared" si="361"/>
        <v>0.8062938996554333</v>
      </c>
      <c r="AY959" s="55">
        <f t="shared" si="362"/>
        <v>0.83035030263307141</v>
      </c>
    </row>
    <row r="960" spans="1:51" ht="27" thickBot="1" x14ac:dyDescent="0.3">
      <c r="A960" s="41" t="s">
        <v>1398</v>
      </c>
      <c r="B960" s="41" t="s">
        <v>1439</v>
      </c>
      <c r="C960" s="26" t="s">
        <v>1019</v>
      </c>
      <c r="D960" s="50">
        <v>5.5</v>
      </c>
      <c r="E960" s="50">
        <v>4.8</v>
      </c>
      <c r="F960" s="50">
        <v>7.72</v>
      </c>
      <c r="G960" s="50">
        <v>9.9</v>
      </c>
      <c r="H960" s="50">
        <v>13.39</v>
      </c>
      <c r="I960" s="50">
        <v>15.8</v>
      </c>
      <c r="J960" s="50">
        <v>19.100000000000001</v>
      </c>
      <c r="K960" s="50">
        <v>19.7</v>
      </c>
      <c r="L960" s="50">
        <v>16.39</v>
      </c>
      <c r="M960" s="50">
        <v>11.6</v>
      </c>
      <c r="N960" s="50">
        <v>6.11</v>
      </c>
      <c r="O960" s="50">
        <v>4.28</v>
      </c>
      <c r="P960" s="51">
        <v>3.7222222222222237</v>
      </c>
      <c r="Q960" s="51">
        <v>2.5</v>
      </c>
      <c r="R960" s="51">
        <v>5</v>
      </c>
      <c r="S960" s="51">
        <v>6.0999999999999979</v>
      </c>
      <c r="T960" s="51">
        <v>8.6111111111111107</v>
      </c>
      <c r="U960" s="51">
        <v>10.199999999999999</v>
      </c>
      <c r="V960" s="51">
        <v>11.099999999999998</v>
      </c>
      <c r="W960" s="51">
        <v>11.700000000000001</v>
      </c>
      <c r="X960" s="51">
        <v>9.3888888888888875</v>
      </c>
      <c r="Y960" s="51">
        <v>7.2</v>
      </c>
      <c r="Z960" s="51">
        <v>3.8888888888888888</v>
      </c>
      <c r="AA960" s="51">
        <v>3.2222222222222205</v>
      </c>
      <c r="AB960" s="53">
        <f t="shared" si="339"/>
        <v>704.2378610442122</v>
      </c>
      <c r="AC960" s="53">
        <f t="shared" si="340"/>
        <v>622.02345851986695</v>
      </c>
      <c r="AD960" s="53">
        <f t="shared" si="341"/>
        <v>722.98223406211514</v>
      </c>
      <c r="AE960" s="53">
        <f t="shared" si="342"/>
        <v>726.80315989412486</v>
      </c>
      <c r="AF960" s="53">
        <f t="shared" si="343"/>
        <v>813.4629332353071</v>
      </c>
      <c r="AG960" s="53">
        <f t="shared" si="344"/>
        <v>862.09542374545924</v>
      </c>
      <c r="AH960" s="53">
        <f t="shared" si="345"/>
        <v>789.05706748222542</v>
      </c>
      <c r="AI960" s="53">
        <f t="shared" si="346"/>
        <v>822.97175150540738</v>
      </c>
      <c r="AJ960" s="53">
        <f t="shared" si="347"/>
        <v>744.73283679387555</v>
      </c>
      <c r="AK960" s="53">
        <f t="shared" si="348"/>
        <v>755.02614012118454</v>
      </c>
      <c r="AL960" s="53">
        <f t="shared" si="349"/>
        <v>691.14715104064612</v>
      </c>
      <c r="AM960" s="53">
        <f t="shared" si="350"/>
        <v>714.54341372774513</v>
      </c>
      <c r="AN960" s="55">
        <f t="shared" si="351"/>
        <v>0.88323152057034215</v>
      </c>
      <c r="AO960" s="55">
        <f t="shared" si="352"/>
        <v>0.85052808633164934</v>
      </c>
      <c r="AP960" s="55">
        <f t="shared" si="353"/>
        <v>0.82917418911740159</v>
      </c>
      <c r="AQ960" s="55">
        <f t="shared" si="354"/>
        <v>0.77236114629281316</v>
      </c>
      <c r="AR960" s="55">
        <f t="shared" si="355"/>
        <v>0.72816757749458549</v>
      </c>
      <c r="AS960" s="55">
        <f t="shared" si="356"/>
        <v>0.69353194780029381</v>
      </c>
      <c r="AT960" s="55">
        <f t="shared" si="357"/>
        <v>0.59786657518714992</v>
      </c>
      <c r="AU960" s="55">
        <f t="shared" si="358"/>
        <v>0.59929326685827</v>
      </c>
      <c r="AV960" s="55">
        <f t="shared" si="359"/>
        <v>0.63258141385637545</v>
      </c>
      <c r="AW960" s="55">
        <f t="shared" si="360"/>
        <v>0.74394733132770119</v>
      </c>
      <c r="AX960" s="55">
        <f t="shared" si="361"/>
        <v>0.85671666876047448</v>
      </c>
      <c r="AY960" s="55">
        <f t="shared" si="362"/>
        <v>0.92830485492311554</v>
      </c>
    </row>
    <row r="961" spans="1:51" ht="14.4" thickBot="1" x14ac:dyDescent="0.3">
      <c r="A961" s="41" t="s">
        <v>1398</v>
      </c>
      <c r="B961" s="41" t="s">
        <v>1439</v>
      </c>
      <c r="C961" s="26" t="s">
        <v>1020</v>
      </c>
      <c r="D961" s="50">
        <v>-0.78</v>
      </c>
      <c r="E961" s="50">
        <v>2.9</v>
      </c>
      <c r="F961" s="50">
        <v>2.11</v>
      </c>
      <c r="G961" s="50">
        <v>7.2</v>
      </c>
      <c r="H961" s="50">
        <v>10.72</v>
      </c>
      <c r="I961" s="50">
        <v>15.8</v>
      </c>
      <c r="J961" s="50">
        <v>20.3</v>
      </c>
      <c r="K961" s="50">
        <v>19.5</v>
      </c>
      <c r="L961" s="50">
        <v>12.89</v>
      </c>
      <c r="M961" s="50">
        <v>7.1</v>
      </c>
      <c r="N961" s="50">
        <v>1.61</v>
      </c>
      <c r="O961" s="50">
        <v>-0.61</v>
      </c>
      <c r="P961" s="51">
        <v>-4.3888888888888884</v>
      </c>
      <c r="Q961" s="51">
        <v>-0.29999999999999954</v>
      </c>
      <c r="R961" s="51">
        <v>-2.3888888888888893</v>
      </c>
      <c r="S961" s="51">
        <v>-0.59999999999999909</v>
      </c>
      <c r="T961" s="51">
        <v>2.5</v>
      </c>
      <c r="U961" s="51">
        <v>5</v>
      </c>
      <c r="V961" s="51">
        <v>8.4999999999999982</v>
      </c>
      <c r="W961" s="51">
        <v>7.1000000000000005</v>
      </c>
      <c r="X961" s="51">
        <v>4.8888888888888875</v>
      </c>
      <c r="Y961" s="51">
        <v>1.4000000000000017</v>
      </c>
      <c r="Z961" s="51">
        <v>-1.2222222222222219</v>
      </c>
      <c r="AA961" s="51">
        <v>-2.9999999999999991</v>
      </c>
      <c r="AB961" s="53">
        <f t="shared" si="339"/>
        <v>338.29205686132389</v>
      </c>
      <c r="AC961" s="53">
        <f t="shared" si="340"/>
        <v>475.34175386291827</v>
      </c>
      <c r="AD961" s="53">
        <f t="shared" si="341"/>
        <v>370.11270184522812</v>
      </c>
      <c r="AE961" s="53">
        <f t="shared" si="342"/>
        <v>337.33381430107357</v>
      </c>
      <c r="AF961" s="53">
        <f t="shared" si="343"/>
        <v>415.61746154409252</v>
      </c>
      <c r="AG961" s="53">
        <f t="shared" si="344"/>
        <v>424.1713244949969</v>
      </c>
      <c r="AH961" s="53">
        <f t="shared" si="345"/>
        <v>516.94390343440091</v>
      </c>
      <c r="AI961" s="53">
        <f t="shared" si="346"/>
        <v>448.93481594897656</v>
      </c>
      <c r="AJ961" s="53">
        <f t="shared" si="347"/>
        <v>504.12638670903624</v>
      </c>
      <c r="AK961" s="53">
        <f t="shared" si="348"/>
        <v>453.52229178561726</v>
      </c>
      <c r="AL961" s="53">
        <f t="shared" si="349"/>
        <v>455.44394898250448</v>
      </c>
      <c r="AM961" s="53">
        <f t="shared" si="350"/>
        <v>411.25790184315008</v>
      </c>
      <c r="AN961" s="55">
        <f t="shared" si="351"/>
        <v>0.76537920190876185</v>
      </c>
      <c r="AO961" s="55">
        <f t="shared" si="352"/>
        <v>0.79484540290250782</v>
      </c>
      <c r="AP961" s="55">
        <f t="shared" si="353"/>
        <v>0.72133089390269411</v>
      </c>
      <c r="AQ961" s="55">
        <f t="shared" si="354"/>
        <v>0.57652751593805762</v>
      </c>
      <c r="AR961" s="55">
        <f t="shared" si="355"/>
        <v>0.56829741607216977</v>
      </c>
      <c r="AS961" s="55">
        <f t="shared" si="356"/>
        <v>0.48647379902944599</v>
      </c>
      <c r="AT961" s="55">
        <f t="shared" si="357"/>
        <v>0.46623238312840631</v>
      </c>
      <c r="AU961" s="55">
        <f t="shared" si="358"/>
        <v>0.44538491837216787</v>
      </c>
      <c r="AV961" s="55">
        <f t="shared" si="359"/>
        <v>0.58266485236307575</v>
      </c>
      <c r="AW961" s="55">
        <f t="shared" si="360"/>
        <v>0.67077277769774002</v>
      </c>
      <c r="AX961" s="55">
        <f t="shared" si="361"/>
        <v>0.81459081972259806</v>
      </c>
      <c r="AY961" s="55">
        <f t="shared" si="362"/>
        <v>0.83867842103946544</v>
      </c>
    </row>
    <row r="962" spans="1:51" ht="14.4" thickBot="1" x14ac:dyDescent="0.3">
      <c r="A962" s="41" t="s">
        <v>1398</v>
      </c>
      <c r="B962" s="41" t="s">
        <v>1439</v>
      </c>
      <c r="C962" s="26" t="s">
        <v>1021</v>
      </c>
      <c r="D962" s="50">
        <v>0.28000000000000003</v>
      </c>
      <c r="E962" s="50">
        <v>1.6</v>
      </c>
      <c r="F962" s="50">
        <v>5.72</v>
      </c>
      <c r="G962" s="50">
        <v>8.4</v>
      </c>
      <c r="H962" s="50">
        <v>11.5</v>
      </c>
      <c r="I962" s="50">
        <v>17</v>
      </c>
      <c r="J962" s="50">
        <v>19.2</v>
      </c>
      <c r="K962" s="50">
        <v>20.399999999999999</v>
      </c>
      <c r="L962" s="50">
        <v>16.72</v>
      </c>
      <c r="M962" s="50">
        <v>9.6</v>
      </c>
      <c r="N962" s="50">
        <v>3.22</v>
      </c>
      <c r="O962" s="50">
        <v>0.78</v>
      </c>
      <c r="P962" s="51">
        <v>-3.9999999999999996</v>
      </c>
      <c r="Q962" s="51">
        <v>-2.3000000000000003</v>
      </c>
      <c r="R962" s="51">
        <v>-2.2777777777777786</v>
      </c>
      <c r="S962" s="51">
        <v>0.69999999999999885</v>
      </c>
      <c r="T962" s="51">
        <v>3.7777777777777759</v>
      </c>
      <c r="U962" s="51">
        <v>5.9999999999999982</v>
      </c>
      <c r="V962" s="51">
        <v>4.5000000000000009</v>
      </c>
      <c r="W962" s="51">
        <v>6.0999999999999979</v>
      </c>
      <c r="X962" s="51">
        <v>6.8888888888888875</v>
      </c>
      <c r="Y962" s="51">
        <v>1.3000000000000018</v>
      </c>
      <c r="Z962" s="51">
        <v>-2.5</v>
      </c>
      <c r="AA962" s="51">
        <v>-4.1111111111111098</v>
      </c>
      <c r="AB962" s="53">
        <f t="shared" si="339"/>
        <v>332.0491057433922</v>
      </c>
      <c r="AC962" s="53">
        <f t="shared" si="340"/>
        <v>388.92195959060115</v>
      </c>
      <c r="AD962" s="53">
        <f t="shared" si="341"/>
        <v>291.97396131445106</v>
      </c>
      <c r="AE962" s="53">
        <f t="shared" si="342"/>
        <v>375.34691202326115</v>
      </c>
      <c r="AF962" s="53">
        <f t="shared" si="343"/>
        <v>472.79845220263383</v>
      </c>
      <c r="AG962" s="53">
        <f t="shared" si="344"/>
        <v>451.4473795381594</v>
      </c>
      <c r="AH962" s="53">
        <f t="shared" si="345"/>
        <v>319.19709856456103</v>
      </c>
      <c r="AI962" s="53">
        <f t="shared" si="346"/>
        <v>370.06041996442428</v>
      </c>
      <c r="AJ962" s="53">
        <f t="shared" si="347"/>
        <v>519.34253711622705</v>
      </c>
      <c r="AK962" s="53">
        <f t="shared" si="348"/>
        <v>377.37621382150758</v>
      </c>
      <c r="AL962" s="53">
        <f t="shared" si="349"/>
        <v>336.50176983950121</v>
      </c>
      <c r="AM962" s="53">
        <f t="shared" si="350"/>
        <v>314.98155484037727</v>
      </c>
      <c r="AN962" s="55">
        <f t="shared" si="351"/>
        <v>0.72963442924270727</v>
      </c>
      <c r="AO962" s="55">
        <f t="shared" si="352"/>
        <v>0.7530237766353346</v>
      </c>
      <c r="AP962" s="55">
        <f t="shared" si="353"/>
        <v>0.56438712194207985</v>
      </c>
      <c r="AQ962" s="55">
        <f t="shared" si="354"/>
        <v>0.58380339687331895</v>
      </c>
      <c r="AR962" s="55">
        <f t="shared" si="355"/>
        <v>0.5906555748626936</v>
      </c>
      <c r="AS962" s="55">
        <f t="shared" si="356"/>
        <v>0.4830688933849665</v>
      </c>
      <c r="AT962" s="55">
        <f t="shared" si="357"/>
        <v>0.37907612929543089</v>
      </c>
      <c r="AU962" s="55">
        <f t="shared" si="358"/>
        <v>0.39325680725295514</v>
      </c>
      <c r="AV962" s="55">
        <f t="shared" si="359"/>
        <v>0.52274294897200302</v>
      </c>
      <c r="AW962" s="55">
        <f t="shared" si="360"/>
        <v>0.56216793638018914</v>
      </c>
      <c r="AX962" s="55">
        <f t="shared" si="361"/>
        <v>0.66123945843674337</v>
      </c>
      <c r="AY962" s="55">
        <f t="shared" si="362"/>
        <v>0.69792266166512285</v>
      </c>
    </row>
    <row r="963" spans="1:51" ht="14.4" thickBot="1" x14ac:dyDescent="0.3">
      <c r="A963" s="41" t="s">
        <v>1398</v>
      </c>
      <c r="B963" s="41" t="s">
        <v>1439</v>
      </c>
      <c r="C963" s="26" t="s">
        <v>1022</v>
      </c>
      <c r="D963" s="50">
        <v>-1.22</v>
      </c>
      <c r="E963" s="50">
        <v>-0.5</v>
      </c>
      <c r="F963" s="50">
        <v>2.89</v>
      </c>
      <c r="G963" s="50">
        <v>5.4</v>
      </c>
      <c r="H963" s="50">
        <v>9.89</v>
      </c>
      <c r="I963" s="50">
        <v>16.399999999999999</v>
      </c>
      <c r="J963" s="50">
        <v>20.8</v>
      </c>
      <c r="K963" s="50">
        <v>17.7</v>
      </c>
      <c r="L963" s="50">
        <v>14.61</v>
      </c>
      <c r="M963" s="50">
        <v>6.9</v>
      </c>
      <c r="N963" s="50">
        <v>1.72</v>
      </c>
      <c r="O963" s="50">
        <v>-0.89</v>
      </c>
      <c r="P963" s="51">
        <v>-5.2777777777777777</v>
      </c>
      <c r="Q963" s="51">
        <v>-5.3999999999999995</v>
      </c>
      <c r="R963" s="51">
        <v>-3.7222222222222219</v>
      </c>
      <c r="S963" s="51">
        <v>-0.39999999999999936</v>
      </c>
      <c r="T963" s="51">
        <v>0.77777777777777701</v>
      </c>
      <c r="U963" s="51">
        <v>2.7999999999999994</v>
      </c>
      <c r="V963" s="51">
        <v>4.4000000000000012</v>
      </c>
      <c r="W963" s="51">
        <v>2.7999999999999994</v>
      </c>
      <c r="X963" s="51">
        <v>-0.11111111111111072</v>
      </c>
      <c r="Y963" s="51">
        <v>-2.9999999999999991</v>
      </c>
      <c r="Z963" s="51">
        <v>-1.722222222222223</v>
      </c>
      <c r="AA963" s="51">
        <v>-4.3888888888888884</v>
      </c>
      <c r="AB963" s="53">
        <f t="shared" si="339"/>
        <v>305.47693243410146</v>
      </c>
      <c r="AC963" s="53">
        <f t="shared" si="340"/>
        <v>284.50673769492175</v>
      </c>
      <c r="AD963" s="53">
        <f t="shared" si="341"/>
        <v>287.16228445095413</v>
      </c>
      <c r="AE963" s="53">
        <f t="shared" si="342"/>
        <v>393.16248404198166</v>
      </c>
      <c r="AF963" s="53">
        <f t="shared" si="343"/>
        <v>343.33397150569942</v>
      </c>
      <c r="AG963" s="53">
        <f t="shared" si="344"/>
        <v>299.69774223662523</v>
      </c>
      <c r="AH963" s="53">
        <f t="shared" si="345"/>
        <v>285.07844521040772</v>
      </c>
      <c r="AI963" s="53">
        <f t="shared" si="346"/>
        <v>276.01477270831793</v>
      </c>
      <c r="AJ963" s="53">
        <f t="shared" si="347"/>
        <v>221.3796018592696</v>
      </c>
      <c r="AK963" s="53">
        <f t="shared" si="348"/>
        <v>241.84714324102529</v>
      </c>
      <c r="AL963" s="53">
        <f t="shared" si="349"/>
        <v>419.89225088004247</v>
      </c>
      <c r="AM963" s="53">
        <f t="shared" si="350"/>
        <v>341.02022111795958</v>
      </c>
      <c r="AN963" s="55">
        <f t="shared" si="351"/>
        <v>0.73910501589149546</v>
      </c>
      <c r="AO963" s="55">
        <f t="shared" si="352"/>
        <v>0.69477547404866313</v>
      </c>
      <c r="AP963" s="55">
        <f t="shared" si="353"/>
        <v>0.61801237547371868</v>
      </c>
      <c r="AQ963" s="55">
        <f t="shared" si="354"/>
        <v>0.66222766632887631</v>
      </c>
      <c r="AR963" s="55">
        <f t="shared" si="355"/>
        <v>0.53102601361809165</v>
      </c>
      <c r="AS963" s="55">
        <f t="shared" si="356"/>
        <v>0.40116193074204493</v>
      </c>
      <c r="AT963" s="55">
        <f t="shared" si="357"/>
        <v>0.34093304823829279</v>
      </c>
      <c r="AU963" s="55">
        <f t="shared" si="358"/>
        <v>0.3694609719334212</v>
      </c>
      <c r="AV963" s="55">
        <f t="shared" si="359"/>
        <v>0.36513650450225776</v>
      </c>
      <c r="AW963" s="55">
        <f t="shared" si="360"/>
        <v>0.49319898612828783</v>
      </c>
      <c r="AX963" s="55">
        <f t="shared" si="361"/>
        <v>0.77908037318057211</v>
      </c>
      <c r="AY963" s="55">
        <f t="shared" si="362"/>
        <v>0.77155162050112569</v>
      </c>
    </row>
    <row r="964" spans="1:51" ht="27" thickBot="1" x14ac:dyDescent="0.3">
      <c r="A964" s="41" t="s">
        <v>1398</v>
      </c>
      <c r="B964" s="41" t="s">
        <v>1439</v>
      </c>
      <c r="C964" s="27" t="s">
        <v>1023</v>
      </c>
      <c r="D964" s="50">
        <v>3.11</v>
      </c>
      <c r="E964" s="50">
        <v>6.1</v>
      </c>
      <c r="F964" s="50">
        <v>7.72</v>
      </c>
      <c r="G964" s="50">
        <v>10.7</v>
      </c>
      <c r="H964" s="50">
        <v>13.22</v>
      </c>
      <c r="I964" s="50">
        <v>19.100000000000001</v>
      </c>
      <c r="J964" s="50">
        <v>22.5</v>
      </c>
      <c r="K964" s="50">
        <v>20.9</v>
      </c>
      <c r="L964" s="50">
        <v>17.61</v>
      </c>
      <c r="M964" s="50">
        <v>13.1</v>
      </c>
      <c r="N964" s="50">
        <v>5.61</v>
      </c>
      <c r="O964" s="50">
        <v>3.61</v>
      </c>
      <c r="P964" s="51">
        <v>0.22222222222222143</v>
      </c>
      <c r="Q964" s="51">
        <v>1.6000000000000014</v>
      </c>
      <c r="R964" s="51">
        <v>3.1111111111111116</v>
      </c>
      <c r="S964" s="51">
        <v>4.2000000000000011</v>
      </c>
      <c r="T964" s="51">
        <v>5.7222222222222205</v>
      </c>
      <c r="U964" s="51">
        <v>7.9999999999999991</v>
      </c>
      <c r="V964" s="51">
        <v>9.3000000000000007</v>
      </c>
      <c r="W964" s="51">
        <v>10.199999999999999</v>
      </c>
      <c r="X964" s="51">
        <v>7.8888888888888902</v>
      </c>
      <c r="Y964" s="51">
        <v>4.8</v>
      </c>
      <c r="Z964" s="51">
        <v>2.7222222222222214</v>
      </c>
      <c r="AA964" s="51">
        <v>0.88888888888888962</v>
      </c>
      <c r="AB964" s="53">
        <f t="shared" si="339"/>
        <v>505.19328077044707</v>
      </c>
      <c r="AC964" s="53">
        <f t="shared" si="340"/>
        <v>499.91225733978564</v>
      </c>
      <c r="AD964" s="53">
        <f t="shared" si="341"/>
        <v>554.6512607755684</v>
      </c>
      <c r="AE964" s="53">
        <f t="shared" si="342"/>
        <v>529.00815601345437</v>
      </c>
      <c r="AF964" s="53">
        <f t="shared" si="343"/>
        <v>553.92516879415439</v>
      </c>
      <c r="AG964" s="53">
        <f t="shared" si="344"/>
        <v>520.38111248914106</v>
      </c>
      <c r="AH964" s="53">
        <f t="shared" si="345"/>
        <v>503.27926579423894</v>
      </c>
      <c r="AI964" s="53">
        <f t="shared" si="346"/>
        <v>626.15249837826843</v>
      </c>
      <c r="AJ964" s="53">
        <f t="shared" si="347"/>
        <v>562.76496449623949</v>
      </c>
      <c r="AK964" s="53">
        <f t="shared" si="348"/>
        <v>491.13125579118002</v>
      </c>
      <c r="AL964" s="53">
        <f t="shared" si="349"/>
        <v>606.814924534743</v>
      </c>
      <c r="AM964" s="53">
        <f t="shared" si="350"/>
        <v>536.95553470972266</v>
      </c>
      <c r="AN964" s="55">
        <f t="shared" si="351"/>
        <v>0.81335814538294204</v>
      </c>
      <c r="AO964" s="55">
        <f t="shared" si="352"/>
        <v>0.72886768946535818</v>
      </c>
      <c r="AP964" s="55">
        <f t="shared" si="353"/>
        <v>0.72625973068010219</v>
      </c>
      <c r="AQ964" s="55">
        <f t="shared" si="354"/>
        <v>0.64157715822640471</v>
      </c>
      <c r="AR964" s="55">
        <f t="shared" si="355"/>
        <v>0.60421897801105062</v>
      </c>
      <c r="AS964" s="55">
        <f t="shared" si="356"/>
        <v>0.48552414220279189</v>
      </c>
      <c r="AT964" s="55">
        <f t="shared" si="357"/>
        <v>0.43005204359450028</v>
      </c>
      <c r="AU964" s="55">
        <f t="shared" si="358"/>
        <v>0.50372238369347699</v>
      </c>
      <c r="AV964" s="55">
        <f t="shared" si="359"/>
        <v>0.52905122674682636</v>
      </c>
      <c r="AW964" s="55">
        <f t="shared" si="360"/>
        <v>0.57117360431123332</v>
      </c>
      <c r="AX964" s="55">
        <f t="shared" si="361"/>
        <v>0.81674662652548791</v>
      </c>
      <c r="AY964" s="55">
        <f t="shared" si="362"/>
        <v>0.82387594032969691</v>
      </c>
    </row>
    <row r="965" spans="1:51" ht="14.4" thickBot="1" x14ac:dyDescent="0.3">
      <c r="A965" s="41" t="s">
        <v>1398</v>
      </c>
      <c r="B965" s="41" t="s">
        <v>1439</v>
      </c>
      <c r="C965" s="26" t="s">
        <v>1024</v>
      </c>
      <c r="D965" s="50">
        <v>7.39</v>
      </c>
      <c r="E965" s="50">
        <v>8.5</v>
      </c>
      <c r="F965" s="50">
        <v>9.2799999999999994</v>
      </c>
      <c r="G965" s="50">
        <v>10.199999999999999</v>
      </c>
      <c r="H965" s="50">
        <v>12.11</v>
      </c>
      <c r="I965" s="50">
        <v>13.4</v>
      </c>
      <c r="J965" s="50">
        <v>15.1</v>
      </c>
      <c r="K965" s="50">
        <v>15.3</v>
      </c>
      <c r="L965" s="50">
        <v>14.28</v>
      </c>
      <c r="M965" s="50">
        <v>11.6</v>
      </c>
      <c r="N965" s="50">
        <v>10</v>
      </c>
      <c r="O965" s="50">
        <v>7.22</v>
      </c>
      <c r="P965" s="51">
        <v>4.5000000000000009</v>
      </c>
      <c r="Q965" s="51">
        <v>5.5999999999999988</v>
      </c>
      <c r="R965" s="51">
        <v>5.4999999999999991</v>
      </c>
      <c r="S965" s="51">
        <v>6.0999999999999979</v>
      </c>
      <c r="T965" s="51">
        <v>8.7222222222222232</v>
      </c>
      <c r="U965" s="51">
        <v>10.1</v>
      </c>
      <c r="V965" s="51">
        <v>10.7</v>
      </c>
      <c r="W965" s="51">
        <v>11.9</v>
      </c>
      <c r="X965" s="51">
        <v>10.277777777777777</v>
      </c>
      <c r="Y965" s="51">
        <v>9.3000000000000007</v>
      </c>
      <c r="Z965" s="51">
        <v>7.2222222222222223</v>
      </c>
      <c r="AA965" s="51">
        <v>4.6111111111111098</v>
      </c>
      <c r="AB965" s="53">
        <f t="shared" si="339"/>
        <v>689.61214921590863</v>
      </c>
      <c r="AC965" s="53">
        <f t="shared" si="340"/>
        <v>745.28145358697623</v>
      </c>
      <c r="AD965" s="53">
        <f t="shared" si="341"/>
        <v>697.32757948018013</v>
      </c>
      <c r="AE965" s="53">
        <f t="shared" si="342"/>
        <v>712.36719029030621</v>
      </c>
      <c r="AF965" s="53">
        <f t="shared" si="343"/>
        <v>897.96101815181521</v>
      </c>
      <c r="AG965" s="53">
        <f t="shared" si="344"/>
        <v>993.15202126351494</v>
      </c>
      <c r="AH965" s="53">
        <f t="shared" si="345"/>
        <v>963.82091839986572</v>
      </c>
      <c r="AI965" s="53">
        <f t="shared" si="346"/>
        <v>1115.4168678745034</v>
      </c>
      <c r="AJ965" s="53">
        <f t="shared" si="347"/>
        <v>960.55336817893544</v>
      </c>
      <c r="AK965" s="53">
        <f t="shared" si="348"/>
        <v>1003.9184559257842</v>
      </c>
      <c r="AL965" s="53">
        <f t="shared" si="349"/>
        <v>842.32032802263961</v>
      </c>
      <c r="AM965" s="53">
        <f t="shared" si="350"/>
        <v>708.58947618684954</v>
      </c>
      <c r="AN965" s="55">
        <f t="shared" si="351"/>
        <v>0.81897832221991729</v>
      </c>
      <c r="AO965" s="55">
        <f t="shared" si="352"/>
        <v>0.81985993833029869</v>
      </c>
      <c r="AP965" s="55">
        <f t="shared" si="353"/>
        <v>0.7724432661965801</v>
      </c>
      <c r="AQ965" s="55">
        <f t="shared" si="354"/>
        <v>0.75702029109802038</v>
      </c>
      <c r="AR965" s="55">
        <f t="shared" si="355"/>
        <v>0.79778981421494333</v>
      </c>
      <c r="AS965" s="55">
        <f t="shared" si="356"/>
        <v>0.80431999945400545</v>
      </c>
      <c r="AT965" s="55">
        <f t="shared" si="357"/>
        <v>0.74994906346435253</v>
      </c>
      <c r="AU965" s="55">
        <f t="shared" si="358"/>
        <v>0.8016089959222279</v>
      </c>
      <c r="AV965" s="55">
        <f t="shared" si="359"/>
        <v>0.76873578920964802</v>
      </c>
      <c r="AW965" s="55">
        <f t="shared" si="360"/>
        <v>0.85784814300224022</v>
      </c>
      <c r="AX965" s="55">
        <f t="shared" si="361"/>
        <v>0.82870003750824472</v>
      </c>
      <c r="AY965" s="55">
        <f t="shared" si="362"/>
        <v>0.83500752822747581</v>
      </c>
    </row>
    <row r="966" spans="1:51" ht="14.4" thickBot="1" x14ac:dyDescent="0.3">
      <c r="A966" s="41" t="s">
        <v>1398</v>
      </c>
      <c r="B966" s="41" t="s">
        <v>1439</v>
      </c>
      <c r="C966" s="26" t="s">
        <v>1025</v>
      </c>
      <c r="D966" s="50">
        <v>0.11</v>
      </c>
      <c r="E966" s="50">
        <v>3.7</v>
      </c>
      <c r="F966" s="50">
        <v>6.5</v>
      </c>
      <c r="G966" s="50">
        <v>10.3</v>
      </c>
      <c r="H966" s="50">
        <v>13.89</v>
      </c>
      <c r="I966" s="50">
        <v>17.7</v>
      </c>
      <c r="J966" s="50">
        <v>22.4</v>
      </c>
      <c r="K966" s="50">
        <v>22.5</v>
      </c>
      <c r="L966" s="50">
        <v>17.22</v>
      </c>
      <c r="M966" s="50">
        <v>11</v>
      </c>
      <c r="N966" s="50">
        <v>7.5</v>
      </c>
      <c r="O966" s="50">
        <v>1.22</v>
      </c>
      <c r="P966" s="51">
        <v>-3.2777777777777768</v>
      </c>
      <c r="Q966" s="51">
        <v>-0.29999999999999954</v>
      </c>
      <c r="R966" s="51">
        <v>0.88888888888888962</v>
      </c>
      <c r="S966" s="51">
        <v>2.9999999999999991</v>
      </c>
      <c r="T966" s="51">
        <v>4.2222222222222232</v>
      </c>
      <c r="U966" s="51">
        <v>6.6000000000000014</v>
      </c>
      <c r="V966" s="51">
        <v>6.5000000000000018</v>
      </c>
      <c r="W966" s="51">
        <v>5.1999999999999993</v>
      </c>
      <c r="X966" s="51">
        <v>4.5000000000000009</v>
      </c>
      <c r="Y966" s="51">
        <v>2.3000000000000003</v>
      </c>
      <c r="Z966" s="51">
        <v>0.77777777777777701</v>
      </c>
      <c r="AA966" s="51">
        <v>-2.0000000000000009</v>
      </c>
      <c r="AB966" s="53">
        <f t="shared" si="339"/>
        <v>374.48423823183492</v>
      </c>
      <c r="AC966" s="53">
        <f t="shared" si="340"/>
        <v>449.2424326205653</v>
      </c>
      <c r="AD966" s="53">
        <f t="shared" si="341"/>
        <v>439.12417867725873</v>
      </c>
      <c r="AE966" s="53">
        <f t="shared" si="342"/>
        <v>458.81902977253225</v>
      </c>
      <c r="AF966" s="53">
        <f t="shared" si="343"/>
        <v>430.31471489213789</v>
      </c>
      <c r="AG966" s="53">
        <f t="shared" si="344"/>
        <v>469.14681003289309</v>
      </c>
      <c r="AH966" s="53">
        <f t="shared" si="345"/>
        <v>345.94227792100475</v>
      </c>
      <c r="AI966" s="53">
        <f t="shared" si="346"/>
        <v>287.2645279650722</v>
      </c>
      <c r="AJ966" s="53">
        <f t="shared" si="347"/>
        <v>361.43369472567548</v>
      </c>
      <c r="AK966" s="53">
        <f t="shared" si="348"/>
        <v>396.51615735978436</v>
      </c>
      <c r="AL966" s="53">
        <f t="shared" si="349"/>
        <v>403.53419952142491</v>
      </c>
      <c r="AM966" s="53">
        <f t="shared" si="350"/>
        <v>417.76140414764342</v>
      </c>
      <c r="AN966" s="55">
        <f t="shared" si="351"/>
        <v>0.77963922510040251</v>
      </c>
      <c r="AO966" s="55">
        <f t="shared" si="352"/>
        <v>0.75120327523378516</v>
      </c>
      <c r="AP966" s="55">
        <f t="shared" si="353"/>
        <v>0.67376872430379586</v>
      </c>
      <c r="AQ966" s="55">
        <f t="shared" si="354"/>
        <v>0.60551711116723617</v>
      </c>
      <c r="AR966" s="55">
        <f t="shared" si="355"/>
        <v>0.52107049323703669</v>
      </c>
      <c r="AS966" s="55">
        <f t="shared" si="356"/>
        <v>0.48167797549751118</v>
      </c>
      <c r="AT966" s="55">
        <f t="shared" si="357"/>
        <v>0.35763332910137952</v>
      </c>
      <c r="AU966" s="55">
        <f t="shared" si="358"/>
        <v>0.32490582480583791</v>
      </c>
      <c r="AV966" s="55">
        <f t="shared" si="359"/>
        <v>0.42923600060808048</v>
      </c>
      <c r="AW966" s="55">
        <f t="shared" si="360"/>
        <v>0.54994482019685487</v>
      </c>
      <c r="AX966" s="55">
        <f t="shared" si="361"/>
        <v>0.62413619133192211</v>
      </c>
      <c r="AY966" s="55">
        <f t="shared" si="362"/>
        <v>0.79114621182289957</v>
      </c>
    </row>
    <row r="967" spans="1:51" ht="14.4" thickBot="1" x14ac:dyDescent="0.3">
      <c r="A967" s="41" t="s">
        <v>1398</v>
      </c>
      <c r="B967" s="41" t="s">
        <v>1439</v>
      </c>
      <c r="C967" s="26" t="s">
        <v>1026</v>
      </c>
      <c r="D967" s="50">
        <v>5.5</v>
      </c>
      <c r="E967" s="50">
        <v>6.9</v>
      </c>
      <c r="F967" s="50">
        <v>8.2799999999999994</v>
      </c>
      <c r="G967" s="50">
        <v>11.7</v>
      </c>
      <c r="H967" s="50">
        <v>13.89</v>
      </c>
      <c r="I967" s="50">
        <v>17.600000000000001</v>
      </c>
      <c r="J967" s="50">
        <v>19.899999999999999</v>
      </c>
      <c r="K967" s="50">
        <v>20.100000000000001</v>
      </c>
      <c r="L967" s="50">
        <v>17.28</v>
      </c>
      <c r="M967" s="50">
        <v>12.8</v>
      </c>
      <c r="N967" s="50">
        <v>8.5</v>
      </c>
      <c r="O967" s="50">
        <v>4.1100000000000003</v>
      </c>
      <c r="P967" s="51">
        <v>2.7222222222222214</v>
      </c>
      <c r="Q967" s="51">
        <v>2.8999999999999995</v>
      </c>
      <c r="R967" s="51">
        <v>3.4999999999999982</v>
      </c>
      <c r="S967" s="51">
        <v>6.7000000000000011</v>
      </c>
      <c r="T967" s="51">
        <v>8.2777777777777768</v>
      </c>
      <c r="U967" s="51">
        <v>10.999999999999998</v>
      </c>
      <c r="V967" s="51">
        <v>12.5</v>
      </c>
      <c r="W967" s="51">
        <v>13.2</v>
      </c>
      <c r="X967" s="51">
        <v>11.611111111111111</v>
      </c>
      <c r="Y967" s="51">
        <v>7.6</v>
      </c>
      <c r="Z967" s="51">
        <v>5.4999999999999991</v>
      </c>
      <c r="AA967" s="51">
        <v>2.1111111111111094</v>
      </c>
      <c r="AB967" s="53">
        <f t="shared" si="339"/>
        <v>611.45930476424996</v>
      </c>
      <c r="AC967" s="53">
        <f t="shared" si="340"/>
        <v>569.35698092553901</v>
      </c>
      <c r="AD967" s="53">
        <f t="shared" si="341"/>
        <v>564.06872175989554</v>
      </c>
      <c r="AE967" s="53">
        <f t="shared" si="342"/>
        <v>700.36799474399743</v>
      </c>
      <c r="AF967" s="53">
        <f t="shared" si="343"/>
        <v>752.67867854564679</v>
      </c>
      <c r="AG967" s="53">
        <f t="shared" si="344"/>
        <v>855.43605410029556</v>
      </c>
      <c r="AH967" s="53">
        <f t="shared" si="345"/>
        <v>903.076260518455</v>
      </c>
      <c r="AI967" s="53">
        <f t="shared" si="346"/>
        <v>977.51235551181298</v>
      </c>
      <c r="AJ967" s="53">
        <f t="shared" si="347"/>
        <v>946.47443449681134</v>
      </c>
      <c r="AK967" s="53">
        <f t="shared" si="348"/>
        <v>736.92551433745757</v>
      </c>
      <c r="AL967" s="53">
        <f t="shared" si="349"/>
        <v>735.02061205162056</v>
      </c>
      <c r="AM967" s="53">
        <f t="shared" si="350"/>
        <v>617.6254528882248</v>
      </c>
      <c r="AN967" s="55">
        <f t="shared" si="351"/>
        <v>0.82299776131367708</v>
      </c>
      <c r="AO967" s="55">
        <f t="shared" si="352"/>
        <v>0.75673534517997731</v>
      </c>
      <c r="AP967" s="55">
        <f t="shared" si="353"/>
        <v>0.718592318515069</v>
      </c>
      <c r="AQ967" s="55">
        <f t="shared" si="354"/>
        <v>0.7141515461940503</v>
      </c>
      <c r="AR967" s="55">
        <f t="shared" si="355"/>
        <v>0.68914115939398901</v>
      </c>
      <c r="AS967" s="55">
        <f t="shared" si="356"/>
        <v>0.65247652862441641</v>
      </c>
      <c r="AT967" s="55">
        <f t="shared" si="357"/>
        <v>0.62390191823206154</v>
      </c>
      <c r="AU967" s="55">
        <f t="shared" si="358"/>
        <v>0.6450991991313455</v>
      </c>
      <c r="AV967" s="55">
        <f t="shared" si="359"/>
        <v>0.69328612875340212</v>
      </c>
      <c r="AW967" s="55">
        <f t="shared" si="360"/>
        <v>0.70654437355449617</v>
      </c>
      <c r="AX967" s="55">
        <f t="shared" si="361"/>
        <v>0.81419656844520438</v>
      </c>
      <c r="AY967" s="55">
        <f t="shared" si="362"/>
        <v>0.86821216661704004</v>
      </c>
    </row>
    <row r="968" spans="1:51" ht="14.4" thickBot="1" x14ac:dyDescent="0.3">
      <c r="A968" s="41" t="s">
        <v>1398</v>
      </c>
      <c r="B968" s="41" t="s">
        <v>1439</v>
      </c>
      <c r="C968" s="26" t="s">
        <v>1027</v>
      </c>
      <c r="D968" s="50">
        <v>4.6100000000000003</v>
      </c>
      <c r="E968" s="50">
        <v>6.5</v>
      </c>
      <c r="F968" s="50">
        <v>9.7200000000000006</v>
      </c>
      <c r="G968" s="50">
        <v>11.7</v>
      </c>
      <c r="H968" s="50">
        <v>11.78</v>
      </c>
      <c r="I968" s="50">
        <v>16.3</v>
      </c>
      <c r="J968" s="50">
        <v>19.600000000000001</v>
      </c>
      <c r="K968" s="50">
        <v>18.8</v>
      </c>
      <c r="L968" s="50">
        <v>14.89</v>
      </c>
      <c r="M968" s="50">
        <v>11.5</v>
      </c>
      <c r="N968" s="50">
        <v>6</v>
      </c>
      <c r="O968" s="50">
        <v>4.8899999999999997</v>
      </c>
      <c r="P968" s="51">
        <v>3.1111111111111116</v>
      </c>
      <c r="Q968" s="51">
        <v>3.3999999999999986</v>
      </c>
      <c r="R968" s="51">
        <v>5.1111111111111125</v>
      </c>
      <c r="S968" s="51">
        <v>6.6000000000000014</v>
      </c>
      <c r="T968" s="51">
        <v>6.5000000000000018</v>
      </c>
      <c r="U968" s="51">
        <v>9.8000000000000007</v>
      </c>
      <c r="V968" s="51">
        <v>11.400000000000002</v>
      </c>
      <c r="W968" s="51">
        <v>12.799999999999999</v>
      </c>
      <c r="X968" s="51">
        <v>8.1111111111111125</v>
      </c>
      <c r="Y968" s="51">
        <v>6.9</v>
      </c>
      <c r="Z968" s="51">
        <v>4.5000000000000009</v>
      </c>
      <c r="AA968" s="51">
        <v>2.7777777777777777</v>
      </c>
      <c r="AB968" s="53">
        <f t="shared" ref="AB968:AB1031" si="363">6.112*EXP(17.625*P968/(243.04+P968))*100*AN968</f>
        <v>687.36193291707423</v>
      </c>
      <c r="AC968" s="53">
        <f t="shared" ref="AC968:AC1031" si="364">6.112*EXP(17.625*Q968/(243.04+Q968))*100*AO968</f>
        <v>628.071978541715</v>
      </c>
      <c r="AD968" s="53">
        <f t="shared" ref="AD968:AD1031" si="365">6.112*EXP(17.625*R968/(243.04+R968))*100*AP968</f>
        <v>641.4190623310443</v>
      </c>
      <c r="AE968" s="53">
        <f t="shared" ref="AE968:AE1031" si="366">6.112*EXP(17.625*S968/(243.04+S968))*100*AQ968</f>
        <v>690.80970099756473</v>
      </c>
      <c r="AF968" s="53">
        <f t="shared" ref="AF968:AF1031" si="367">6.112*EXP(17.625*T968/(243.04+T968))*100*AR968</f>
        <v>677.78673246855942</v>
      </c>
      <c r="AG968" s="53">
        <f t="shared" ref="AG968:AG1031" si="368">6.112*EXP(17.625*U968/(243.04+U968))*100*AS968</f>
        <v>791.50751063321911</v>
      </c>
      <c r="AH968" s="53">
        <f t="shared" ref="AH968:AH1031" si="369">6.112*EXP(17.625*V968/(243.04+V968))*100*AT968</f>
        <v>795.90231734179929</v>
      </c>
      <c r="AI968" s="53">
        <f t="shared" ref="AI968:AI1031" si="370">6.112*EXP(17.625*W968/(243.04+W968))*100*AU968</f>
        <v>1005.8206236140649</v>
      </c>
      <c r="AJ968" s="53">
        <f t="shared" ref="AJ968:AJ1031" si="371">6.112*EXP(17.625*X968/(243.04+X968))*100*AV968</f>
        <v>689.78383445750922</v>
      </c>
      <c r="AK968" s="53">
        <f t="shared" ref="AK968:AK1031" si="372">6.112*EXP(17.625*Y968/(243.04+Y968))*100*AW968</f>
        <v>729.43364563303714</v>
      </c>
      <c r="AL968" s="53">
        <f t="shared" ref="AL968:AL1031" si="373">6.112*EXP(17.625*Z968/(243.04+Z968))*100*AX968</f>
        <v>758.69449220331819</v>
      </c>
      <c r="AM968" s="53">
        <f t="shared" ref="AM968:AM1031" si="374">6.112*EXP(17.625*AA968/(243.04+AA968))*100*AY968</f>
        <v>642.99130820480889</v>
      </c>
      <c r="AN968" s="55">
        <f t="shared" ref="AN968:AN1031" si="375">(EXP((17.625*P968)/(243.04+P968))/EXP((17.625*D968)/(243.04+D968)))</f>
        <v>0.90003093399999357</v>
      </c>
      <c r="AO968" s="55">
        <f t="shared" ref="AO968:AO1031" si="376">(EXP((17.625*Q968)/(243.04+Q968))/EXP((17.625*E968)/(243.04+E968)))</f>
        <v>0.80579001446698417</v>
      </c>
      <c r="AP968" s="55">
        <f t="shared" ref="AP968:AP1031" si="377">(EXP((17.625*R968)/(243.04+R968))/EXP((17.625*F968)/(243.04+F968)))</f>
        <v>0.72996456678337995</v>
      </c>
      <c r="AQ968" s="55">
        <f t="shared" ref="AQ968:AQ1031" si="378">(EXP((17.625*S968)/(243.04+S968))/EXP((17.625*G968)/(243.04+G968)))</f>
        <v>0.70926160236966806</v>
      </c>
      <c r="AR968" s="55">
        <f t="shared" ref="AR968:AR1031" si="379">(EXP((17.625*T968)/(243.04+T968))/EXP((17.625*H968)/(243.04+H968)))</f>
        <v>0.70069240166369129</v>
      </c>
      <c r="AS968" s="55">
        <f t="shared" ref="AS968:AS1031" si="380">(EXP((17.625*U968)/(243.04+U968))/EXP((17.625*I968)/(243.04+I968)))</f>
        <v>0.65401538433955519</v>
      </c>
      <c r="AT968" s="55">
        <f t="shared" ref="AT968:AT1031" si="381">(EXP((17.625*V968)/(243.04+V968))/EXP((17.625*J968)/(243.04+J968)))</f>
        <v>0.59118685622945899</v>
      </c>
      <c r="AU968" s="55">
        <f t="shared" ref="AU968:AU1031" si="382">(EXP((17.625*W968)/(243.04+W968))/EXP((17.625*K968)/(243.04+K968)))</f>
        <v>0.68135873458480889</v>
      </c>
      <c r="AV968" s="55">
        <f t="shared" ref="AV968:AV1031" si="383">(EXP((17.625*X968)/(243.04+X968))/EXP((17.625*L968)/(243.04+L968)))</f>
        <v>0.63873961297828341</v>
      </c>
      <c r="AW968" s="55">
        <f t="shared" ref="AW968:AW1031" si="384">(EXP((17.625*Y968)/(243.04+Y968))/EXP((17.625*M968)/(243.04+M968)))</f>
        <v>0.73365043621549031</v>
      </c>
      <c r="AX968" s="55">
        <f t="shared" ref="AX968:AX1031" si="385">(EXP((17.625*Z968)/(243.04+Z968))/EXP((17.625*N968)/(243.04+N968)))</f>
        <v>0.90102000524301618</v>
      </c>
      <c r="AY968" s="55">
        <f t="shared" ref="AY968:AY1031" si="386">(EXP((17.625*AA968)/(243.04+AA968))/EXP((17.625*O968)/(243.04+O968)))</f>
        <v>0.86203606005276423</v>
      </c>
    </row>
    <row r="969" spans="1:51" ht="14.4" thickBot="1" x14ac:dyDescent="0.3">
      <c r="A969" s="41" t="s">
        <v>1398</v>
      </c>
      <c r="B969" s="41" t="s">
        <v>1439</v>
      </c>
      <c r="C969" s="26" t="s">
        <v>1028</v>
      </c>
      <c r="D969" s="50">
        <v>5.22</v>
      </c>
      <c r="E969" s="50">
        <v>7.3</v>
      </c>
      <c r="F969" s="50">
        <v>7.22</v>
      </c>
      <c r="G969" s="50">
        <v>11.1</v>
      </c>
      <c r="H969" s="50">
        <v>13.22</v>
      </c>
      <c r="I969" s="50">
        <v>17.899999999999999</v>
      </c>
      <c r="J969" s="50">
        <v>20.100000000000001</v>
      </c>
      <c r="K969" s="50">
        <v>19.899999999999999</v>
      </c>
      <c r="L969" s="50">
        <v>17.28</v>
      </c>
      <c r="M969" s="50">
        <v>12.8</v>
      </c>
      <c r="N969" s="50">
        <v>7.39</v>
      </c>
      <c r="O969" s="50">
        <v>6</v>
      </c>
      <c r="P969" s="51">
        <v>1.2222222222222239</v>
      </c>
      <c r="Q969" s="51">
        <v>1.6000000000000014</v>
      </c>
      <c r="R969" s="51">
        <v>1.7777777777777792</v>
      </c>
      <c r="S969" s="51">
        <v>5</v>
      </c>
      <c r="T969" s="51">
        <v>6.7222222222222232</v>
      </c>
      <c r="U969" s="51">
        <v>10.899999999999999</v>
      </c>
      <c r="V969" s="51">
        <v>12.6</v>
      </c>
      <c r="W969" s="51">
        <v>11.300000000000002</v>
      </c>
      <c r="X969" s="51">
        <v>7.7777777777777777</v>
      </c>
      <c r="Y969" s="51">
        <v>7.4</v>
      </c>
      <c r="Z969" s="51">
        <v>5.2777777777777777</v>
      </c>
      <c r="AA969" s="51">
        <v>2.2222222222222223</v>
      </c>
      <c r="AB969" s="53">
        <f t="shared" si="363"/>
        <v>503.31510270467231</v>
      </c>
      <c r="AC969" s="53">
        <f t="shared" si="364"/>
        <v>460.36334112302836</v>
      </c>
      <c r="AD969" s="53">
        <f t="shared" si="365"/>
        <v>474.81048929741706</v>
      </c>
      <c r="AE969" s="53">
        <f t="shared" si="366"/>
        <v>576.0491782297978</v>
      </c>
      <c r="AF969" s="53">
        <f t="shared" si="367"/>
        <v>635.82117860785513</v>
      </c>
      <c r="AG969" s="53">
        <f t="shared" si="368"/>
        <v>828.35035095377668</v>
      </c>
      <c r="AH969" s="53">
        <f t="shared" si="369"/>
        <v>903.73787069634386</v>
      </c>
      <c r="AI969" s="53">
        <f t="shared" si="370"/>
        <v>770.95465107385451</v>
      </c>
      <c r="AJ969" s="53">
        <f t="shared" si="371"/>
        <v>565.98671080909151</v>
      </c>
      <c r="AK969" s="53">
        <f t="shared" si="372"/>
        <v>717.08182433957404</v>
      </c>
      <c r="AL969" s="53">
        <f t="shared" si="373"/>
        <v>768.57013012296181</v>
      </c>
      <c r="AM969" s="53">
        <f t="shared" si="374"/>
        <v>550.14380646396762</v>
      </c>
      <c r="AN969" s="55">
        <f t="shared" si="375"/>
        <v>0.75397312160441676</v>
      </c>
      <c r="AO969" s="55">
        <f t="shared" si="376"/>
        <v>0.6712057162679812</v>
      </c>
      <c r="AP969" s="55">
        <f t="shared" si="377"/>
        <v>0.68352309679009504</v>
      </c>
      <c r="AQ969" s="55">
        <f t="shared" si="378"/>
        <v>0.6606595400923797</v>
      </c>
      <c r="AR969" s="55">
        <f t="shared" si="379"/>
        <v>0.64734575956506368</v>
      </c>
      <c r="AS969" s="55">
        <f t="shared" si="380"/>
        <v>0.63602641964452789</v>
      </c>
      <c r="AT969" s="55">
        <f t="shared" si="381"/>
        <v>0.62027833974987356</v>
      </c>
      <c r="AU969" s="55">
        <f t="shared" si="382"/>
        <v>0.57645913314161901</v>
      </c>
      <c r="AV969" s="55">
        <f t="shared" si="383"/>
        <v>0.53611898196713004</v>
      </c>
      <c r="AW969" s="55">
        <f t="shared" si="384"/>
        <v>0.69696665889411535</v>
      </c>
      <c r="AX969" s="55">
        <f t="shared" si="385"/>
        <v>0.86459298079405467</v>
      </c>
      <c r="AY969" s="55">
        <f t="shared" si="386"/>
        <v>0.76725386005514584</v>
      </c>
    </row>
    <row r="970" spans="1:51" ht="14.4" thickBot="1" x14ac:dyDescent="0.3">
      <c r="A970" s="41" t="s">
        <v>1398</v>
      </c>
      <c r="B970" s="41" t="s">
        <v>1439</v>
      </c>
      <c r="C970" s="26" t="s">
        <v>1029</v>
      </c>
      <c r="D970" s="50">
        <v>-0.22</v>
      </c>
      <c r="E970" s="50">
        <v>2.6</v>
      </c>
      <c r="F970" s="50">
        <v>3.78</v>
      </c>
      <c r="G970" s="50">
        <v>8.4</v>
      </c>
      <c r="H970" s="50">
        <v>10.28</v>
      </c>
      <c r="I970" s="50">
        <v>16.100000000000001</v>
      </c>
      <c r="J970" s="50">
        <v>19.7</v>
      </c>
      <c r="K970" s="50">
        <v>17.399999999999999</v>
      </c>
      <c r="L970" s="50">
        <v>14.39</v>
      </c>
      <c r="M970" s="50">
        <v>9.1</v>
      </c>
      <c r="N970" s="50">
        <v>1.78</v>
      </c>
      <c r="O970" s="50">
        <v>1.22</v>
      </c>
      <c r="P970" s="51">
        <v>-5.4999999999999991</v>
      </c>
      <c r="Q970" s="51">
        <v>-4.2999999999999989</v>
      </c>
      <c r="R970" s="51">
        <v>-3.2222222222222223</v>
      </c>
      <c r="S970" s="51">
        <v>-0.49999999999999922</v>
      </c>
      <c r="T970" s="51">
        <v>0.72222222222222066</v>
      </c>
      <c r="U970" s="51">
        <v>4.3000000000000007</v>
      </c>
      <c r="V970" s="51">
        <v>5.9999999999999982</v>
      </c>
      <c r="W970" s="51">
        <v>4.1000000000000014</v>
      </c>
      <c r="X970" s="51">
        <v>1.722222222222223</v>
      </c>
      <c r="Y970" s="51">
        <v>-9.9999999999999839E-2</v>
      </c>
      <c r="Z970" s="51">
        <v>-1.888888888888888</v>
      </c>
      <c r="AA970" s="51">
        <v>-1.7777777777777772</v>
      </c>
      <c r="AB970" s="53">
        <f t="shared" si="363"/>
        <v>274.57227651705688</v>
      </c>
      <c r="AC970" s="53">
        <f t="shared" si="364"/>
        <v>268.80199822605312</v>
      </c>
      <c r="AD970" s="53">
        <f t="shared" si="365"/>
        <v>290.57953342192297</v>
      </c>
      <c r="AE970" s="53">
        <f t="shared" si="366"/>
        <v>315.43333141798911</v>
      </c>
      <c r="AF970" s="53">
        <f t="shared" si="367"/>
        <v>331.82968947827788</v>
      </c>
      <c r="AG970" s="53">
        <f t="shared" si="368"/>
        <v>377.37086834121197</v>
      </c>
      <c r="AH970" s="53">
        <f t="shared" si="369"/>
        <v>381.14479759469964</v>
      </c>
      <c r="AI970" s="53">
        <f t="shared" si="370"/>
        <v>337.87896573031617</v>
      </c>
      <c r="AJ970" s="53">
        <f t="shared" si="371"/>
        <v>292.43418844073426</v>
      </c>
      <c r="AK970" s="53">
        <f t="shared" si="372"/>
        <v>318.87830490015619</v>
      </c>
      <c r="AL970" s="53">
        <f t="shared" si="373"/>
        <v>407.96149783074333</v>
      </c>
      <c r="AM970" s="53">
        <f t="shared" si="374"/>
        <v>431.66421115515038</v>
      </c>
      <c r="AN970" s="55">
        <f t="shared" si="375"/>
        <v>0.67562266598200338</v>
      </c>
      <c r="AO970" s="55">
        <f t="shared" si="376"/>
        <v>0.60410857085162617</v>
      </c>
      <c r="AP970" s="55">
        <f t="shared" si="377"/>
        <v>0.60245929748929228</v>
      </c>
      <c r="AQ970" s="55">
        <f t="shared" si="378"/>
        <v>0.53518506491885676</v>
      </c>
      <c r="AR970" s="55">
        <f t="shared" si="379"/>
        <v>0.51529177370751922</v>
      </c>
      <c r="AS970" s="55">
        <f t="shared" si="380"/>
        <v>0.45447789478740358</v>
      </c>
      <c r="AT970" s="55">
        <f t="shared" si="381"/>
        <v>0.40784198544217176</v>
      </c>
      <c r="AU970" s="55">
        <f t="shared" si="382"/>
        <v>0.41265990706278677</v>
      </c>
      <c r="AV970" s="55">
        <f t="shared" si="383"/>
        <v>0.42265479936839467</v>
      </c>
      <c r="AW970" s="55">
        <f t="shared" si="384"/>
        <v>0.52552378951277523</v>
      </c>
      <c r="AX970" s="55">
        <f t="shared" si="385"/>
        <v>0.76628715621851751</v>
      </c>
      <c r="AY970" s="55">
        <f t="shared" si="386"/>
        <v>0.80420286775216554</v>
      </c>
    </row>
    <row r="971" spans="1:51" ht="14.4" thickBot="1" x14ac:dyDescent="0.3">
      <c r="A971" s="41" t="s">
        <v>1398</v>
      </c>
      <c r="B971" s="41" t="s">
        <v>1439</v>
      </c>
      <c r="C971" s="26" t="s">
        <v>1030</v>
      </c>
      <c r="D971" s="50">
        <v>6</v>
      </c>
      <c r="E971" s="50">
        <v>7.9</v>
      </c>
      <c r="F971" s="50">
        <v>10.61</v>
      </c>
      <c r="G971" s="50">
        <v>11.3</v>
      </c>
      <c r="H971" s="50">
        <v>15.39</v>
      </c>
      <c r="I971" s="50">
        <v>16.5</v>
      </c>
      <c r="J971" s="50">
        <v>20.6</v>
      </c>
      <c r="K971" s="50">
        <v>20.399999999999999</v>
      </c>
      <c r="L971" s="50">
        <v>16.5</v>
      </c>
      <c r="M971" s="50">
        <v>11.4</v>
      </c>
      <c r="N971" s="50">
        <v>9.61</v>
      </c>
      <c r="O971" s="50">
        <v>6.28</v>
      </c>
      <c r="P971" s="51">
        <v>3.1111111111111116</v>
      </c>
      <c r="Q971" s="51">
        <v>5.5999999999999988</v>
      </c>
      <c r="R971" s="51">
        <v>5.8888888888888893</v>
      </c>
      <c r="S971" s="51">
        <v>4.8</v>
      </c>
      <c r="T971" s="51">
        <v>8.2222222222222197</v>
      </c>
      <c r="U971" s="51">
        <v>9.1000000000000014</v>
      </c>
      <c r="V971" s="51">
        <v>12.2</v>
      </c>
      <c r="W971" s="51">
        <v>11.9</v>
      </c>
      <c r="X971" s="51">
        <v>10.888888888888889</v>
      </c>
      <c r="Y971" s="51">
        <v>7.7999999999999989</v>
      </c>
      <c r="Z971" s="51">
        <v>6.2777777777777759</v>
      </c>
      <c r="AA971" s="51">
        <v>3.1111111111111116</v>
      </c>
      <c r="AB971" s="53">
        <f t="shared" si="363"/>
        <v>624.10550964117397</v>
      </c>
      <c r="AC971" s="53">
        <f t="shared" si="364"/>
        <v>776.2537346116344</v>
      </c>
      <c r="AD971" s="53">
        <f t="shared" si="365"/>
        <v>673.23140963531785</v>
      </c>
      <c r="AE971" s="53">
        <f t="shared" si="366"/>
        <v>552.83888269505371</v>
      </c>
      <c r="AF971" s="53">
        <f t="shared" si="367"/>
        <v>678.12471983955834</v>
      </c>
      <c r="AG971" s="53">
        <f t="shared" si="368"/>
        <v>711.33401173656716</v>
      </c>
      <c r="AH971" s="53">
        <f t="shared" si="369"/>
        <v>831.42991944998573</v>
      </c>
      <c r="AI971" s="53">
        <f t="shared" si="370"/>
        <v>809.15013613933843</v>
      </c>
      <c r="AJ971" s="53">
        <f t="shared" si="371"/>
        <v>903.71157754705075</v>
      </c>
      <c r="AK971" s="53">
        <f t="shared" si="372"/>
        <v>830.36546160470789</v>
      </c>
      <c r="AL971" s="53">
        <f t="shared" si="373"/>
        <v>759.46501875620254</v>
      </c>
      <c r="AM971" s="53">
        <f t="shared" si="374"/>
        <v>612.16538575765253</v>
      </c>
      <c r="AN971" s="55">
        <f t="shared" si="375"/>
        <v>0.81720304523272902</v>
      </c>
      <c r="AO971" s="55">
        <f t="shared" si="376"/>
        <v>0.85393153945308387</v>
      </c>
      <c r="AP971" s="55">
        <f t="shared" si="377"/>
        <v>0.7259397922501335</v>
      </c>
      <c r="AQ971" s="55">
        <f t="shared" si="378"/>
        <v>0.64293806087264627</v>
      </c>
      <c r="AR971" s="55">
        <f t="shared" si="379"/>
        <v>0.6232249745382169</v>
      </c>
      <c r="AS971" s="55">
        <f t="shared" si="380"/>
        <v>0.61607468392986908</v>
      </c>
      <c r="AT971" s="55">
        <f t="shared" si="381"/>
        <v>0.58583351609423695</v>
      </c>
      <c r="AU971" s="55">
        <f t="shared" si="382"/>
        <v>0.58150638282616163</v>
      </c>
      <c r="AV971" s="55">
        <f t="shared" si="383"/>
        <v>0.6944028564783814</v>
      </c>
      <c r="AW971" s="55">
        <f t="shared" si="384"/>
        <v>0.78535703562564152</v>
      </c>
      <c r="AX971" s="55">
        <f t="shared" si="385"/>
        <v>0.79723612719209025</v>
      </c>
      <c r="AY971" s="55">
        <f t="shared" si="386"/>
        <v>0.80156866058568466</v>
      </c>
    </row>
    <row r="972" spans="1:51" ht="14.4" thickBot="1" x14ac:dyDescent="0.3">
      <c r="A972" s="41" t="s">
        <v>1398</v>
      </c>
      <c r="B972" s="41" t="s">
        <v>1439</v>
      </c>
      <c r="C972" s="26" t="s">
        <v>1031</v>
      </c>
      <c r="D972" s="50">
        <v>4.8899999999999997</v>
      </c>
      <c r="E972" s="50">
        <v>5.2</v>
      </c>
      <c r="F972" s="50">
        <v>8.39</v>
      </c>
      <c r="G972" s="50">
        <v>10.4</v>
      </c>
      <c r="H972" s="50">
        <v>13.39</v>
      </c>
      <c r="I972" s="50">
        <v>17.399999999999999</v>
      </c>
      <c r="J972" s="50">
        <v>20.100000000000001</v>
      </c>
      <c r="K972" s="50">
        <v>19.5</v>
      </c>
      <c r="L972" s="50">
        <v>16.72</v>
      </c>
      <c r="M972" s="50">
        <v>11.3</v>
      </c>
      <c r="N972" s="50">
        <v>8.5</v>
      </c>
      <c r="O972" s="50">
        <v>4.5</v>
      </c>
      <c r="P972" s="51">
        <v>2.7222222222222214</v>
      </c>
      <c r="Q972" s="51">
        <v>1.8000000000000012</v>
      </c>
      <c r="R972" s="51">
        <v>5</v>
      </c>
      <c r="S972" s="51">
        <v>5.9999999999999982</v>
      </c>
      <c r="T972" s="51">
        <v>7.7777777777777777</v>
      </c>
      <c r="U972" s="51">
        <v>9.9</v>
      </c>
      <c r="V972" s="51">
        <v>11.300000000000002</v>
      </c>
      <c r="W972" s="51">
        <v>11.400000000000002</v>
      </c>
      <c r="X972" s="51">
        <v>9.8888888888888875</v>
      </c>
      <c r="Y972" s="51">
        <v>6.7000000000000011</v>
      </c>
      <c r="Z972" s="51">
        <v>6.1111111111111107</v>
      </c>
      <c r="AA972" s="51">
        <v>2.0000000000000009</v>
      </c>
      <c r="AB972" s="53">
        <f t="shared" si="363"/>
        <v>637.94549208453691</v>
      </c>
      <c r="AC972" s="53">
        <f t="shared" si="364"/>
        <v>547.50626669385952</v>
      </c>
      <c r="AD972" s="53">
        <f t="shared" si="365"/>
        <v>690.80958556810026</v>
      </c>
      <c r="AE972" s="53">
        <f t="shared" si="366"/>
        <v>693.28231324732303</v>
      </c>
      <c r="AF972" s="53">
        <f t="shared" si="367"/>
        <v>726.46552055853272</v>
      </c>
      <c r="AG972" s="53">
        <f t="shared" si="368"/>
        <v>748.12701220323925</v>
      </c>
      <c r="AH972" s="53">
        <f t="shared" si="369"/>
        <v>761.46749111396866</v>
      </c>
      <c r="AI972" s="53">
        <f t="shared" si="370"/>
        <v>800.86206952237728</v>
      </c>
      <c r="AJ972" s="53">
        <f t="shared" si="371"/>
        <v>779.88078115124722</v>
      </c>
      <c r="AK972" s="53">
        <f t="shared" si="372"/>
        <v>719.13679964567768</v>
      </c>
      <c r="AL972" s="53">
        <f t="shared" si="373"/>
        <v>799.86702136754491</v>
      </c>
      <c r="AM972" s="53">
        <f t="shared" si="374"/>
        <v>591.54017635734499</v>
      </c>
      <c r="AN972" s="55">
        <f t="shared" si="375"/>
        <v>0.85864702317049879</v>
      </c>
      <c r="AO972" s="55">
        <f t="shared" si="376"/>
        <v>0.78692310158675449</v>
      </c>
      <c r="AP972" s="55">
        <f t="shared" si="377"/>
        <v>0.79227600757164041</v>
      </c>
      <c r="AQ972" s="55">
        <f t="shared" si="378"/>
        <v>0.74184309189338371</v>
      </c>
      <c r="AR972" s="55">
        <f t="shared" si="379"/>
        <v>0.68812915193592139</v>
      </c>
      <c r="AS972" s="55">
        <f t="shared" si="380"/>
        <v>0.61404382156542592</v>
      </c>
      <c r="AT972" s="55">
        <f t="shared" si="381"/>
        <v>0.56936538255741276</v>
      </c>
      <c r="AU972" s="55">
        <f t="shared" si="382"/>
        <v>0.5948709016649667</v>
      </c>
      <c r="AV972" s="55">
        <f t="shared" si="383"/>
        <v>0.64058290544136509</v>
      </c>
      <c r="AW972" s="55">
        <f t="shared" si="384"/>
        <v>0.73328972946533022</v>
      </c>
      <c r="AX972" s="55">
        <f t="shared" si="385"/>
        <v>0.84935335020624436</v>
      </c>
      <c r="AY972" s="55">
        <f t="shared" si="386"/>
        <v>0.83815796108620599</v>
      </c>
    </row>
    <row r="973" spans="1:51" ht="14.4" thickBot="1" x14ac:dyDescent="0.3">
      <c r="A973" s="41" t="s">
        <v>1398</v>
      </c>
      <c r="B973" s="41" t="s">
        <v>1439</v>
      </c>
      <c r="C973" s="26" t="s">
        <v>1032</v>
      </c>
      <c r="D973" s="50">
        <v>3.28</v>
      </c>
      <c r="E973" s="50">
        <v>4.0999999999999996</v>
      </c>
      <c r="F973" s="50">
        <v>1.22</v>
      </c>
      <c r="G973" s="50">
        <v>6.4</v>
      </c>
      <c r="H973" s="50">
        <v>13.28</v>
      </c>
      <c r="I973" s="50">
        <v>14</v>
      </c>
      <c r="J973" s="50">
        <v>18.7</v>
      </c>
      <c r="K973" s="50">
        <v>18.100000000000001</v>
      </c>
      <c r="L973" s="50">
        <v>17.11</v>
      </c>
      <c r="M973" s="50">
        <v>10.9</v>
      </c>
      <c r="N973" s="50">
        <v>8.11</v>
      </c>
      <c r="O973" s="50">
        <v>4.8899999999999997</v>
      </c>
      <c r="P973" s="51">
        <v>-1.1111111111111112</v>
      </c>
      <c r="Q973" s="51">
        <v>-1.1000000000000003</v>
      </c>
      <c r="R973" s="51">
        <v>-1.6111111111111103</v>
      </c>
      <c r="S973" s="51">
        <v>1.7000000000000013</v>
      </c>
      <c r="T973" s="51">
        <v>2.5</v>
      </c>
      <c r="U973" s="51">
        <v>6.6000000000000014</v>
      </c>
      <c r="V973" s="51">
        <v>9.1000000000000014</v>
      </c>
      <c r="W973" s="51">
        <v>9.0000000000000018</v>
      </c>
      <c r="X973" s="51">
        <v>3.2777777777777768</v>
      </c>
      <c r="Y973" s="51">
        <v>2.8999999999999995</v>
      </c>
      <c r="Z973" s="51">
        <v>-1.1111111111111112</v>
      </c>
      <c r="AA973" s="51">
        <v>-2.6111111111111107</v>
      </c>
      <c r="AB973" s="53">
        <f t="shared" si="363"/>
        <v>411.09989142632452</v>
      </c>
      <c r="AC973" s="53">
        <f t="shared" si="364"/>
        <v>388.68227290847619</v>
      </c>
      <c r="AD973" s="53">
        <f t="shared" si="365"/>
        <v>442.37661768335823</v>
      </c>
      <c r="AE973" s="53">
        <f t="shared" si="366"/>
        <v>496.73811725116445</v>
      </c>
      <c r="AF973" s="53">
        <f t="shared" si="367"/>
        <v>351.13530501676297</v>
      </c>
      <c r="AG973" s="53">
        <f t="shared" si="368"/>
        <v>594.30871945122237</v>
      </c>
      <c r="AH973" s="53">
        <f t="shared" si="369"/>
        <v>619.19296401197039</v>
      </c>
      <c r="AI973" s="53">
        <f t="shared" si="370"/>
        <v>634.31023756403738</v>
      </c>
      <c r="AJ973" s="53">
        <f t="shared" si="371"/>
        <v>306.52767806297101</v>
      </c>
      <c r="AK973" s="53">
        <f t="shared" si="372"/>
        <v>434.65267506557768</v>
      </c>
      <c r="AL973" s="53">
        <f t="shared" si="373"/>
        <v>294.23947186251752</v>
      </c>
      <c r="AM973" s="53">
        <f t="shared" si="374"/>
        <v>294.4113946848538</v>
      </c>
      <c r="AN973" s="55">
        <f t="shared" si="375"/>
        <v>0.72932096908280175</v>
      </c>
      <c r="AO973" s="55">
        <f t="shared" si="376"/>
        <v>0.68899001302273877</v>
      </c>
      <c r="AP973" s="55">
        <f t="shared" si="377"/>
        <v>0.81412047575146251</v>
      </c>
      <c r="AQ973" s="55">
        <f t="shared" si="378"/>
        <v>0.71907679610792341</v>
      </c>
      <c r="AR973" s="55">
        <f t="shared" si="379"/>
        <v>0.48012729251407921</v>
      </c>
      <c r="AS973" s="55">
        <f t="shared" si="380"/>
        <v>0.61018302732509744</v>
      </c>
      <c r="AT973" s="55">
        <f t="shared" si="381"/>
        <v>0.53627283849959551</v>
      </c>
      <c r="AU973" s="55">
        <f t="shared" si="382"/>
        <v>0.55308119822360036</v>
      </c>
      <c r="AV973" s="55">
        <f t="shared" si="383"/>
        <v>0.39666864360897075</v>
      </c>
      <c r="AW973" s="55">
        <f t="shared" si="384"/>
        <v>0.57769914678918544</v>
      </c>
      <c r="AX973" s="55">
        <f t="shared" si="385"/>
        <v>0.52200212463359852</v>
      </c>
      <c r="AY973" s="55">
        <f t="shared" si="386"/>
        <v>0.58331103099901493</v>
      </c>
    </row>
    <row r="974" spans="1:51" ht="14.4" thickBot="1" x14ac:dyDescent="0.3">
      <c r="A974" s="41" t="s">
        <v>1398</v>
      </c>
      <c r="B974" s="41" t="s">
        <v>1440</v>
      </c>
      <c r="C974" s="26" t="s">
        <v>1033</v>
      </c>
      <c r="D974" s="50">
        <v>-3.89</v>
      </c>
      <c r="E974" s="50">
        <v>-1.3</v>
      </c>
      <c r="F974" s="50">
        <v>5.39</v>
      </c>
      <c r="G974" s="50">
        <v>12.1</v>
      </c>
      <c r="H974" s="50">
        <v>16.61</v>
      </c>
      <c r="I974" s="50">
        <v>20.3</v>
      </c>
      <c r="J974" s="50">
        <v>23.2</v>
      </c>
      <c r="K974" s="50">
        <v>21.4</v>
      </c>
      <c r="L974" s="50">
        <v>17.5</v>
      </c>
      <c r="M974" s="50">
        <v>12.1</v>
      </c>
      <c r="N974" s="50">
        <v>6.39</v>
      </c>
      <c r="O974" s="50">
        <v>0.78</v>
      </c>
      <c r="P974" s="51">
        <v>-9.2777777777777768</v>
      </c>
      <c r="Q974" s="51">
        <v>-7.0000000000000009</v>
      </c>
      <c r="R974" s="51">
        <v>-2.8888888888888884</v>
      </c>
      <c r="S974" s="51">
        <v>1.8000000000000012</v>
      </c>
      <c r="T974" s="51">
        <v>9.3888888888888875</v>
      </c>
      <c r="U974" s="51">
        <v>13.2</v>
      </c>
      <c r="V974" s="51">
        <v>17.399999999999999</v>
      </c>
      <c r="W974" s="51">
        <v>16.099999999999998</v>
      </c>
      <c r="X974" s="51">
        <v>11.388888888888889</v>
      </c>
      <c r="Y974" s="51">
        <v>4.2000000000000011</v>
      </c>
      <c r="Z974" s="51">
        <v>0.38888888888889045</v>
      </c>
      <c r="AA974" s="51">
        <v>-3.6111111111111112</v>
      </c>
      <c r="AB974" s="53">
        <f t="shared" si="363"/>
        <v>200.95397087798588</v>
      </c>
      <c r="AC974" s="53">
        <f t="shared" si="364"/>
        <v>236.23620092652217</v>
      </c>
      <c r="AD974" s="53">
        <f t="shared" si="365"/>
        <v>272.86828871350792</v>
      </c>
      <c r="AE974" s="53">
        <f t="shared" si="366"/>
        <v>343.33561782699832</v>
      </c>
      <c r="AF974" s="53">
        <f t="shared" si="367"/>
        <v>734.38648664179823</v>
      </c>
      <c r="AG974" s="53">
        <f t="shared" si="368"/>
        <v>965.50151088935718</v>
      </c>
      <c r="AH974" s="53">
        <f t="shared" si="369"/>
        <v>1386.6484027044812</v>
      </c>
      <c r="AI974" s="53">
        <f t="shared" si="370"/>
        <v>1311.7805138798285</v>
      </c>
      <c r="AJ974" s="53">
        <f t="shared" si="371"/>
        <v>906.38595230467956</v>
      </c>
      <c r="AK974" s="53">
        <f t="shared" si="372"/>
        <v>482.20555535615489</v>
      </c>
      <c r="AL974" s="53">
        <f t="shared" si="373"/>
        <v>411.66638019358493</v>
      </c>
      <c r="AM974" s="53">
        <f t="shared" si="374"/>
        <v>339.47264268751354</v>
      </c>
      <c r="AN974" s="55">
        <f t="shared" si="375"/>
        <v>0.66177440073261884</v>
      </c>
      <c r="AO974" s="55">
        <f t="shared" si="376"/>
        <v>0.6518731773642007</v>
      </c>
      <c r="AP974" s="55">
        <f t="shared" si="377"/>
        <v>0.55188491936089601</v>
      </c>
      <c r="AQ974" s="55">
        <f t="shared" si="378"/>
        <v>0.4934714827961918</v>
      </c>
      <c r="AR974" s="55">
        <f t="shared" si="379"/>
        <v>0.62379314981845491</v>
      </c>
      <c r="AS974" s="55">
        <f t="shared" si="380"/>
        <v>0.6371727660758979</v>
      </c>
      <c r="AT974" s="55">
        <f t="shared" si="381"/>
        <v>0.69885930451353739</v>
      </c>
      <c r="AU974" s="55">
        <f t="shared" si="382"/>
        <v>0.71798989701075033</v>
      </c>
      <c r="AV974" s="55">
        <f t="shared" si="383"/>
        <v>0.67374796299667528</v>
      </c>
      <c r="AW974" s="55">
        <f t="shared" si="384"/>
        <v>0.58481531214524196</v>
      </c>
      <c r="AX974" s="55">
        <f t="shared" si="385"/>
        <v>0.65483778888491873</v>
      </c>
      <c r="AY974" s="55">
        <f t="shared" si="386"/>
        <v>0.72454794589187721</v>
      </c>
    </row>
    <row r="975" spans="1:51" ht="14.4" thickBot="1" x14ac:dyDescent="0.3">
      <c r="A975" s="41" t="s">
        <v>1398</v>
      </c>
      <c r="B975" s="41" t="s">
        <v>1440</v>
      </c>
      <c r="C975" s="26" t="s">
        <v>1034</v>
      </c>
      <c r="D975" s="50">
        <v>-2.89</v>
      </c>
      <c r="E975" s="50">
        <v>1.1000000000000001</v>
      </c>
      <c r="F975" s="50">
        <v>5.61</v>
      </c>
      <c r="G975" s="50">
        <v>10.5</v>
      </c>
      <c r="H975" s="50">
        <v>13.72</v>
      </c>
      <c r="I975" s="50">
        <v>17.899999999999999</v>
      </c>
      <c r="J975" s="50">
        <v>22.7</v>
      </c>
      <c r="K975" s="50">
        <v>20.399999999999999</v>
      </c>
      <c r="L975" s="50">
        <v>18.28</v>
      </c>
      <c r="M975" s="50">
        <v>9.6999999999999993</v>
      </c>
      <c r="N975" s="50">
        <v>7.39</v>
      </c>
      <c r="O975" s="50">
        <v>-2</v>
      </c>
      <c r="P975" s="51">
        <v>-6.7222222222222232</v>
      </c>
      <c r="Q975" s="51">
        <v>-6.2</v>
      </c>
      <c r="R975" s="51">
        <v>0.61111111111111194</v>
      </c>
      <c r="S975" s="51">
        <v>3.0999999999999988</v>
      </c>
      <c r="T975" s="51">
        <v>7.9999999999999991</v>
      </c>
      <c r="U975" s="51">
        <v>13.299999999999999</v>
      </c>
      <c r="V975" s="51">
        <v>17.5</v>
      </c>
      <c r="W975" s="51">
        <v>15.1</v>
      </c>
      <c r="X975" s="51">
        <v>12.888888888888889</v>
      </c>
      <c r="Y975" s="51">
        <v>7.1000000000000005</v>
      </c>
      <c r="Z975" s="51">
        <v>1.6111111111111103</v>
      </c>
      <c r="AA975" s="51">
        <v>-5.8888888888888893</v>
      </c>
      <c r="AB975" s="53">
        <f t="shared" si="363"/>
        <v>277.22112712428412</v>
      </c>
      <c r="AC975" s="53">
        <f t="shared" si="364"/>
        <v>224.3568726249116</v>
      </c>
      <c r="AD975" s="53">
        <f t="shared" si="365"/>
        <v>448.62343105585842</v>
      </c>
      <c r="AE975" s="53">
        <f t="shared" si="366"/>
        <v>459.19019199200346</v>
      </c>
      <c r="AF975" s="53">
        <f t="shared" si="367"/>
        <v>732.86191777415229</v>
      </c>
      <c r="AG975" s="53">
        <f t="shared" si="368"/>
        <v>1136.0362999802305</v>
      </c>
      <c r="AH975" s="53">
        <f t="shared" si="369"/>
        <v>1447.4272649186028</v>
      </c>
      <c r="AI975" s="53">
        <f t="shared" si="370"/>
        <v>1227.2851738883592</v>
      </c>
      <c r="AJ975" s="53">
        <f t="shared" si="371"/>
        <v>1051.258474191063</v>
      </c>
      <c r="AK975" s="53">
        <f t="shared" si="372"/>
        <v>845.16145238382569</v>
      </c>
      <c r="AL975" s="53">
        <f t="shared" si="373"/>
        <v>458.26934368104691</v>
      </c>
      <c r="AM975" s="53">
        <f t="shared" si="374"/>
        <v>294.81398151405222</v>
      </c>
      <c r="AN975" s="55">
        <f t="shared" si="375"/>
        <v>0.74882237513035044</v>
      </c>
      <c r="AO975" s="55">
        <f t="shared" si="376"/>
        <v>0.58228291690257983</v>
      </c>
      <c r="AP975" s="55">
        <f t="shared" si="377"/>
        <v>0.70226366515765448</v>
      </c>
      <c r="AQ975" s="55">
        <f t="shared" si="378"/>
        <v>0.60173563060220303</v>
      </c>
      <c r="AR975" s="55">
        <f t="shared" si="379"/>
        <v>0.68377223046851709</v>
      </c>
      <c r="AS975" s="55">
        <f t="shared" si="380"/>
        <v>0.74484212431898966</v>
      </c>
      <c r="AT975" s="55">
        <f t="shared" si="381"/>
        <v>0.724900690507574</v>
      </c>
      <c r="AU975" s="55">
        <f t="shared" si="382"/>
        <v>0.71616431002543091</v>
      </c>
      <c r="AV975" s="55">
        <f t="shared" si="383"/>
        <v>0.70800981860362011</v>
      </c>
      <c r="AW975" s="55">
        <f t="shared" si="384"/>
        <v>0.83847844076333589</v>
      </c>
      <c r="AX975" s="55">
        <f t="shared" si="385"/>
        <v>0.66762156622179158</v>
      </c>
      <c r="AY975" s="55">
        <f t="shared" si="386"/>
        <v>0.74720239864406413</v>
      </c>
    </row>
    <row r="976" spans="1:51" ht="14.4" thickBot="1" x14ac:dyDescent="0.3">
      <c r="A976" s="41" t="s">
        <v>1398</v>
      </c>
      <c r="B976" s="41" t="s">
        <v>1440</v>
      </c>
      <c r="C976" s="26" t="s">
        <v>1035</v>
      </c>
      <c r="D976" s="50">
        <v>-6.78</v>
      </c>
      <c r="E976" s="50">
        <v>-5.7</v>
      </c>
      <c r="F976" s="50">
        <v>1.5</v>
      </c>
      <c r="G976" s="50">
        <v>5.8</v>
      </c>
      <c r="H976" s="50">
        <v>11.78</v>
      </c>
      <c r="I976" s="50">
        <v>16.7</v>
      </c>
      <c r="J976" s="50">
        <v>19.399999999999999</v>
      </c>
      <c r="K976" s="50">
        <v>17.8</v>
      </c>
      <c r="L976" s="50">
        <v>13.5</v>
      </c>
      <c r="M976" s="50">
        <v>5.9</v>
      </c>
      <c r="N976" s="50">
        <v>1.39</v>
      </c>
      <c r="O976" s="50">
        <v>-5.5</v>
      </c>
      <c r="P976" s="51">
        <v>-11.277777777777779</v>
      </c>
      <c r="Q976" s="51">
        <v>-9.1000000000000014</v>
      </c>
      <c r="R976" s="51">
        <v>-2.7222222222222214</v>
      </c>
      <c r="S976" s="51">
        <v>0</v>
      </c>
      <c r="T976" s="51">
        <v>5</v>
      </c>
      <c r="U976" s="51">
        <v>10.199999999999999</v>
      </c>
      <c r="V976" s="51">
        <v>14.7</v>
      </c>
      <c r="W976" s="51">
        <v>13.499999999999998</v>
      </c>
      <c r="X976" s="51">
        <v>9.7222222222222214</v>
      </c>
      <c r="Y976" s="51">
        <v>2.1000000000000005</v>
      </c>
      <c r="Z976" s="51">
        <v>-1.888888888888888</v>
      </c>
      <c r="AA976" s="51">
        <v>-8.7222222222222214</v>
      </c>
      <c r="AB976" s="53">
        <f t="shared" si="363"/>
        <v>182.34721933757328</v>
      </c>
      <c r="AC976" s="53">
        <f t="shared" si="364"/>
        <v>236.87308211018666</v>
      </c>
      <c r="AD976" s="53">
        <f t="shared" si="365"/>
        <v>367.97514724239318</v>
      </c>
      <c r="AE976" s="53">
        <f t="shared" si="366"/>
        <v>405.29617549625948</v>
      </c>
      <c r="AF976" s="53">
        <f t="shared" si="367"/>
        <v>550.71315932717266</v>
      </c>
      <c r="AG976" s="53">
        <f t="shared" si="368"/>
        <v>814.0510910338038</v>
      </c>
      <c r="AH976" s="53">
        <f t="shared" si="369"/>
        <v>1240.1793489181985</v>
      </c>
      <c r="AI976" s="53">
        <f t="shared" si="370"/>
        <v>1173.3865212828584</v>
      </c>
      <c r="AJ976" s="53">
        <f t="shared" si="371"/>
        <v>938.03753491010798</v>
      </c>
      <c r="AK976" s="53">
        <f t="shared" si="372"/>
        <v>544.39408356680087</v>
      </c>
      <c r="AL976" s="53">
        <f t="shared" si="373"/>
        <v>419.51105908914093</v>
      </c>
      <c r="AM976" s="53">
        <f t="shared" si="374"/>
        <v>247.49015968738837</v>
      </c>
      <c r="AN976" s="55">
        <f t="shared" si="375"/>
        <v>0.70337737301273129</v>
      </c>
      <c r="AO976" s="55">
        <f t="shared" si="376"/>
        <v>0.76927459001093956</v>
      </c>
      <c r="AP976" s="55">
        <f t="shared" si="377"/>
        <v>0.73509172469960316</v>
      </c>
      <c r="AQ976" s="55">
        <f t="shared" si="378"/>
        <v>0.66311547038000562</v>
      </c>
      <c r="AR976" s="55">
        <f t="shared" si="379"/>
        <v>0.63160215536106623</v>
      </c>
      <c r="AS976" s="55">
        <f t="shared" si="380"/>
        <v>0.65488160964919162</v>
      </c>
      <c r="AT976" s="55">
        <f t="shared" si="381"/>
        <v>0.74256780666302036</v>
      </c>
      <c r="AU976" s="55">
        <f t="shared" si="382"/>
        <v>0.7593732401723442</v>
      </c>
      <c r="AV976" s="55">
        <f t="shared" si="383"/>
        <v>0.77914305734567479</v>
      </c>
      <c r="AW976" s="55">
        <f t="shared" si="384"/>
        <v>0.7658752463474745</v>
      </c>
      <c r="AX976" s="55">
        <f t="shared" si="385"/>
        <v>0.7879810672844606</v>
      </c>
      <c r="AY976" s="55">
        <f t="shared" si="386"/>
        <v>0.78037389173481897</v>
      </c>
    </row>
    <row r="977" spans="1:51" ht="14.4" thickBot="1" x14ac:dyDescent="0.3">
      <c r="A977" s="41" t="s">
        <v>1398</v>
      </c>
      <c r="B977" s="41" t="s">
        <v>1440</v>
      </c>
      <c r="C977" s="26" t="s">
        <v>1036</v>
      </c>
      <c r="D977" s="50">
        <v>-1.89</v>
      </c>
      <c r="E977" s="50">
        <v>-0.4</v>
      </c>
      <c r="F977" s="50">
        <v>0.78</v>
      </c>
      <c r="G977" s="50">
        <v>8.4</v>
      </c>
      <c r="H977" s="50">
        <v>13.28</v>
      </c>
      <c r="I977" s="50">
        <v>20.2</v>
      </c>
      <c r="J977" s="50">
        <v>21.6</v>
      </c>
      <c r="K977" s="50">
        <v>19</v>
      </c>
      <c r="L977" s="50">
        <v>15.39</v>
      </c>
      <c r="M977" s="50">
        <v>11.6</v>
      </c>
      <c r="N977" s="50">
        <v>2.2799999999999998</v>
      </c>
      <c r="O977" s="50">
        <v>0</v>
      </c>
      <c r="P977" s="51">
        <v>-5.6111111111111116</v>
      </c>
      <c r="Q977" s="51">
        <v>-4.9000000000000004</v>
      </c>
      <c r="R977" s="51">
        <v>-3.7777777777777781</v>
      </c>
      <c r="S977" s="51">
        <v>0.69999999999999885</v>
      </c>
      <c r="T977" s="51">
        <v>6.2222222222222232</v>
      </c>
      <c r="U977" s="51">
        <v>13.900000000000002</v>
      </c>
      <c r="V977" s="51">
        <v>16.8</v>
      </c>
      <c r="W977" s="51">
        <v>14.8</v>
      </c>
      <c r="X977" s="51">
        <v>9.2777777777777786</v>
      </c>
      <c r="Y977" s="51">
        <v>3.8000000000000016</v>
      </c>
      <c r="Z977" s="51">
        <v>-2.2222222222222223</v>
      </c>
      <c r="AA977" s="51">
        <v>-4.7222222222222223</v>
      </c>
      <c r="AB977" s="53">
        <f t="shared" si="363"/>
        <v>305.05825817317168</v>
      </c>
      <c r="AC977" s="53">
        <f t="shared" si="364"/>
        <v>304.65225742976003</v>
      </c>
      <c r="AD977" s="53">
        <f t="shared" si="365"/>
        <v>331.11587024730892</v>
      </c>
      <c r="AE977" s="53">
        <f t="shared" si="366"/>
        <v>375.34691202326115</v>
      </c>
      <c r="AF977" s="53">
        <f t="shared" si="367"/>
        <v>591.22633402347662</v>
      </c>
      <c r="AG977" s="53">
        <f t="shared" si="368"/>
        <v>1064.1311509408893</v>
      </c>
      <c r="AH977" s="53">
        <f t="shared" si="369"/>
        <v>1416.5236629087487</v>
      </c>
      <c r="AI977" s="53">
        <f t="shared" si="370"/>
        <v>1287.9644468806769</v>
      </c>
      <c r="AJ977" s="53">
        <f t="shared" si="371"/>
        <v>782.09150501284512</v>
      </c>
      <c r="AK977" s="53">
        <f t="shared" si="372"/>
        <v>471.15411146520273</v>
      </c>
      <c r="AL977" s="53">
        <f t="shared" si="373"/>
        <v>374.77927600658558</v>
      </c>
      <c r="AM977" s="53">
        <f t="shared" si="374"/>
        <v>303.97701089752701</v>
      </c>
      <c r="AN977" s="55">
        <f t="shared" si="375"/>
        <v>0.75699907655044651</v>
      </c>
      <c r="AO977" s="55">
        <f t="shared" si="376"/>
        <v>0.71634102731210114</v>
      </c>
      <c r="AP977" s="55">
        <f t="shared" si="377"/>
        <v>0.71557430484175777</v>
      </c>
      <c r="AQ977" s="55">
        <f t="shared" si="378"/>
        <v>0.58380339687331895</v>
      </c>
      <c r="AR977" s="55">
        <f t="shared" si="379"/>
        <v>0.6230114520317217</v>
      </c>
      <c r="AS977" s="55">
        <f t="shared" si="380"/>
        <v>0.67099629012553175</v>
      </c>
      <c r="AT977" s="55">
        <f t="shared" si="381"/>
        <v>0.74155152868822405</v>
      </c>
      <c r="AU977" s="55">
        <f t="shared" si="382"/>
        <v>0.76622467624731994</v>
      </c>
      <c r="AV977" s="55">
        <f t="shared" si="383"/>
        <v>0.66929694828008957</v>
      </c>
      <c r="AW977" s="55">
        <f t="shared" si="384"/>
        <v>0.58768240590623444</v>
      </c>
      <c r="AX977" s="55">
        <f t="shared" si="385"/>
        <v>0.72148281485918686</v>
      </c>
      <c r="AY977" s="55">
        <f t="shared" si="386"/>
        <v>0.70522662023816907</v>
      </c>
    </row>
    <row r="978" spans="1:51" ht="14.4" thickBot="1" x14ac:dyDescent="0.3">
      <c r="A978" s="41" t="s">
        <v>1398</v>
      </c>
      <c r="B978" s="41" t="s">
        <v>1440</v>
      </c>
      <c r="C978" s="26" t="s">
        <v>1037</v>
      </c>
      <c r="D978" s="50">
        <v>-2.5</v>
      </c>
      <c r="E978" s="50">
        <v>-3.7</v>
      </c>
      <c r="F978" s="50">
        <v>3.11</v>
      </c>
      <c r="G978" s="50">
        <v>7.1</v>
      </c>
      <c r="H978" s="50">
        <v>12</v>
      </c>
      <c r="I978" s="50">
        <v>18.899999999999999</v>
      </c>
      <c r="J978" s="50">
        <v>18</v>
      </c>
      <c r="K978" s="50">
        <v>21.1</v>
      </c>
      <c r="L978" s="50">
        <v>14.5</v>
      </c>
      <c r="M978" s="50">
        <v>10.1</v>
      </c>
      <c r="N978" s="50">
        <v>2.11</v>
      </c>
      <c r="O978" s="50">
        <v>-1.61</v>
      </c>
      <c r="P978" s="51">
        <v>-6.6111111111111098</v>
      </c>
      <c r="Q978" s="51">
        <v>-8.7999999999999989</v>
      </c>
      <c r="R978" s="51">
        <v>-1.888888888888888</v>
      </c>
      <c r="S978" s="51">
        <v>-0.59999999999999909</v>
      </c>
      <c r="T978" s="51">
        <v>5.9999999999999982</v>
      </c>
      <c r="U978" s="51">
        <v>12.5</v>
      </c>
      <c r="V978" s="51">
        <v>12.1</v>
      </c>
      <c r="W978" s="51">
        <v>15.7</v>
      </c>
      <c r="X978" s="51">
        <v>9.1111111111111107</v>
      </c>
      <c r="Y978" s="51">
        <v>4.1000000000000014</v>
      </c>
      <c r="Z978" s="51">
        <v>-0.77777777777777701</v>
      </c>
      <c r="AA978" s="51">
        <v>-5.1111111111111107</v>
      </c>
      <c r="AB978" s="53">
        <f t="shared" si="363"/>
        <v>273.94638983437414</v>
      </c>
      <c r="AC978" s="53">
        <f t="shared" si="364"/>
        <v>213.494162007808</v>
      </c>
      <c r="AD978" s="53">
        <f t="shared" si="365"/>
        <v>371.16014640965119</v>
      </c>
      <c r="AE978" s="53">
        <f t="shared" si="366"/>
        <v>339.65021527212139</v>
      </c>
      <c r="AF978" s="53">
        <f t="shared" si="367"/>
        <v>623.53426494301107</v>
      </c>
      <c r="AG978" s="53">
        <f t="shared" si="368"/>
        <v>961.02554424837547</v>
      </c>
      <c r="AH978" s="53">
        <f t="shared" si="369"/>
        <v>964.70514052049953</v>
      </c>
      <c r="AI978" s="53">
        <f t="shared" si="370"/>
        <v>1269.5646581089329</v>
      </c>
      <c r="AJ978" s="53">
        <f t="shared" si="371"/>
        <v>809.81820257822142</v>
      </c>
      <c r="AK978" s="53">
        <f t="shared" si="372"/>
        <v>542.93882275940041</v>
      </c>
      <c r="AL978" s="53">
        <f t="shared" si="373"/>
        <v>468.97849426222007</v>
      </c>
      <c r="AM978" s="53">
        <f t="shared" si="374"/>
        <v>322.37944583974155</v>
      </c>
      <c r="AN978" s="55">
        <f t="shared" si="375"/>
        <v>0.73369995957211465</v>
      </c>
      <c r="AO978" s="55">
        <f t="shared" si="376"/>
        <v>0.67727806695686832</v>
      </c>
      <c r="AP978" s="55">
        <f t="shared" si="377"/>
        <v>0.69716199839010184</v>
      </c>
      <c r="AQ978" s="55">
        <f t="shared" si="378"/>
        <v>0.58048641018802094</v>
      </c>
      <c r="AR978" s="55">
        <f t="shared" si="379"/>
        <v>0.66720955975372664</v>
      </c>
      <c r="AS978" s="55">
        <f t="shared" si="380"/>
        <v>0.66393693062239389</v>
      </c>
      <c r="AT978" s="55">
        <f t="shared" si="381"/>
        <v>0.68422644212151718</v>
      </c>
      <c r="AU978" s="55">
        <f t="shared" si="382"/>
        <v>0.71286976876025343</v>
      </c>
      <c r="AV978" s="55">
        <f t="shared" si="383"/>
        <v>0.70084535758306121</v>
      </c>
      <c r="AW978" s="55">
        <f t="shared" si="384"/>
        <v>0.66310456366053161</v>
      </c>
      <c r="AX978" s="55">
        <f t="shared" si="385"/>
        <v>0.81197751306565402</v>
      </c>
      <c r="AY978" s="55">
        <f t="shared" si="386"/>
        <v>0.77021894722907291</v>
      </c>
    </row>
    <row r="979" spans="1:51" ht="14.4" thickBot="1" x14ac:dyDescent="0.3">
      <c r="A979" s="41" t="s">
        <v>1398</v>
      </c>
      <c r="B979" s="41" t="s">
        <v>1440</v>
      </c>
      <c r="C979" s="26" t="s">
        <v>1038</v>
      </c>
      <c r="D979" s="50">
        <v>-3.11</v>
      </c>
      <c r="E979" s="50">
        <v>-4</v>
      </c>
      <c r="F979" s="50">
        <v>1.22</v>
      </c>
      <c r="G979" s="50">
        <v>8.6999999999999993</v>
      </c>
      <c r="H979" s="50">
        <v>15.5</v>
      </c>
      <c r="I979" s="50">
        <v>17.8</v>
      </c>
      <c r="J979" s="50">
        <v>22.3</v>
      </c>
      <c r="K979" s="50">
        <v>21.1</v>
      </c>
      <c r="L979" s="50">
        <v>17.22</v>
      </c>
      <c r="M979" s="50">
        <v>9.4</v>
      </c>
      <c r="N979" s="50">
        <v>7.11</v>
      </c>
      <c r="O979" s="50">
        <v>-0.28000000000000003</v>
      </c>
      <c r="P979" s="51">
        <v>-7.6111111111111107</v>
      </c>
      <c r="Q979" s="51">
        <v>-7.8999999999999995</v>
      </c>
      <c r="R979" s="51">
        <v>-5.2777777777777777</v>
      </c>
      <c r="S979" s="51">
        <v>2.8999999999999995</v>
      </c>
      <c r="T979" s="51">
        <v>9.2222222222222232</v>
      </c>
      <c r="U979" s="51">
        <v>13.099999999999998</v>
      </c>
      <c r="V979" s="51">
        <v>15.299999999999999</v>
      </c>
      <c r="W979" s="51">
        <v>15.299999999999999</v>
      </c>
      <c r="X979" s="51">
        <v>12.111111111111109</v>
      </c>
      <c r="Y979" s="51">
        <v>5.3</v>
      </c>
      <c r="Z979" s="51">
        <v>1.2222222222222239</v>
      </c>
      <c r="AA979" s="51">
        <v>-6.4999999999999991</v>
      </c>
      <c r="AB979" s="53">
        <f t="shared" si="363"/>
        <v>245.74505651425139</v>
      </c>
      <c r="AC979" s="53">
        <f t="shared" si="364"/>
        <v>251.15229141730467</v>
      </c>
      <c r="AD979" s="53">
        <f t="shared" si="365"/>
        <v>255.93503114965483</v>
      </c>
      <c r="AE979" s="53">
        <f t="shared" si="366"/>
        <v>503.69141369290492</v>
      </c>
      <c r="AF979" s="53">
        <f t="shared" si="367"/>
        <v>770.80994808688149</v>
      </c>
      <c r="AG979" s="53">
        <f t="shared" si="368"/>
        <v>1113.7612741416513</v>
      </c>
      <c r="AH979" s="53">
        <f t="shared" si="369"/>
        <v>1120.8248285648915</v>
      </c>
      <c r="AI979" s="53">
        <f t="shared" si="370"/>
        <v>1206.1176070510967</v>
      </c>
      <c r="AJ979" s="53">
        <f t="shared" si="371"/>
        <v>1014.818001947496</v>
      </c>
      <c r="AK979" s="53">
        <f t="shared" si="372"/>
        <v>672.78439427862816</v>
      </c>
      <c r="AL979" s="53">
        <f t="shared" si="373"/>
        <v>441.79735093183018</v>
      </c>
      <c r="AM979" s="53">
        <f t="shared" si="374"/>
        <v>236.77272651041375</v>
      </c>
      <c r="AN979" s="55">
        <f t="shared" si="375"/>
        <v>0.71081991292489843</v>
      </c>
      <c r="AO979" s="55">
        <f t="shared" si="376"/>
        <v>0.74288240853187781</v>
      </c>
      <c r="AP979" s="55">
        <f t="shared" si="377"/>
        <v>0.61923780547934792</v>
      </c>
      <c r="AQ979" s="55">
        <f t="shared" si="378"/>
        <v>0.66945889586789786</v>
      </c>
      <c r="AR979" s="55">
        <f t="shared" si="379"/>
        <v>0.66211333569982989</v>
      </c>
      <c r="AS979" s="55">
        <f t="shared" si="380"/>
        <v>0.73982805789210693</v>
      </c>
      <c r="AT979" s="55">
        <f t="shared" si="381"/>
        <v>0.64569243734609405</v>
      </c>
      <c r="AU979" s="55">
        <f t="shared" si="382"/>
        <v>0.69482848485790183</v>
      </c>
      <c r="AV979" s="55">
        <f t="shared" si="383"/>
        <v>0.71924342812948305</v>
      </c>
      <c r="AW979" s="55">
        <f t="shared" si="384"/>
        <v>0.75567269108877844</v>
      </c>
      <c r="AX979" s="55">
        <f t="shared" si="385"/>
        <v>0.66181866192496785</v>
      </c>
      <c r="AY979" s="55">
        <f t="shared" si="386"/>
        <v>0.6287651902096062</v>
      </c>
    </row>
    <row r="980" spans="1:51" ht="14.4" thickBot="1" x14ac:dyDescent="0.3">
      <c r="A980" s="41" t="s">
        <v>1398</v>
      </c>
      <c r="B980" s="41" t="s">
        <v>1440</v>
      </c>
      <c r="C980" s="26" t="s">
        <v>1039</v>
      </c>
      <c r="D980" s="50">
        <v>0.28000000000000003</v>
      </c>
      <c r="E980" s="50">
        <v>-3.7</v>
      </c>
      <c r="F980" s="50">
        <v>3.39</v>
      </c>
      <c r="G980" s="50">
        <v>6.9</v>
      </c>
      <c r="H980" s="50">
        <v>10.11</v>
      </c>
      <c r="I980" s="50">
        <v>19.7</v>
      </c>
      <c r="J980" s="50">
        <v>20.9</v>
      </c>
      <c r="K980" s="50">
        <v>18.2</v>
      </c>
      <c r="L980" s="50">
        <v>14.72</v>
      </c>
      <c r="M980" s="50">
        <v>11.5</v>
      </c>
      <c r="N980" s="50">
        <v>2.2200000000000002</v>
      </c>
      <c r="O980" s="50">
        <v>-2.5</v>
      </c>
      <c r="P980" s="51">
        <v>-2.6111111111111107</v>
      </c>
      <c r="Q980" s="51">
        <v>-8.1</v>
      </c>
      <c r="R980" s="51">
        <v>-0.22222222222222143</v>
      </c>
      <c r="S980" s="51">
        <v>-9.9999999999999839E-2</v>
      </c>
      <c r="T980" s="51">
        <v>1.888888888888888</v>
      </c>
      <c r="U980" s="51">
        <v>12.899999999999999</v>
      </c>
      <c r="V980" s="51">
        <v>13.599999999999998</v>
      </c>
      <c r="W980" s="51">
        <v>12.6</v>
      </c>
      <c r="X980" s="51">
        <v>8.4999999999999982</v>
      </c>
      <c r="Y980" s="51">
        <v>3.5999999999999983</v>
      </c>
      <c r="Z980" s="51">
        <v>-1.4999999999999996</v>
      </c>
      <c r="AA980" s="51">
        <v>-5.7777777777777768</v>
      </c>
      <c r="AB980" s="53">
        <f t="shared" si="363"/>
        <v>408.42956613825572</v>
      </c>
      <c r="AC980" s="53">
        <f t="shared" si="364"/>
        <v>238.07410314573517</v>
      </c>
      <c r="AD980" s="53">
        <f t="shared" si="365"/>
        <v>464.38168761640986</v>
      </c>
      <c r="AE980" s="53">
        <f t="shared" si="366"/>
        <v>370.31267129450396</v>
      </c>
      <c r="AF980" s="53">
        <f t="shared" si="367"/>
        <v>396.78152446685255</v>
      </c>
      <c r="AG980" s="53">
        <f t="shared" si="368"/>
        <v>963.53048601308183</v>
      </c>
      <c r="AH980" s="53">
        <f t="shared" si="369"/>
        <v>980.22372220581678</v>
      </c>
      <c r="AI980" s="53">
        <f t="shared" si="370"/>
        <v>1017.3276419224682</v>
      </c>
      <c r="AJ980" s="53">
        <f t="shared" si="371"/>
        <v>735.14590252561811</v>
      </c>
      <c r="AK980" s="53">
        <f t="shared" si="372"/>
        <v>461.11613720484013</v>
      </c>
      <c r="AL980" s="53">
        <f t="shared" si="373"/>
        <v>418.62754774646356</v>
      </c>
      <c r="AM980" s="53">
        <f t="shared" si="374"/>
        <v>311.12742730946491</v>
      </c>
      <c r="AN980" s="55">
        <f t="shared" si="375"/>
        <v>0.80921280770945248</v>
      </c>
      <c r="AO980" s="55">
        <f t="shared" si="376"/>
        <v>0.71520425275644106</v>
      </c>
      <c r="AP980" s="55">
        <f t="shared" si="377"/>
        <v>0.77214157718935372</v>
      </c>
      <c r="AQ980" s="55">
        <f t="shared" si="378"/>
        <v>0.6102896162353223</v>
      </c>
      <c r="AR980" s="55">
        <f t="shared" si="379"/>
        <v>0.56667902421920391</v>
      </c>
      <c r="AS980" s="55">
        <f t="shared" si="380"/>
        <v>0.64845473279396171</v>
      </c>
      <c r="AT980" s="55">
        <f t="shared" si="381"/>
        <v>0.63025136543379523</v>
      </c>
      <c r="AU980" s="55">
        <f t="shared" si="382"/>
        <v>0.69824040927609576</v>
      </c>
      <c r="AV980" s="55">
        <f t="shared" si="383"/>
        <v>0.66302905171043591</v>
      </c>
      <c r="AW980" s="55">
        <f t="shared" si="384"/>
        <v>0.58331271713197219</v>
      </c>
      <c r="AX980" s="55">
        <f t="shared" si="385"/>
        <v>0.76415189044438359</v>
      </c>
      <c r="AY980" s="55">
        <f t="shared" si="386"/>
        <v>0.78190655377467533</v>
      </c>
    </row>
    <row r="981" spans="1:51" ht="14.4" thickBot="1" x14ac:dyDescent="0.3">
      <c r="A981" s="41" t="s">
        <v>1398</v>
      </c>
      <c r="B981" s="41" t="s">
        <v>1440</v>
      </c>
      <c r="C981" s="26" t="s">
        <v>1040</v>
      </c>
      <c r="D981" s="50">
        <v>-2.5</v>
      </c>
      <c r="E981" s="50">
        <v>-0.2</v>
      </c>
      <c r="F981" s="50">
        <v>5.39</v>
      </c>
      <c r="G981" s="50">
        <v>12.6</v>
      </c>
      <c r="H981" s="50">
        <v>16.39</v>
      </c>
      <c r="I981" s="50">
        <v>21.9</v>
      </c>
      <c r="J981" s="50">
        <v>24</v>
      </c>
      <c r="K981" s="50">
        <v>22.4</v>
      </c>
      <c r="L981" s="50">
        <v>18.61</v>
      </c>
      <c r="M981" s="50">
        <v>12.6</v>
      </c>
      <c r="N981" s="50">
        <v>6.5</v>
      </c>
      <c r="O981" s="50">
        <v>0</v>
      </c>
      <c r="P981" s="51">
        <v>-8.3888888888888893</v>
      </c>
      <c r="Q981" s="51">
        <v>-6.9</v>
      </c>
      <c r="R981" s="51">
        <v>-4.5000000000000009</v>
      </c>
      <c r="S981" s="51">
        <v>5</v>
      </c>
      <c r="T981" s="51">
        <v>9.0000000000000018</v>
      </c>
      <c r="U981" s="51">
        <v>15.399999999999999</v>
      </c>
      <c r="V981" s="51">
        <v>18.200000000000003</v>
      </c>
      <c r="W981" s="51">
        <v>17.2</v>
      </c>
      <c r="X981" s="51">
        <v>14.388888888888888</v>
      </c>
      <c r="Y981" s="51">
        <v>7.4</v>
      </c>
      <c r="Z981" s="51">
        <v>1.2777777777777761</v>
      </c>
      <c r="AA981" s="51">
        <v>-7.1111111111111116</v>
      </c>
      <c r="AB981" s="53">
        <f t="shared" si="363"/>
        <v>208.17968029399518</v>
      </c>
      <c r="AC981" s="53">
        <f t="shared" si="364"/>
        <v>221.39237517710174</v>
      </c>
      <c r="AD981" s="53">
        <f t="shared" si="365"/>
        <v>214.44321599834666</v>
      </c>
      <c r="AE981" s="53">
        <f t="shared" si="366"/>
        <v>521.80451868411762</v>
      </c>
      <c r="AF981" s="53">
        <f t="shared" si="367"/>
        <v>706.73728455033529</v>
      </c>
      <c r="AG981" s="53">
        <f t="shared" si="368"/>
        <v>1163.3107498699903</v>
      </c>
      <c r="AH981" s="53">
        <f t="shared" si="369"/>
        <v>1461.4431194510189</v>
      </c>
      <c r="AI981" s="53">
        <f t="shared" si="370"/>
        <v>1419.2090429172983</v>
      </c>
      <c r="AJ981" s="53">
        <f t="shared" si="371"/>
        <v>1251.5294512050859</v>
      </c>
      <c r="AK981" s="53">
        <f t="shared" si="372"/>
        <v>726.53670090846879</v>
      </c>
      <c r="AL981" s="53">
        <f t="shared" si="373"/>
        <v>464.37220544426629</v>
      </c>
      <c r="AM981" s="53">
        <f t="shared" si="374"/>
        <v>211.23203146615475</v>
      </c>
      <c r="AN981" s="55">
        <f t="shared" si="375"/>
        <v>0.63959472459414479</v>
      </c>
      <c r="AO981" s="55">
        <f t="shared" si="376"/>
        <v>0.60623597962583553</v>
      </c>
      <c r="AP981" s="55">
        <f t="shared" si="377"/>
        <v>0.48924697495131625</v>
      </c>
      <c r="AQ981" s="55">
        <f t="shared" si="378"/>
        <v>0.59844740060448931</v>
      </c>
      <c r="AR981" s="55">
        <f t="shared" si="379"/>
        <v>0.61623332088965543</v>
      </c>
      <c r="AS981" s="55">
        <f t="shared" si="380"/>
        <v>0.66588207109681086</v>
      </c>
      <c r="AT981" s="55">
        <f t="shared" si="381"/>
        <v>0.70037563668915015</v>
      </c>
      <c r="AU981" s="55">
        <f t="shared" si="382"/>
        <v>0.72436815582890746</v>
      </c>
      <c r="AV981" s="55">
        <f t="shared" si="383"/>
        <v>0.76456731892906482</v>
      </c>
      <c r="AW981" s="55">
        <f t="shared" si="384"/>
        <v>0.70615631272273938</v>
      </c>
      <c r="AX981" s="55">
        <f t="shared" si="385"/>
        <v>0.69286764443958082</v>
      </c>
      <c r="AY981" s="55">
        <f t="shared" si="386"/>
        <v>0.58787936323995993</v>
      </c>
    </row>
    <row r="982" spans="1:51" ht="27" thickBot="1" x14ac:dyDescent="0.3">
      <c r="A982" s="41" t="s">
        <v>1398</v>
      </c>
      <c r="B982" s="41" t="s">
        <v>1440</v>
      </c>
      <c r="C982" s="26" t="s">
        <v>1041</v>
      </c>
      <c r="D982" s="50">
        <v>-4</v>
      </c>
      <c r="E982" s="50">
        <v>-2.2000000000000002</v>
      </c>
      <c r="F982" s="50">
        <v>5</v>
      </c>
      <c r="G982" s="50">
        <v>10.199999999999999</v>
      </c>
      <c r="H982" s="50">
        <v>13.72</v>
      </c>
      <c r="I982" s="50">
        <v>17</v>
      </c>
      <c r="J982" s="50">
        <v>21.6</v>
      </c>
      <c r="K982" s="50">
        <v>20.6</v>
      </c>
      <c r="L982" s="50">
        <v>15.61</v>
      </c>
      <c r="M982" s="50">
        <v>10.199999999999999</v>
      </c>
      <c r="N982" s="50">
        <v>5.61</v>
      </c>
      <c r="O982" s="50">
        <v>-6.89</v>
      </c>
      <c r="P982" s="51">
        <v>-7.5</v>
      </c>
      <c r="Q982" s="51">
        <v>-7.2</v>
      </c>
      <c r="R982" s="51">
        <v>-1.888888888888888</v>
      </c>
      <c r="S982" s="51">
        <v>4.5000000000000009</v>
      </c>
      <c r="T982" s="51">
        <v>7.2222222222222223</v>
      </c>
      <c r="U982" s="51">
        <v>13.299999999999999</v>
      </c>
      <c r="V982" s="51">
        <v>16.600000000000001</v>
      </c>
      <c r="W982" s="51">
        <v>15.7</v>
      </c>
      <c r="X982" s="51">
        <v>12.111111111111109</v>
      </c>
      <c r="Y982" s="51">
        <v>3.4999999999999982</v>
      </c>
      <c r="Z982" s="51">
        <v>0.49999999999999922</v>
      </c>
      <c r="AA982" s="51">
        <v>-10.222222222222221</v>
      </c>
      <c r="AB982" s="53">
        <f t="shared" si="363"/>
        <v>267.18281820901046</v>
      </c>
      <c r="AC982" s="53">
        <f t="shared" si="364"/>
        <v>244.75798770367936</v>
      </c>
      <c r="AD982" s="53">
        <f t="shared" si="365"/>
        <v>325.06739560874274</v>
      </c>
      <c r="AE982" s="53">
        <f t="shared" si="366"/>
        <v>570.39554818361864</v>
      </c>
      <c r="AF982" s="53">
        <f t="shared" si="367"/>
        <v>659.11411190550939</v>
      </c>
      <c r="AG982" s="53">
        <f t="shared" si="368"/>
        <v>1202.4498316032264</v>
      </c>
      <c r="AH982" s="53">
        <f t="shared" si="369"/>
        <v>1381.0006498123932</v>
      </c>
      <c r="AI982" s="53">
        <f t="shared" si="370"/>
        <v>1309.2181973405686</v>
      </c>
      <c r="AJ982" s="53">
        <f t="shared" si="371"/>
        <v>1124.2987380033867</v>
      </c>
      <c r="AK982" s="53">
        <f t="shared" si="372"/>
        <v>495.68985179370014</v>
      </c>
      <c r="AL982" s="53">
        <f t="shared" si="373"/>
        <v>441.48407853828689</v>
      </c>
      <c r="AM982" s="53">
        <f t="shared" si="374"/>
        <v>217.44639701017925</v>
      </c>
      <c r="AN982" s="55">
        <f t="shared" si="375"/>
        <v>0.76622402493751363</v>
      </c>
      <c r="AO982" s="55">
        <f t="shared" si="376"/>
        <v>0.6858628086438503</v>
      </c>
      <c r="AP982" s="55">
        <f t="shared" si="377"/>
        <v>0.6105845073245828</v>
      </c>
      <c r="AQ982" s="55">
        <f t="shared" si="378"/>
        <v>0.67739756265064577</v>
      </c>
      <c r="AR982" s="55">
        <f t="shared" si="379"/>
        <v>0.64845625955690844</v>
      </c>
      <c r="AS982" s="55">
        <f t="shared" si="380"/>
        <v>0.78838615189844241</v>
      </c>
      <c r="AT982" s="55">
        <f t="shared" si="381"/>
        <v>0.73219432604822376</v>
      </c>
      <c r="AU982" s="55">
        <f t="shared" si="382"/>
        <v>0.73513551880459371</v>
      </c>
      <c r="AV982" s="55">
        <f t="shared" si="383"/>
        <v>0.7968369471288157</v>
      </c>
      <c r="AW982" s="55">
        <f t="shared" si="384"/>
        <v>0.63148142437943477</v>
      </c>
      <c r="AX982" s="55">
        <f t="shared" si="385"/>
        <v>0.69665337515337311</v>
      </c>
      <c r="AY982" s="55">
        <f t="shared" si="386"/>
        <v>0.771345285071383</v>
      </c>
    </row>
    <row r="983" spans="1:51" ht="14.4" thickBot="1" x14ac:dyDescent="0.3">
      <c r="A983" s="41" t="s">
        <v>1398</v>
      </c>
      <c r="B983" s="41" t="s">
        <v>1440</v>
      </c>
      <c r="C983" s="26" t="s">
        <v>1042</v>
      </c>
      <c r="D983" s="50">
        <v>2</v>
      </c>
      <c r="E983" s="50">
        <v>3</v>
      </c>
      <c r="F983" s="50">
        <v>5.78</v>
      </c>
      <c r="G983" s="50">
        <v>12.1</v>
      </c>
      <c r="H983" s="50">
        <v>18.89</v>
      </c>
      <c r="I983" s="50">
        <v>21.4</v>
      </c>
      <c r="J983" s="50">
        <v>23.8</v>
      </c>
      <c r="K983" s="50">
        <v>22</v>
      </c>
      <c r="L983" s="50">
        <v>18.61</v>
      </c>
      <c r="M983" s="50">
        <v>11.3</v>
      </c>
      <c r="N983" s="50">
        <v>8.61</v>
      </c>
      <c r="O983" s="50">
        <v>-0.78</v>
      </c>
      <c r="P983" s="51">
        <v>-4.2222222222222232</v>
      </c>
      <c r="Q983" s="51">
        <v>-5.3999999999999995</v>
      </c>
      <c r="R983" s="51">
        <v>-0.49999999999999922</v>
      </c>
      <c r="S983" s="51">
        <v>4.2000000000000011</v>
      </c>
      <c r="T983" s="51">
        <v>12.5</v>
      </c>
      <c r="U983" s="51">
        <v>16.3</v>
      </c>
      <c r="V983" s="51">
        <v>15.599999999999998</v>
      </c>
      <c r="W983" s="51">
        <v>15.899999999999999</v>
      </c>
      <c r="X983" s="51">
        <v>14.611111111111109</v>
      </c>
      <c r="Y983" s="51">
        <v>6.8000000000000007</v>
      </c>
      <c r="Z983" s="51">
        <v>2.5</v>
      </c>
      <c r="AA983" s="51">
        <v>-5.1111111111111107</v>
      </c>
      <c r="AB983" s="53">
        <f t="shared" si="363"/>
        <v>283.82600844258462</v>
      </c>
      <c r="AC983" s="53">
        <f t="shared" si="364"/>
        <v>221.29986617141702</v>
      </c>
      <c r="AD983" s="53">
        <f t="shared" si="365"/>
        <v>377.41045601695384</v>
      </c>
      <c r="AE983" s="53">
        <f t="shared" si="366"/>
        <v>482.20555535615489</v>
      </c>
      <c r="AF983" s="53">
        <f t="shared" si="367"/>
        <v>961.62573642178086</v>
      </c>
      <c r="AG983" s="53">
        <f t="shared" si="368"/>
        <v>1345.6549535292493</v>
      </c>
      <c r="AH983" s="53">
        <f t="shared" si="369"/>
        <v>1063.729112108613</v>
      </c>
      <c r="AI983" s="53">
        <f t="shared" si="370"/>
        <v>1232.6666205544263</v>
      </c>
      <c r="AJ983" s="53">
        <f t="shared" si="371"/>
        <v>1287.9732746208795</v>
      </c>
      <c r="AK983" s="53">
        <f t="shared" si="372"/>
        <v>729.0790173132981</v>
      </c>
      <c r="AL983" s="53">
        <f t="shared" si="373"/>
        <v>478.80912401420511</v>
      </c>
      <c r="AM983" s="53">
        <f t="shared" si="374"/>
        <v>303.36662897455511</v>
      </c>
      <c r="AN983" s="55">
        <f t="shared" si="375"/>
        <v>0.63415717244524106</v>
      </c>
      <c r="AO983" s="55">
        <f t="shared" si="376"/>
        <v>0.54042206758218492</v>
      </c>
      <c r="AP983" s="55">
        <f t="shared" si="377"/>
        <v>0.64033955605292014</v>
      </c>
      <c r="AQ983" s="55">
        <f t="shared" si="378"/>
        <v>0.58481531214524196</v>
      </c>
      <c r="AR983" s="55">
        <f t="shared" si="379"/>
        <v>0.66435158115044624</v>
      </c>
      <c r="AS983" s="55">
        <f t="shared" si="380"/>
        <v>0.72720122667487419</v>
      </c>
      <c r="AT983" s="55">
        <f t="shared" si="381"/>
        <v>0.60112714020688129</v>
      </c>
      <c r="AU983" s="55">
        <f t="shared" si="382"/>
        <v>0.68335694976462158</v>
      </c>
      <c r="AV983" s="55">
        <f t="shared" si="383"/>
        <v>0.77561932127639721</v>
      </c>
      <c r="AW983" s="55">
        <f t="shared" si="384"/>
        <v>0.73834127218831069</v>
      </c>
      <c r="AX983" s="55">
        <f t="shared" si="385"/>
        <v>0.65470297363861929</v>
      </c>
      <c r="AY983" s="55">
        <f t="shared" si="386"/>
        <v>0.72479411640086067</v>
      </c>
    </row>
    <row r="984" spans="1:51" ht="27" thickBot="1" x14ac:dyDescent="0.3">
      <c r="A984" s="41" t="s">
        <v>1398</v>
      </c>
      <c r="B984" s="41" t="s">
        <v>1440</v>
      </c>
      <c r="C984" s="26" t="s">
        <v>1043</v>
      </c>
      <c r="D984" s="50">
        <v>-5.89</v>
      </c>
      <c r="E984" s="50">
        <v>-2.6</v>
      </c>
      <c r="F984" s="50">
        <v>3</v>
      </c>
      <c r="G984" s="50">
        <v>11.7</v>
      </c>
      <c r="H984" s="50">
        <v>15.5</v>
      </c>
      <c r="I984" s="50">
        <v>22.5</v>
      </c>
      <c r="J984" s="50">
        <v>25.9</v>
      </c>
      <c r="K984" s="50">
        <v>23.1</v>
      </c>
      <c r="L984" s="50">
        <v>18.28</v>
      </c>
      <c r="M984" s="50">
        <v>12.1</v>
      </c>
      <c r="N984" s="50">
        <v>6.11</v>
      </c>
      <c r="O984" s="50">
        <v>-0.72</v>
      </c>
      <c r="P984" s="51">
        <v>-10</v>
      </c>
      <c r="Q984" s="51">
        <v>-6.1</v>
      </c>
      <c r="R984" s="51">
        <v>-3.7222222222222219</v>
      </c>
      <c r="S984" s="51">
        <v>4.8</v>
      </c>
      <c r="T984" s="51">
        <v>9.2777777777777786</v>
      </c>
      <c r="U984" s="51">
        <v>17.599999999999998</v>
      </c>
      <c r="V984" s="51">
        <v>17.100000000000001</v>
      </c>
      <c r="W984" s="51">
        <v>17.7</v>
      </c>
      <c r="X984" s="51">
        <v>13.888888888888889</v>
      </c>
      <c r="Y984" s="51">
        <v>6.7000000000000011</v>
      </c>
      <c r="Z984" s="51">
        <v>2.0000000000000009</v>
      </c>
      <c r="AA984" s="51">
        <v>-5.8888888888888893</v>
      </c>
      <c r="AB984" s="53">
        <f t="shared" si="363"/>
        <v>208.62814900353192</v>
      </c>
      <c r="AC984" s="53">
        <f t="shared" si="364"/>
        <v>298.42065837875475</v>
      </c>
      <c r="AD984" s="53">
        <f t="shared" si="365"/>
        <v>284.93477342101579</v>
      </c>
      <c r="AE984" s="53">
        <f t="shared" si="366"/>
        <v>538.41029951522091</v>
      </c>
      <c r="AF984" s="53">
        <f t="shared" si="367"/>
        <v>776.59538783861569</v>
      </c>
      <c r="AG984" s="53">
        <f t="shared" si="368"/>
        <v>1483.7082785091109</v>
      </c>
      <c r="AH984" s="53">
        <f t="shared" si="369"/>
        <v>1135.9036685847705</v>
      </c>
      <c r="AI984" s="53">
        <f t="shared" si="370"/>
        <v>1448.8686040413227</v>
      </c>
      <c r="AJ984" s="53">
        <f t="shared" si="371"/>
        <v>1197.5479083410428</v>
      </c>
      <c r="AK984" s="53">
        <f t="shared" si="372"/>
        <v>682.14560038589536</v>
      </c>
      <c r="AL984" s="53">
        <f t="shared" si="373"/>
        <v>528.95734938211024</v>
      </c>
      <c r="AM984" s="53">
        <f t="shared" si="374"/>
        <v>268.39829889351978</v>
      </c>
      <c r="AN984" s="55">
        <f t="shared" si="375"/>
        <v>0.72719338555630786</v>
      </c>
      <c r="AO984" s="55">
        <f t="shared" si="376"/>
        <v>0.76861427640873226</v>
      </c>
      <c r="AP984" s="55">
        <f t="shared" si="377"/>
        <v>0.61321846813439596</v>
      </c>
      <c r="AQ984" s="55">
        <f t="shared" si="378"/>
        <v>0.62615797253016559</v>
      </c>
      <c r="AR984" s="55">
        <f t="shared" si="379"/>
        <v>0.66459349040013072</v>
      </c>
      <c r="AS984" s="55">
        <f t="shared" si="380"/>
        <v>0.73839841603801348</v>
      </c>
      <c r="AT984" s="55">
        <f t="shared" si="381"/>
        <v>0.58344838201185889</v>
      </c>
      <c r="AU984" s="55">
        <f t="shared" si="382"/>
        <v>0.7165290650928331</v>
      </c>
      <c r="AV984" s="55">
        <f t="shared" si="383"/>
        <v>0.75566789946928858</v>
      </c>
      <c r="AW984" s="55">
        <f t="shared" si="384"/>
        <v>0.69557052706716527</v>
      </c>
      <c r="AX984" s="55">
        <f t="shared" si="385"/>
        <v>0.74948385786707605</v>
      </c>
      <c r="AY984" s="55">
        <f t="shared" si="386"/>
        <v>0.68025217696693741</v>
      </c>
    </row>
    <row r="985" spans="1:51" ht="14.4" thickBot="1" x14ac:dyDescent="0.3">
      <c r="A985" s="41" t="s">
        <v>1398</v>
      </c>
      <c r="B985" s="41" t="s">
        <v>1440</v>
      </c>
      <c r="C985" s="26" t="s">
        <v>1044</v>
      </c>
      <c r="D985" s="50">
        <v>-1.61</v>
      </c>
      <c r="E985" s="50">
        <v>0.5</v>
      </c>
      <c r="F985" s="50">
        <v>7.28</v>
      </c>
      <c r="G985" s="50">
        <v>12.5</v>
      </c>
      <c r="H985" s="50">
        <v>18</v>
      </c>
      <c r="I985" s="50">
        <v>22.2</v>
      </c>
      <c r="J985" s="50">
        <v>25.3</v>
      </c>
      <c r="K985" s="50">
        <v>23.9</v>
      </c>
      <c r="L985" s="50">
        <v>20.78</v>
      </c>
      <c r="M985" s="50">
        <v>12.3</v>
      </c>
      <c r="N985" s="50">
        <v>7.39</v>
      </c>
      <c r="O985" s="50">
        <v>3.5</v>
      </c>
      <c r="P985" s="51">
        <v>-7.2222222222222223</v>
      </c>
      <c r="Q985" s="51">
        <v>-6.6</v>
      </c>
      <c r="R985" s="51">
        <v>-0.49999999999999922</v>
      </c>
      <c r="S985" s="51">
        <v>3.2999999999999985</v>
      </c>
      <c r="T985" s="51">
        <v>10.111111111111112</v>
      </c>
      <c r="U985" s="51">
        <v>15.999999999999998</v>
      </c>
      <c r="V985" s="51">
        <v>18.7</v>
      </c>
      <c r="W985" s="51">
        <v>17.5</v>
      </c>
      <c r="X985" s="51">
        <v>14.611111111111109</v>
      </c>
      <c r="Y985" s="51">
        <v>5.9999999999999982</v>
      </c>
      <c r="Z985" s="51">
        <v>2.2777777777777786</v>
      </c>
      <c r="AA985" s="51">
        <v>-3.9999999999999996</v>
      </c>
      <c r="AB985" s="53">
        <f t="shared" si="363"/>
        <v>233.54663914180315</v>
      </c>
      <c r="AC985" s="53">
        <f t="shared" si="364"/>
        <v>220.36134000226531</v>
      </c>
      <c r="AD985" s="53">
        <f t="shared" si="365"/>
        <v>340.4171983645852</v>
      </c>
      <c r="AE985" s="53">
        <f t="shared" si="366"/>
        <v>413.84543943940076</v>
      </c>
      <c r="AF985" s="53">
        <f t="shared" si="367"/>
        <v>741.00980968984686</v>
      </c>
      <c r="AG985" s="53">
        <f t="shared" si="368"/>
        <v>1233.3887356059661</v>
      </c>
      <c r="AH985" s="53">
        <f t="shared" si="369"/>
        <v>1439.5907247965572</v>
      </c>
      <c r="AI985" s="53">
        <f t="shared" si="370"/>
        <v>1346.2520536990648</v>
      </c>
      <c r="AJ985" s="53">
        <f t="shared" si="371"/>
        <v>1125.7055754323542</v>
      </c>
      <c r="AK985" s="53">
        <f t="shared" si="372"/>
        <v>611.35044955986098</v>
      </c>
      <c r="AL985" s="53">
        <f t="shared" si="373"/>
        <v>504.02223204775595</v>
      </c>
      <c r="AM985" s="53">
        <f t="shared" si="374"/>
        <v>263.84237301425856</v>
      </c>
      <c r="AN985" s="55">
        <f t="shared" si="375"/>
        <v>0.65556738167845785</v>
      </c>
      <c r="AO985" s="55">
        <f t="shared" si="376"/>
        <v>0.58968292451445525</v>
      </c>
      <c r="AP985" s="55">
        <f t="shared" si="377"/>
        <v>0.57757434696977561</v>
      </c>
      <c r="AQ985" s="55">
        <f t="shared" si="378"/>
        <v>0.53470597154850907</v>
      </c>
      <c r="AR985" s="55">
        <f t="shared" si="379"/>
        <v>0.5996730559829706</v>
      </c>
      <c r="AS985" s="55">
        <f t="shared" si="380"/>
        <v>0.67940458954490413</v>
      </c>
      <c r="AT985" s="55">
        <f t="shared" si="381"/>
        <v>0.66862810743529288</v>
      </c>
      <c r="AU985" s="55">
        <f t="shared" si="382"/>
        <v>0.67423010950299611</v>
      </c>
      <c r="AV985" s="55">
        <f t="shared" si="383"/>
        <v>0.67790148412117091</v>
      </c>
      <c r="AW985" s="55">
        <f t="shared" si="384"/>
        <v>0.65417233220271909</v>
      </c>
      <c r="AX985" s="55">
        <f t="shared" si="385"/>
        <v>0.70015597774786187</v>
      </c>
      <c r="AY985" s="55">
        <f t="shared" si="386"/>
        <v>0.57975906549518219</v>
      </c>
    </row>
    <row r="986" spans="1:51" ht="14.4" thickBot="1" x14ac:dyDescent="0.3">
      <c r="A986" s="41" t="s">
        <v>1398</v>
      </c>
      <c r="B986" s="41" t="s">
        <v>1440</v>
      </c>
      <c r="C986" s="26" t="s">
        <v>1045</v>
      </c>
      <c r="D986" s="50">
        <v>-3.28</v>
      </c>
      <c r="E986" s="50">
        <v>1.7</v>
      </c>
      <c r="F986" s="50">
        <v>7.22</v>
      </c>
      <c r="G986" s="50">
        <v>12.3</v>
      </c>
      <c r="H986" s="50">
        <v>16.61</v>
      </c>
      <c r="I986" s="50">
        <v>21.9</v>
      </c>
      <c r="J986" s="50">
        <v>24.7</v>
      </c>
      <c r="K986" s="50">
        <v>25.9</v>
      </c>
      <c r="L986" s="50">
        <v>21.11</v>
      </c>
      <c r="M986" s="50">
        <v>13.5</v>
      </c>
      <c r="N986" s="50">
        <v>8.11</v>
      </c>
      <c r="O986" s="50">
        <v>4.6100000000000003</v>
      </c>
      <c r="P986" s="51">
        <v>-7.8888888888888884</v>
      </c>
      <c r="Q986" s="51">
        <v>-7.4</v>
      </c>
      <c r="R986" s="51">
        <v>0.61111111111111194</v>
      </c>
      <c r="S986" s="51">
        <v>6.7000000000000011</v>
      </c>
      <c r="T986" s="51">
        <v>9.1111111111111107</v>
      </c>
      <c r="U986" s="51">
        <v>14.7</v>
      </c>
      <c r="V986" s="51">
        <v>18.200000000000003</v>
      </c>
      <c r="W986" s="51">
        <v>18.7</v>
      </c>
      <c r="X986" s="51">
        <v>14.222222222222223</v>
      </c>
      <c r="Y986" s="51">
        <v>7.5</v>
      </c>
      <c r="Z986" s="51">
        <v>1.888888888888888</v>
      </c>
      <c r="AA986" s="51">
        <v>-1.3888888888888888</v>
      </c>
      <c r="AB986" s="53">
        <f t="shared" si="363"/>
        <v>238.40417455795333</v>
      </c>
      <c r="AC986" s="53">
        <f t="shared" si="364"/>
        <v>178.75446610706447</v>
      </c>
      <c r="AD986" s="53">
        <f t="shared" si="365"/>
        <v>401.55921028416623</v>
      </c>
      <c r="AE986" s="53">
        <f t="shared" si="366"/>
        <v>673.23382754436284</v>
      </c>
      <c r="AF986" s="53">
        <f t="shared" si="367"/>
        <v>707.43605874325704</v>
      </c>
      <c r="AG986" s="53">
        <f t="shared" si="368"/>
        <v>1063.1527304957874</v>
      </c>
      <c r="AH986" s="53">
        <f t="shared" si="369"/>
        <v>1401.4194962849897</v>
      </c>
      <c r="AI986" s="53">
        <f t="shared" si="370"/>
        <v>1389.2237476355238</v>
      </c>
      <c r="AJ986" s="53">
        <f t="shared" si="371"/>
        <v>1049.0257865121723</v>
      </c>
      <c r="AK986" s="53">
        <f t="shared" si="372"/>
        <v>694.47628829142877</v>
      </c>
      <c r="AL986" s="53">
        <f t="shared" si="373"/>
        <v>454.01710748300201</v>
      </c>
      <c r="AM986" s="53">
        <f t="shared" si="374"/>
        <v>359.50782854869237</v>
      </c>
      <c r="AN986" s="55">
        <f t="shared" si="375"/>
        <v>0.70456806479262823</v>
      </c>
      <c r="AO986" s="55">
        <f t="shared" si="376"/>
        <v>0.50868899776824972</v>
      </c>
      <c r="AP986" s="55">
        <f t="shared" si="377"/>
        <v>0.62859053555956557</v>
      </c>
      <c r="AQ986" s="55">
        <f t="shared" si="378"/>
        <v>0.68648336660027831</v>
      </c>
      <c r="AR986" s="55">
        <f t="shared" si="379"/>
        <v>0.61224022376698695</v>
      </c>
      <c r="AS986" s="55">
        <f t="shared" si="380"/>
        <v>0.63657163128921823</v>
      </c>
      <c r="AT986" s="55">
        <f t="shared" si="381"/>
        <v>0.67161017689685321</v>
      </c>
      <c r="AU986" s="55">
        <f t="shared" si="382"/>
        <v>0.64523480818964962</v>
      </c>
      <c r="AV986" s="55">
        <f t="shared" si="383"/>
        <v>0.64780240097245945</v>
      </c>
      <c r="AW986" s="55">
        <f t="shared" si="384"/>
        <v>0.67040278204886838</v>
      </c>
      <c r="AX986" s="55">
        <f t="shared" si="385"/>
        <v>0.64842225653777019</v>
      </c>
      <c r="AY986" s="55">
        <f t="shared" si="386"/>
        <v>0.65090689799659185</v>
      </c>
    </row>
    <row r="987" spans="1:51" ht="14.4" thickBot="1" x14ac:dyDescent="0.3">
      <c r="A987" s="41" t="s">
        <v>1398</v>
      </c>
      <c r="B987" s="41" t="s">
        <v>1440</v>
      </c>
      <c r="C987" s="26" t="s">
        <v>1046</v>
      </c>
      <c r="D987" s="50">
        <v>-0.5</v>
      </c>
      <c r="E987" s="50">
        <v>-0.4</v>
      </c>
      <c r="F987" s="50">
        <v>7.5</v>
      </c>
      <c r="G987" s="50">
        <v>12.7</v>
      </c>
      <c r="H987" s="50">
        <v>15.28</v>
      </c>
      <c r="I987" s="50">
        <v>19.2</v>
      </c>
      <c r="J987" s="50">
        <v>21.6</v>
      </c>
      <c r="K987" s="50">
        <v>20.9</v>
      </c>
      <c r="L987" s="50">
        <v>17.72</v>
      </c>
      <c r="M987" s="50">
        <v>11.7</v>
      </c>
      <c r="N987" s="50">
        <v>7.39</v>
      </c>
      <c r="O987" s="50">
        <v>1</v>
      </c>
      <c r="P987" s="51">
        <v>-4.6111111111111116</v>
      </c>
      <c r="Q987" s="51">
        <v>-7.2</v>
      </c>
      <c r="R987" s="51">
        <v>0.49999999999999922</v>
      </c>
      <c r="S987" s="51">
        <v>4.7</v>
      </c>
      <c r="T987" s="51">
        <v>8.7777777777777768</v>
      </c>
      <c r="U987" s="51">
        <v>14.6</v>
      </c>
      <c r="V987" s="51">
        <v>17.399999999999999</v>
      </c>
      <c r="W987" s="51">
        <v>15.799999999999999</v>
      </c>
      <c r="X987" s="51">
        <v>13.111111111111111</v>
      </c>
      <c r="Y987" s="51">
        <v>6.8000000000000007</v>
      </c>
      <c r="Z987" s="51">
        <v>1.7777777777777792</v>
      </c>
      <c r="AA987" s="51">
        <v>-2.7222222222222214</v>
      </c>
      <c r="AB987" s="53">
        <f t="shared" si="363"/>
        <v>320.55015926493303</v>
      </c>
      <c r="AC987" s="53">
        <f t="shared" si="364"/>
        <v>214.50355341473843</v>
      </c>
      <c r="AD987" s="53">
        <f t="shared" si="365"/>
        <v>387.68141931746521</v>
      </c>
      <c r="AE987" s="53">
        <f t="shared" si="366"/>
        <v>497.16180297299786</v>
      </c>
      <c r="AF987" s="53">
        <f t="shared" si="367"/>
        <v>736.28150357108768</v>
      </c>
      <c r="AG987" s="53">
        <f t="shared" si="368"/>
        <v>1239.6172938520481</v>
      </c>
      <c r="AH987" s="53">
        <f t="shared" si="369"/>
        <v>1528.3120712616551</v>
      </c>
      <c r="AI987" s="53">
        <f t="shared" si="370"/>
        <v>1301.8087136737449</v>
      </c>
      <c r="AJ987" s="53">
        <f t="shared" si="371"/>
        <v>1121.0121017729762</v>
      </c>
      <c r="AK987" s="53">
        <f t="shared" si="372"/>
        <v>710.05072973212543</v>
      </c>
      <c r="AL987" s="53">
        <f t="shared" si="373"/>
        <v>469.32547618795326</v>
      </c>
      <c r="AM987" s="53">
        <f t="shared" si="374"/>
        <v>381.42139278882098</v>
      </c>
      <c r="AN987" s="55">
        <f t="shared" si="375"/>
        <v>0.73747312742014137</v>
      </c>
      <c r="AO987" s="55">
        <f t="shared" si="376"/>
        <v>0.6010835886885626</v>
      </c>
      <c r="AP987" s="55">
        <f t="shared" si="377"/>
        <v>0.6117538148736209</v>
      </c>
      <c r="AQ987" s="55">
        <f t="shared" si="378"/>
        <v>0.58223482402994919</v>
      </c>
      <c r="AR987" s="55">
        <f t="shared" si="379"/>
        <v>0.65169545291151709</v>
      </c>
      <c r="AS987" s="55">
        <f t="shared" si="380"/>
        <v>0.74703471330278692</v>
      </c>
      <c r="AT987" s="55">
        <f t="shared" si="381"/>
        <v>0.77025661957163727</v>
      </c>
      <c r="AU987" s="55">
        <f t="shared" si="382"/>
        <v>0.72631460640155876</v>
      </c>
      <c r="AV987" s="55">
        <f t="shared" si="383"/>
        <v>0.74410451350435958</v>
      </c>
      <c r="AW987" s="55">
        <f t="shared" si="384"/>
        <v>0.71907124832721969</v>
      </c>
      <c r="AX987" s="55">
        <f t="shared" si="385"/>
        <v>0.67562703461155593</v>
      </c>
      <c r="AY987" s="55">
        <f t="shared" si="386"/>
        <v>0.76195284264066621</v>
      </c>
    </row>
    <row r="988" spans="1:51" ht="14.4" thickBot="1" x14ac:dyDescent="0.3">
      <c r="A988" s="41" t="s">
        <v>1398</v>
      </c>
      <c r="B988" s="41" t="s">
        <v>1440</v>
      </c>
      <c r="C988" s="26" t="s">
        <v>1047</v>
      </c>
      <c r="D988" s="50">
        <v>-2.11</v>
      </c>
      <c r="E988" s="50">
        <v>-2</v>
      </c>
      <c r="F988" s="50">
        <v>5.39</v>
      </c>
      <c r="G988" s="50">
        <v>10.6</v>
      </c>
      <c r="H988" s="50">
        <v>15.28</v>
      </c>
      <c r="I988" s="50">
        <v>20.5</v>
      </c>
      <c r="J988" s="50">
        <v>23</v>
      </c>
      <c r="K988" s="50">
        <v>21.8</v>
      </c>
      <c r="L988" s="50">
        <v>17.5</v>
      </c>
      <c r="M988" s="50">
        <v>9.8000000000000007</v>
      </c>
      <c r="N988" s="50">
        <v>6.72</v>
      </c>
      <c r="O988" s="50">
        <v>-0.39</v>
      </c>
      <c r="P988" s="51">
        <v>-7.9999999999999991</v>
      </c>
      <c r="Q988" s="51">
        <v>-9.2000000000000011</v>
      </c>
      <c r="R988" s="51">
        <v>-3.3888888888888897</v>
      </c>
      <c r="S988" s="51">
        <v>1.3000000000000018</v>
      </c>
      <c r="T988" s="51">
        <v>8.2222222222222197</v>
      </c>
      <c r="U988" s="51">
        <v>14.7</v>
      </c>
      <c r="V988" s="51">
        <v>16.2</v>
      </c>
      <c r="W988" s="51">
        <v>15.799999999999999</v>
      </c>
      <c r="X988" s="51">
        <v>12.277777777777779</v>
      </c>
      <c r="Y988" s="51">
        <v>3.699999999999998</v>
      </c>
      <c r="Z988" s="51">
        <v>1.6111111111111103</v>
      </c>
      <c r="AA988" s="51">
        <v>-5.4999999999999991</v>
      </c>
      <c r="AB988" s="53">
        <f t="shared" si="363"/>
        <v>214.85931342660899</v>
      </c>
      <c r="AC988" s="53">
        <f t="shared" si="364"/>
        <v>176.76476178001587</v>
      </c>
      <c r="AD988" s="53">
        <f t="shared" si="365"/>
        <v>253.29634016378526</v>
      </c>
      <c r="AE988" s="53">
        <f t="shared" si="366"/>
        <v>352.97414794512702</v>
      </c>
      <c r="AF988" s="53">
        <f t="shared" si="367"/>
        <v>682.92804260306264</v>
      </c>
      <c r="AG988" s="53">
        <f t="shared" si="368"/>
        <v>1158.5027284051844</v>
      </c>
      <c r="AH988" s="53">
        <f t="shared" si="369"/>
        <v>1205.2861298081148</v>
      </c>
      <c r="AI988" s="53">
        <f t="shared" si="370"/>
        <v>1231.9554457211036</v>
      </c>
      <c r="AJ988" s="53">
        <f t="shared" si="371"/>
        <v>1019.1199115109277</v>
      </c>
      <c r="AK988" s="53">
        <f t="shared" si="372"/>
        <v>523.67829437168314</v>
      </c>
      <c r="AL988" s="53">
        <f t="shared" si="373"/>
        <v>479.78701108855296</v>
      </c>
      <c r="AM988" s="53">
        <f t="shared" si="374"/>
        <v>277.98683277276677</v>
      </c>
      <c r="AN988" s="55">
        <f t="shared" si="375"/>
        <v>0.64047647313894795</v>
      </c>
      <c r="AO988" s="55">
        <f t="shared" si="376"/>
        <v>0.57857819931828436</v>
      </c>
      <c r="AP988" s="55">
        <f t="shared" si="377"/>
        <v>0.53172422950094189</v>
      </c>
      <c r="AQ988" s="55">
        <f t="shared" si="378"/>
        <v>0.52581678727563352</v>
      </c>
      <c r="AR988" s="55">
        <f t="shared" si="379"/>
        <v>0.62763942901746383</v>
      </c>
      <c r="AS988" s="55">
        <f t="shared" si="380"/>
        <v>0.69366324378435151</v>
      </c>
      <c r="AT988" s="55">
        <f t="shared" si="381"/>
        <v>0.655508177918108</v>
      </c>
      <c r="AU988" s="55">
        <f t="shared" si="382"/>
        <v>0.68734156198575647</v>
      </c>
      <c r="AV988" s="55">
        <f t="shared" si="383"/>
        <v>0.71441987105104021</v>
      </c>
      <c r="AW988" s="55">
        <f t="shared" si="384"/>
        <v>0.65780739090504814</v>
      </c>
      <c r="AX988" s="55">
        <f t="shared" si="385"/>
        <v>0.69896919838205496</v>
      </c>
      <c r="AY988" s="55">
        <f t="shared" si="386"/>
        <v>0.68402464898586635</v>
      </c>
    </row>
    <row r="989" spans="1:51" ht="14.4" thickBot="1" x14ac:dyDescent="0.3">
      <c r="A989" s="41" t="s">
        <v>1398</v>
      </c>
      <c r="B989" s="41" t="s">
        <v>1440</v>
      </c>
      <c r="C989" s="26" t="s">
        <v>1048</v>
      </c>
      <c r="D989" s="50">
        <v>-1.61</v>
      </c>
      <c r="E989" s="50">
        <v>0.4</v>
      </c>
      <c r="F989" s="50">
        <v>5.89</v>
      </c>
      <c r="G989" s="50">
        <v>11.3</v>
      </c>
      <c r="H989" s="50">
        <v>17.22</v>
      </c>
      <c r="I989" s="50">
        <v>21.8</v>
      </c>
      <c r="J989" s="50">
        <v>22.7</v>
      </c>
      <c r="K989" s="50">
        <v>21.8</v>
      </c>
      <c r="L989" s="50">
        <v>20.61</v>
      </c>
      <c r="M989" s="50">
        <v>12.1</v>
      </c>
      <c r="N989" s="50">
        <v>8.61</v>
      </c>
      <c r="O989" s="50">
        <v>3.61</v>
      </c>
      <c r="P989" s="51">
        <v>-8.2222222222222232</v>
      </c>
      <c r="Q989" s="51">
        <v>-6</v>
      </c>
      <c r="R989" s="51">
        <v>-1.6111111111111103</v>
      </c>
      <c r="S989" s="51">
        <v>4.2000000000000011</v>
      </c>
      <c r="T989" s="51">
        <v>11.277777777777777</v>
      </c>
      <c r="U989" s="51">
        <v>15.7</v>
      </c>
      <c r="V989" s="51">
        <v>17.7</v>
      </c>
      <c r="W989" s="51">
        <v>17.800000000000004</v>
      </c>
      <c r="X989" s="51">
        <v>14.388888888888888</v>
      </c>
      <c r="Y989" s="51">
        <v>8.2999999999999989</v>
      </c>
      <c r="Z989" s="51">
        <v>2.5</v>
      </c>
      <c r="AA989" s="51">
        <v>-2.7777777777777777</v>
      </c>
      <c r="AB989" s="53">
        <f t="shared" si="363"/>
        <v>200.07011630820708</v>
      </c>
      <c r="AC989" s="53">
        <f t="shared" si="364"/>
        <v>243.27922507623393</v>
      </c>
      <c r="AD989" s="53">
        <f t="shared" si="365"/>
        <v>318.35366020447691</v>
      </c>
      <c r="AE989" s="53">
        <f t="shared" si="366"/>
        <v>508.35446223507165</v>
      </c>
      <c r="AF989" s="53">
        <f t="shared" si="367"/>
        <v>909.08816664129756</v>
      </c>
      <c r="AG989" s="53">
        <f t="shared" si="368"/>
        <v>1216.2965148809794</v>
      </c>
      <c r="AH989" s="53">
        <f t="shared" si="369"/>
        <v>1484.3990158500542</v>
      </c>
      <c r="AI989" s="53">
        <f t="shared" si="370"/>
        <v>1587.85647529985</v>
      </c>
      <c r="AJ989" s="53">
        <f t="shared" si="371"/>
        <v>1105.3652992649693</v>
      </c>
      <c r="AK989" s="53">
        <f t="shared" si="372"/>
        <v>848.62742442569083</v>
      </c>
      <c r="AL989" s="53">
        <f t="shared" si="373"/>
        <v>478.80912401420511</v>
      </c>
      <c r="AM989" s="53">
        <f t="shared" si="374"/>
        <v>314.16606522161578</v>
      </c>
      <c r="AN989" s="55">
        <f t="shared" si="375"/>
        <v>0.60676656006989338</v>
      </c>
      <c r="AO989" s="55">
        <f t="shared" si="376"/>
        <v>0.62183086534014753</v>
      </c>
      <c r="AP989" s="55">
        <f t="shared" si="377"/>
        <v>0.58587688169450514</v>
      </c>
      <c r="AQ989" s="55">
        <f t="shared" si="378"/>
        <v>0.61652851198043623</v>
      </c>
      <c r="AR989" s="55">
        <f t="shared" si="379"/>
        <v>0.68074556933505226</v>
      </c>
      <c r="AS989" s="55">
        <f t="shared" si="380"/>
        <v>0.68295931977078495</v>
      </c>
      <c r="AT989" s="55">
        <f t="shared" si="381"/>
        <v>0.73410041192488007</v>
      </c>
      <c r="AU989" s="55">
        <f t="shared" si="382"/>
        <v>0.78033435377901939</v>
      </c>
      <c r="AV989" s="55">
        <f t="shared" si="383"/>
        <v>0.67527470686564894</v>
      </c>
      <c r="AW989" s="55">
        <f t="shared" si="384"/>
        <v>0.77582034029223124</v>
      </c>
      <c r="AX989" s="55">
        <f t="shared" si="385"/>
        <v>0.65470297363861929</v>
      </c>
      <c r="AY989" s="55">
        <f t="shared" si="386"/>
        <v>0.63019114294893375</v>
      </c>
    </row>
    <row r="990" spans="1:51" ht="27" thickBot="1" x14ac:dyDescent="0.3">
      <c r="A990" s="41" t="s">
        <v>1398</v>
      </c>
      <c r="B990" s="41" t="s">
        <v>1440</v>
      </c>
      <c r="C990" s="26" t="s">
        <v>1049</v>
      </c>
      <c r="D990" s="50">
        <v>-2.2799999999999998</v>
      </c>
      <c r="E990" s="50">
        <v>-2.2000000000000002</v>
      </c>
      <c r="F990" s="50">
        <v>1.39</v>
      </c>
      <c r="G990" s="50">
        <v>8.1999999999999993</v>
      </c>
      <c r="H990" s="50">
        <v>13.28</v>
      </c>
      <c r="I990" s="50">
        <v>20.9</v>
      </c>
      <c r="J990" s="50">
        <v>22</v>
      </c>
      <c r="K990" s="50">
        <v>19.5</v>
      </c>
      <c r="L990" s="50">
        <v>15.89</v>
      </c>
      <c r="M990" s="50">
        <v>11.4</v>
      </c>
      <c r="N990" s="50">
        <v>8.61</v>
      </c>
      <c r="O990" s="50">
        <v>0.72</v>
      </c>
      <c r="P990" s="51">
        <v>-6.6111111111111098</v>
      </c>
      <c r="Q990" s="51">
        <v>-8.7999999999999989</v>
      </c>
      <c r="R990" s="51">
        <v>-4.1111111111111098</v>
      </c>
      <c r="S990" s="51">
        <v>-1.2</v>
      </c>
      <c r="T990" s="51">
        <v>5</v>
      </c>
      <c r="U990" s="51">
        <v>13.900000000000002</v>
      </c>
      <c r="V990" s="51">
        <v>15.599999999999998</v>
      </c>
      <c r="W990" s="51">
        <v>14.5</v>
      </c>
      <c r="X990" s="51">
        <v>9.7222222222222214</v>
      </c>
      <c r="Y990" s="51">
        <v>2.7999999999999994</v>
      </c>
      <c r="Z990" s="51">
        <v>0.72222222222222066</v>
      </c>
      <c r="AA990" s="51">
        <v>-5.2777777777777777</v>
      </c>
      <c r="AB990" s="53">
        <f t="shared" si="363"/>
        <v>269.52463421096553</v>
      </c>
      <c r="AC990" s="53">
        <f t="shared" si="364"/>
        <v>190.97460373252534</v>
      </c>
      <c r="AD990" s="53">
        <f t="shared" si="365"/>
        <v>301.46978848496269</v>
      </c>
      <c r="AE990" s="53">
        <f t="shared" si="366"/>
        <v>288.66545750306238</v>
      </c>
      <c r="AF990" s="53">
        <f t="shared" si="367"/>
        <v>499.11657355465059</v>
      </c>
      <c r="AG990" s="53">
        <f t="shared" si="368"/>
        <v>1019.183672036759</v>
      </c>
      <c r="AH990" s="53">
        <f t="shared" si="369"/>
        <v>1186.2576140361605</v>
      </c>
      <c r="AI990" s="53">
        <f t="shared" si="370"/>
        <v>1201.0856866252752</v>
      </c>
      <c r="AJ990" s="53">
        <f t="shared" si="371"/>
        <v>804.05446638364697</v>
      </c>
      <c r="AK990" s="53">
        <f t="shared" si="372"/>
        <v>414.56488907716749</v>
      </c>
      <c r="AL990" s="53">
        <f t="shared" si="373"/>
        <v>371.23616027016584</v>
      </c>
      <c r="AM990" s="53">
        <f t="shared" si="374"/>
        <v>265.30906283742939</v>
      </c>
      <c r="AN990" s="55">
        <f t="shared" si="375"/>
        <v>0.72185734348911346</v>
      </c>
      <c r="AO990" s="55">
        <f t="shared" si="376"/>
        <v>0.60583816080689035</v>
      </c>
      <c r="AP990" s="55">
        <f t="shared" si="377"/>
        <v>0.66798386749240657</v>
      </c>
      <c r="AQ990" s="55">
        <f t="shared" si="378"/>
        <v>0.51545705246946905</v>
      </c>
      <c r="AR990" s="55">
        <f t="shared" si="379"/>
        <v>0.57242703991074417</v>
      </c>
      <c r="AS990" s="55">
        <f t="shared" si="380"/>
        <v>0.64265430279765368</v>
      </c>
      <c r="AT990" s="55">
        <f t="shared" si="381"/>
        <v>0.67036958841959826</v>
      </c>
      <c r="AU990" s="55">
        <f t="shared" si="382"/>
        <v>0.72850218549011792</v>
      </c>
      <c r="AV990" s="55">
        <f t="shared" si="383"/>
        <v>0.66785542357922245</v>
      </c>
      <c r="AW990" s="55">
        <f t="shared" si="384"/>
        <v>0.55491793191004624</v>
      </c>
      <c r="AX990" s="55">
        <f t="shared" si="385"/>
        <v>0.57648530422563382</v>
      </c>
      <c r="AY990" s="55">
        <f t="shared" si="386"/>
        <v>0.64191838494030151</v>
      </c>
    </row>
    <row r="991" spans="1:51" ht="14.4" thickBot="1" x14ac:dyDescent="0.3">
      <c r="A991" s="41" t="s">
        <v>1398</v>
      </c>
      <c r="B991" s="41" t="s">
        <v>1440</v>
      </c>
      <c r="C991" s="27" t="s">
        <v>1050</v>
      </c>
      <c r="D991" s="50">
        <v>2.89</v>
      </c>
      <c r="E991" s="50">
        <v>0.8</v>
      </c>
      <c r="F991" s="50">
        <v>0.61</v>
      </c>
      <c r="G991" s="50">
        <v>11.6</v>
      </c>
      <c r="H991" s="50">
        <v>15.61</v>
      </c>
      <c r="I991" s="50">
        <v>18.5</v>
      </c>
      <c r="J991" s="50">
        <v>22.5</v>
      </c>
      <c r="K991" s="50">
        <v>19.8</v>
      </c>
      <c r="L991" s="50">
        <v>17.89</v>
      </c>
      <c r="M991" s="50">
        <v>9.5</v>
      </c>
      <c r="N991" s="50">
        <v>5</v>
      </c>
      <c r="O991" s="50">
        <v>1.22</v>
      </c>
      <c r="P991" s="51">
        <v>-0.77777777777777701</v>
      </c>
      <c r="Q991" s="51">
        <v>-5.1999999999999993</v>
      </c>
      <c r="R991" s="51">
        <v>-6.7777777777777768</v>
      </c>
      <c r="S991" s="51">
        <v>2.5999999999999996</v>
      </c>
      <c r="T991" s="51">
        <v>8.2222222222222197</v>
      </c>
      <c r="U991" s="51">
        <v>14.4</v>
      </c>
      <c r="V991" s="51">
        <v>15.7</v>
      </c>
      <c r="W991" s="51">
        <v>15.799999999999999</v>
      </c>
      <c r="X991" s="51">
        <v>13.111111111111111</v>
      </c>
      <c r="Y991" s="51">
        <v>3.699999999999998</v>
      </c>
      <c r="Z991" s="51">
        <v>0</v>
      </c>
      <c r="AA991" s="51">
        <v>-3.9999999999999996</v>
      </c>
      <c r="AB991" s="53">
        <f t="shared" si="363"/>
        <v>443.69526666620089</v>
      </c>
      <c r="AC991" s="53">
        <f t="shared" si="364"/>
        <v>266.91046340892962</v>
      </c>
      <c r="AD991" s="53">
        <f t="shared" si="365"/>
        <v>212.73840815625849</v>
      </c>
      <c r="AE991" s="53">
        <f t="shared" si="366"/>
        <v>397.67417508938365</v>
      </c>
      <c r="AF991" s="53">
        <f t="shared" si="367"/>
        <v>668.63123051269213</v>
      </c>
      <c r="AG991" s="53">
        <f t="shared" si="368"/>
        <v>1261.9880560598253</v>
      </c>
      <c r="AH991" s="53">
        <f t="shared" si="369"/>
        <v>1165.5267511120646</v>
      </c>
      <c r="AI991" s="53">
        <f t="shared" si="370"/>
        <v>1393.3005542577987</v>
      </c>
      <c r="AJ991" s="53">
        <f t="shared" si="371"/>
        <v>1109.0782911297615</v>
      </c>
      <c r="AK991" s="53">
        <f t="shared" si="372"/>
        <v>534.3244873524277</v>
      </c>
      <c r="AL991" s="53">
        <f t="shared" si="373"/>
        <v>428.43489950497604</v>
      </c>
      <c r="AM991" s="53">
        <f t="shared" si="374"/>
        <v>310.29814825325604</v>
      </c>
      <c r="AN991" s="55">
        <f t="shared" si="375"/>
        <v>0.76820277175691942</v>
      </c>
      <c r="AO991" s="55">
        <f t="shared" si="376"/>
        <v>0.6419994121545477</v>
      </c>
      <c r="AP991" s="55">
        <f t="shared" si="377"/>
        <v>0.57709788830757791</v>
      </c>
      <c r="AQ991" s="55">
        <f t="shared" si="378"/>
        <v>0.53991437526523567</v>
      </c>
      <c r="AR991" s="55">
        <f t="shared" si="379"/>
        <v>0.61450006085948405</v>
      </c>
      <c r="AS991" s="55">
        <f t="shared" si="380"/>
        <v>0.77040306335707365</v>
      </c>
      <c r="AT991" s="55">
        <f t="shared" si="381"/>
        <v>0.65445172897830917</v>
      </c>
      <c r="AU991" s="55">
        <f t="shared" si="382"/>
        <v>0.77736040098318515</v>
      </c>
      <c r="AV991" s="55">
        <f t="shared" si="383"/>
        <v>0.73618309825034223</v>
      </c>
      <c r="AW991" s="55">
        <f t="shared" si="384"/>
        <v>0.67118038058784124</v>
      </c>
      <c r="AX991" s="55">
        <f t="shared" si="385"/>
        <v>0.70097333034191101</v>
      </c>
      <c r="AY991" s="55">
        <f t="shared" si="386"/>
        <v>0.68183954836727911</v>
      </c>
    </row>
    <row r="992" spans="1:51" ht="27" thickBot="1" x14ac:dyDescent="0.3">
      <c r="A992" s="41" t="s">
        <v>1398</v>
      </c>
      <c r="B992" s="41" t="s">
        <v>1440</v>
      </c>
      <c r="C992" s="26" t="s">
        <v>1051</v>
      </c>
      <c r="D992" s="50">
        <v>-2.2799999999999998</v>
      </c>
      <c r="E992" s="50">
        <v>-2.5</v>
      </c>
      <c r="F992" s="50">
        <v>2.11</v>
      </c>
      <c r="G992" s="50">
        <v>10.199999999999999</v>
      </c>
      <c r="H992" s="50">
        <v>15.72</v>
      </c>
      <c r="I992" s="50">
        <v>20.5</v>
      </c>
      <c r="J992" s="50">
        <v>22.9</v>
      </c>
      <c r="K992" s="50">
        <v>20.100000000000001</v>
      </c>
      <c r="L992" s="50">
        <v>16.22</v>
      </c>
      <c r="M992" s="50">
        <v>11.6</v>
      </c>
      <c r="N992" s="50">
        <v>5</v>
      </c>
      <c r="O992" s="50">
        <v>-1.61</v>
      </c>
      <c r="P992" s="51">
        <v>-8.7777777777777786</v>
      </c>
      <c r="Q992" s="51">
        <v>-8.1</v>
      </c>
      <c r="R992" s="51">
        <v>-4.8888888888888893</v>
      </c>
      <c r="S992" s="51">
        <v>1.3000000000000018</v>
      </c>
      <c r="T992" s="51">
        <v>8.1111111111111125</v>
      </c>
      <c r="U992" s="51">
        <v>14.5</v>
      </c>
      <c r="V992" s="51">
        <v>14.6</v>
      </c>
      <c r="W992" s="51">
        <v>15.499999999999998</v>
      </c>
      <c r="X992" s="51">
        <v>10.777777777777777</v>
      </c>
      <c r="Y992" s="51">
        <v>5.3</v>
      </c>
      <c r="Z992" s="51">
        <v>-1.2222222222222219</v>
      </c>
      <c r="AA992" s="51">
        <v>-5.7222222222222223</v>
      </c>
      <c r="AB992" s="53">
        <f t="shared" si="363"/>
        <v>192.77425849680347</v>
      </c>
      <c r="AC992" s="53">
        <f t="shared" si="364"/>
        <v>217.73866021269882</v>
      </c>
      <c r="AD992" s="53">
        <f t="shared" si="365"/>
        <v>254.70247766089122</v>
      </c>
      <c r="AE992" s="53">
        <f t="shared" si="366"/>
        <v>362.51671383498177</v>
      </c>
      <c r="AF992" s="53">
        <f t="shared" si="367"/>
        <v>654.0003346396353</v>
      </c>
      <c r="AG992" s="53">
        <f t="shared" si="368"/>
        <v>1128.9808334704378</v>
      </c>
      <c r="AH992" s="53">
        <f t="shared" si="369"/>
        <v>987.6184168694931</v>
      </c>
      <c r="AI992" s="53">
        <f t="shared" si="370"/>
        <v>1316.1216445937766</v>
      </c>
      <c r="AJ992" s="53">
        <f t="shared" si="371"/>
        <v>906.47709771845166</v>
      </c>
      <c r="AK992" s="53">
        <f t="shared" si="372"/>
        <v>581.04096900938532</v>
      </c>
      <c r="AL992" s="53">
        <f t="shared" si="373"/>
        <v>358.5163773330878</v>
      </c>
      <c r="AM992" s="53">
        <f t="shared" si="374"/>
        <v>293.83192918042084</v>
      </c>
      <c r="AN992" s="55">
        <f t="shared" si="375"/>
        <v>0.61048734667256188</v>
      </c>
      <c r="AO992" s="55">
        <f t="shared" si="376"/>
        <v>0.65411404985230359</v>
      </c>
      <c r="AP992" s="55">
        <f t="shared" si="377"/>
        <v>0.59838971851550149</v>
      </c>
      <c r="AQ992" s="55">
        <f t="shared" si="378"/>
        <v>0.54003210975117499</v>
      </c>
      <c r="AR992" s="55">
        <f t="shared" si="379"/>
        <v>0.60560410344194737</v>
      </c>
      <c r="AS992" s="55">
        <f t="shared" si="380"/>
        <v>0.68476796761317849</v>
      </c>
      <c r="AT992" s="55">
        <f t="shared" si="381"/>
        <v>0.59517178774266988</v>
      </c>
      <c r="AU992" s="55">
        <f t="shared" si="382"/>
        <v>0.74853720416365044</v>
      </c>
      <c r="AV992" s="55">
        <f t="shared" si="383"/>
        <v>0.7016905110776962</v>
      </c>
      <c r="AW992" s="55">
        <f t="shared" si="384"/>
        <v>0.65262630408504041</v>
      </c>
      <c r="AX992" s="55">
        <f t="shared" si="385"/>
        <v>0.64122961859123284</v>
      </c>
      <c r="AY992" s="55">
        <f t="shared" si="386"/>
        <v>0.73532616389993521</v>
      </c>
    </row>
    <row r="993" spans="1:51" ht="14.4" thickBot="1" x14ac:dyDescent="0.3">
      <c r="A993" s="41" t="s">
        <v>1398</v>
      </c>
      <c r="B993" s="41" t="s">
        <v>1440</v>
      </c>
      <c r="C993" s="26" t="s">
        <v>1052</v>
      </c>
      <c r="D993" s="50">
        <v>-3.61</v>
      </c>
      <c r="E993" s="50">
        <v>-1.2</v>
      </c>
      <c r="F993" s="50">
        <v>5.22</v>
      </c>
      <c r="G993" s="50">
        <v>10.9</v>
      </c>
      <c r="H993" s="50">
        <v>16.11</v>
      </c>
      <c r="I993" s="50">
        <v>20.9</v>
      </c>
      <c r="J993" s="50">
        <v>22.2</v>
      </c>
      <c r="K993" s="50">
        <v>22</v>
      </c>
      <c r="L993" s="50">
        <v>18.11</v>
      </c>
      <c r="M993" s="50">
        <v>11</v>
      </c>
      <c r="N993" s="50">
        <v>5.89</v>
      </c>
      <c r="O993" s="50">
        <v>0.11</v>
      </c>
      <c r="P993" s="51">
        <v>-8.1111111111111125</v>
      </c>
      <c r="Q993" s="51">
        <v>-7.6</v>
      </c>
      <c r="R993" s="51">
        <v>-1.6111111111111103</v>
      </c>
      <c r="S993" s="51">
        <v>2.9999999999999991</v>
      </c>
      <c r="T993" s="51">
        <v>9.8888888888888875</v>
      </c>
      <c r="U993" s="51">
        <v>14.6</v>
      </c>
      <c r="V993" s="51">
        <v>16.3</v>
      </c>
      <c r="W993" s="51">
        <v>16.600000000000001</v>
      </c>
      <c r="X993" s="51">
        <v>13.777777777777775</v>
      </c>
      <c r="Y993" s="51">
        <v>6.4000000000000012</v>
      </c>
      <c r="Z993" s="51">
        <v>0.61111111111111194</v>
      </c>
      <c r="AA993" s="51">
        <v>-5.6111111111111116</v>
      </c>
      <c r="AB993" s="53">
        <f t="shared" si="363"/>
        <v>236.07033836644138</v>
      </c>
      <c r="AC993" s="53">
        <f t="shared" si="364"/>
        <v>213.79320848284996</v>
      </c>
      <c r="AD993" s="53">
        <f t="shared" si="365"/>
        <v>333.48686864447586</v>
      </c>
      <c r="AE993" s="53">
        <f t="shared" si="366"/>
        <v>440.85025798566539</v>
      </c>
      <c r="AF993" s="53">
        <f t="shared" si="367"/>
        <v>810.74800315817095</v>
      </c>
      <c r="AG993" s="53">
        <f t="shared" si="368"/>
        <v>1115.8249511314125</v>
      </c>
      <c r="AH993" s="53">
        <f t="shared" si="369"/>
        <v>1281.4899308711058</v>
      </c>
      <c r="AI993" s="53">
        <f t="shared" si="370"/>
        <v>1347.6733579840397</v>
      </c>
      <c r="AJ993" s="53">
        <f t="shared" si="371"/>
        <v>1193.0587835900299</v>
      </c>
      <c r="AK993" s="53">
        <f t="shared" si="372"/>
        <v>703.93282610343499</v>
      </c>
      <c r="AL993" s="53">
        <f t="shared" si="373"/>
        <v>440.01388659372452</v>
      </c>
      <c r="AM993" s="53">
        <f t="shared" si="374"/>
        <v>263.58985548296721</v>
      </c>
      <c r="AN993" s="55">
        <f t="shared" si="375"/>
        <v>0.70979650528711369</v>
      </c>
      <c r="AO993" s="55">
        <f t="shared" si="376"/>
        <v>0.61786811832486876</v>
      </c>
      <c r="AP993" s="55">
        <f t="shared" si="377"/>
        <v>0.6137270310069548</v>
      </c>
      <c r="AQ993" s="55">
        <f t="shared" si="378"/>
        <v>0.58180318895045036</v>
      </c>
      <c r="AR993" s="55">
        <f t="shared" si="379"/>
        <v>0.6659367995672214</v>
      </c>
      <c r="AS993" s="55">
        <f t="shared" si="380"/>
        <v>0.67243332002436451</v>
      </c>
      <c r="AT993" s="55">
        <f t="shared" si="381"/>
        <v>0.69252600546438081</v>
      </c>
      <c r="AU993" s="55">
        <f t="shared" si="382"/>
        <v>0.71452449078595304</v>
      </c>
      <c r="AV993" s="55">
        <f t="shared" si="383"/>
        <v>0.75828516761641762</v>
      </c>
      <c r="AW993" s="55">
        <f t="shared" si="384"/>
        <v>0.73274739042828163</v>
      </c>
      <c r="AX993" s="55">
        <f t="shared" si="385"/>
        <v>0.68878650406714703</v>
      </c>
      <c r="AY993" s="55">
        <f t="shared" si="386"/>
        <v>0.65409564187375968</v>
      </c>
    </row>
    <row r="994" spans="1:51" ht="14.4" thickBot="1" x14ac:dyDescent="0.3">
      <c r="A994" s="41" t="s">
        <v>1398</v>
      </c>
      <c r="B994" s="41" t="s">
        <v>1440</v>
      </c>
      <c r="C994" s="26" t="s">
        <v>1053</v>
      </c>
      <c r="D994" s="50">
        <v>0.89</v>
      </c>
      <c r="E994" s="50">
        <v>1.6</v>
      </c>
      <c r="F994" s="50">
        <v>6.78</v>
      </c>
      <c r="G994" s="50">
        <v>10.7</v>
      </c>
      <c r="H994" s="50">
        <v>16.39</v>
      </c>
      <c r="I994" s="50">
        <v>21.6</v>
      </c>
      <c r="J994" s="50">
        <v>24</v>
      </c>
      <c r="K994" s="50">
        <v>23.3</v>
      </c>
      <c r="L994" s="50">
        <v>17.78</v>
      </c>
      <c r="M994" s="50">
        <v>11.9</v>
      </c>
      <c r="N994" s="50">
        <v>11.78</v>
      </c>
      <c r="O994" s="50">
        <v>3.61</v>
      </c>
      <c r="P994" s="51">
        <v>-3.9999999999999996</v>
      </c>
      <c r="Q994" s="51">
        <v>-3.8999999999999995</v>
      </c>
      <c r="R994" s="51">
        <v>-2.2222222222222223</v>
      </c>
      <c r="S994" s="51">
        <v>2.6999999999999997</v>
      </c>
      <c r="T994" s="51">
        <v>9.2222222222222232</v>
      </c>
      <c r="U994" s="51">
        <v>15.299999999999999</v>
      </c>
      <c r="V994" s="51">
        <v>16.099999999999998</v>
      </c>
      <c r="W994" s="51">
        <v>18.7</v>
      </c>
      <c r="X994" s="51">
        <v>13.888888888888889</v>
      </c>
      <c r="Y994" s="51">
        <v>6.8000000000000007</v>
      </c>
      <c r="Z994" s="51">
        <v>4.2222222222222232</v>
      </c>
      <c r="AA994" s="51">
        <v>-2.2777777777777786</v>
      </c>
      <c r="AB994" s="53">
        <f t="shared" si="363"/>
        <v>317.74794468851115</v>
      </c>
      <c r="AC994" s="53">
        <f t="shared" si="364"/>
        <v>306.51918860425292</v>
      </c>
      <c r="AD994" s="53">
        <f t="shared" si="365"/>
        <v>273.63888836015559</v>
      </c>
      <c r="AE994" s="53">
        <f t="shared" si="366"/>
        <v>428.15811821285894</v>
      </c>
      <c r="AF994" s="53">
        <f t="shared" si="367"/>
        <v>728.2194993224515</v>
      </c>
      <c r="AG994" s="53">
        <f t="shared" si="368"/>
        <v>1169.7227093775871</v>
      </c>
      <c r="AH994" s="53">
        <f t="shared" si="369"/>
        <v>1120.381238693609</v>
      </c>
      <c r="AI994" s="53">
        <f t="shared" si="370"/>
        <v>1622.9250594510104</v>
      </c>
      <c r="AJ994" s="53">
        <f t="shared" si="371"/>
        <v>1235.7773342477951</v>
      </c>
      <c r="AK994" s="53">
        <f t="shared" si="372"/>
        <v>700.7454436153904</v>
      </c>
      <c r="AL994" s="53">
        <f t="shared" si="373"/>
        <v>494.01619385766293</v>
      </c>
      <c r="AM994" s="53">
        <f t="shared" si="374"/>
        <v>338.31353302109051</v>
      </c>
      <c r="AN994" s="55">
        <f t="shared" si="375"/>
        <v>0.69820950050987685</v>
      </c>
      <c r="AO994" s="55">
        <f t="shared" si="376"/>
        <v>0.66850750956229144</v>
      </c>
      <c r="AP994" s="55">
        <f t="shared" si="377"/>
        <v>0.52677874169743233</v>
      </c>
      <c r="AQ994" s="55">
        <f t="shared" si="378"/>
        <v>0.57719133294575342</v>
      </c>
      <c r="AR994" s="55">
        <f t="shared" si="379"/>
        <v>0.62552882589898995</v>
      </c>
      <c r="AS994" s="55">
        <f t="shared" si="380"/>
        <v>0.67386186314605101</v>
      </c>
      <c r="AT994" s="55">
        <f t="shared" si="381"/>
        <v>0.61322942494638544</v>
      </c>
      <c r="AU994" s="55">
        <f t="shared" si="382"/>
        <v>0.75377903755485098</v>
      </c>
      <c r="AV994" s="55">
        <f t="shared" si="383"/>
        <v>0.77979115146752542</v>
      </c>
      <c r="AW994" s="55">
        <f t="shared" si="384"/>
        <v>0.7096477474084516</v>
      </c>
      <c r="AX994" s="55">
        <f t="shared" si="385"/>
        <v>0.59820697013584545</v>
      </c>
      <c r="AY994" s="55">
        <f t="shared" si="386"/>
        <v>0.65396174493173753</v>
      </c>
    </row>
    <row r="995" spans="1:51" ht="14.4" thickBot="1" x14ac:dyDescent="0.3">
      <c r="A995" s="41" t="s">
        <v>1398</v>
      </c>
      <c r="B995" s="41" t="s">
        <v>1441</v>
      </c>
      <c r="C995" s="26" t="s">
        <v>1054</v>
      </c>
      <c r="D995" s="50">
        <v>2.89</v>
      </c>
      <c r="E995" s="50">
        <v>2.2000000000000002</v>
      </c>
      <c r="F995" s="50">
        <v>2.78</v>
      </c>
      <c r="G995" s="50">
        <v>7.2</v>
      </c>
      <c r="H995" s="50">
        <v>11.72</v>
      </c>
      <c r="I995" s="50">
        <v>17.7</v>
      </c>
      <c r="J995" s="50">
        <v>21.8</v>
      </c>
      <c r="K995" s="50">
        <v>20.399999999999999</v>
      </c>
      <c r="L995" s="50">
        <v>19</v>
      </c>
      <c r="M995" s="50">
        <v>12.9</v>
      </c>
      <c r="N995" s="50">
        <v>7.89</v>
      </c>
      <c r="O995" s="50">
        <v>4.78</v>
      </c>
      <c r="P995" s="51">
        <v>-2.7222222222222214</v>
      </c>
      <c r="Q995" s="51">
        <v>-4.2999999999999989</v>
      </c>
      <c r="R995" s="51">
        <v>-2.5</v>
      </c>
      <c r="S995" s="51">
        <v>1.9000000000000008</v>
      </c>
      <c r="T995" s="51">
        <v>6.6111111111111098</v>
      </c>
      <c r="U995" s="51">
        <v>14.200000000000001</v>
      </c>
      <c r="V995" s="51">
        <v>17</v>
      </c>
      <c r="W995" s="51">
        <v>17.800000000000004</v>
      </c>
      <c r="X995" s="51">
        <v>15.222222222222221</v>
      </c>
      <c r="Y995" s="51">
        <v>7.3</v>
      </c>
      <c r="Z995" s="51">
        <v>1.1111111111111112</v>
      </c>
      <c r="AA995" s="51">
        <v>-1.888888888888888</v>
      </c>
      <c r="AB995" s="53">
        <f t="shared" si="363"/>
        <v>333.2889015767372</v>
      </c>
      <c r="AC995" s="53">
        <f t="shared" si="364"/>
        <v>276.55732218144351</v>
      </c>
      <c r="AD995" s="53">
        <f t="shared" si="365"/>
        <v>347.14354886258155</v>
      </c>
      <c r="AE995" s="53">
        <f t="shared" si="366"/>
        <v>483.83569548291661</v>
      </c>
      <c r="AF995" s="53">
        <f t="shared" si="367"/>
        <v>690.95290239070118</v>
      </c>
      <c r="AG995" s="53">
        <f t="shared" si="368"/>
        <v>1293.1313846761832</v>
      </c>
      <c r="AH995" s="53">
        <f t="shared" si="369"/>
        <v>1435.2521038905945</v>
      </c>
      <c r="AI995" s="53">
        <f t="shared" si="370"/>
        <v>1730.3776446225856</v>
      </c>
      <c r="AJ995" s="53">
        <f t="shared" si="371"/>
        <v>1359.8629232599885</v>
      </c>
      <c r="AK995" s="53">
        <f t="shared" si="372"/>
        <v>702.73742810081524</v>
      </c>
      <c r="AL995" s="53">
        <f t="shared" si="373"/>
        <v>412.26262133394829</v>
      </c>
      <c r="AM995" s="53">
        <f t="shared" si="374"/>
        <v>330.08941337414319</v>
      </c>
      <c r="AN995" s="55">
        <f t="shared" si="375"/>
        <v>0.66580016427548194</v>
      </c>
      <c r="AO995" s="55">
        <f t="shared" si="376"/>
        <v>0.62153797131033228</v>
      </c>
      <c r="AP995" s="55">
        <f t="shared" si="377"/>
        <v>0.68215098054071754</v>
      </c>
      <c r="AQ995" s="55">
        <f t="shared" si="378"/>
        <v>0.69046084285460596</v>
      </c>
      <c r="AR995" s="55">
        <f t="shared" si="379"/>
        <v>0.70886706780172237</v>
      </c>
      <c r="AS995" s="55">
        <f t="shared" si="380"/>
        <v>0.79969380404807378</v>
      </c>
      <c r="AT995" s="55">
        <f t="shared" si="381"/>
        <v>0.7418894594011054</v>
      </c>
      <c r="AU995" s="55">
        <f t="shared" si="382"/>
        <v>0.85037479275653183</v>
      </c>
      <c r="AV995" s="55">
        <f t="shared" si="383"/>
        <v>0.7873208692933259</v>
      </c>
      <c r="AW995" s="55">
        <f t="shared" si="384"/>
        <v>0.68770731596435763</v>
      </c>
      <c r="AX995" s="55">
        <f t="shared" si="385"/>
        <v>0.6225237184866369</v>
      </c>
      <c r="AY995" s="55">
        <f t="shared" si="386"/>
        <v>0.6200175242450281</v>
      </c>
    </row>
    <row r="996" spans="1:51" ht="14.4" thickBot="1" x14ac:dyDescent="0.3">
      <c r="A996" s="41" t="s">
        <v>1398</v>
      </c>
      <c r="B996" s="41" t="s">
        <v>1441</v>
      </c>
      <c r="C996" s="26" t="s">
        <v>1055</v>
      </c>
      <c r="D996" s="50">
        <v>-3.5</v>
      </c>
      <c r="E996" s="50">
        <v>0.2</v>
      </c>
      <c r="F996" s="50">
        <v>0.61</v>
      </c>
      <c r="G996" s="50">
        <v>7.7</v>
      </c>
      <c r="H996" s="50">
        <v>13.22</v>
      </c>
      <c r="I996" s="50">
        <v>19.600000000000001</v>
      </c>
      <c r="J996" s="50">
        <v>19.399999999999999</v>
      </c>
      <c r="K996" s="50">
        <v>21.5</v>
      </c>
      <c r="L996" s="50">
        <v>17.78</v>
      </c>
      <c r="M996" s="50">
        <v>9.6999999999999993</v>
      </c>
      <c r="N996" s="50">
        <v>3.28</v>
      </c>
      <c r="O996" s="50">
        <v>1.61</v>
      </c>
      <c r="P996" s="51">
        <v>-10.111111111111111</v>
      </c>
      <c r="Q996" s="51">
        <v>-8.4</v>
      </c>
      <c r="R996" s="51">
        <v>-6.6111111111111098</v>
      </c>
      <c r="S996" s="51">
        <v>2.0000000000000009</v>
      </c>
      <c r="T996" s="51">
        <v>7.3888888888888875</v>
      </c>
      <c r="U996" s="51">
        <v>12.5</v>
      </c>
      <c r="V996" s="51">
        <v>14.8</v>
      </c>
      <c r="W996" s="51">
        <v>15.499999999999998</v>
      </c>
      <c r="X996" s="51">
        <v>13.777777777777775</v>
      </c>
      <c r="Y996" s="51">
        <v>5.0999999999999996</v>
      </c>
      <c r="Z996" s="51">
        <v>-4.2222222222222232</v>
      </c>
      <c r="AA996" s="51">
        <v>-4.7222222222222223</v>
      </c>
      <c r="AB996" s="53">
        <f t="shared" si="363"/>
        <v>171.19389674247569</v>
      </c>
      <c r="AC996" s="53">
        <f t="shared" si="364"/>
        <v>170.54500208362612</v>
      </c>
      <c r="AD996" s="53">
        <f t="shared" si="365"/>
        <v>218.24647493496025</v>
      </c>
      <c r="AE996" s="53">
        <f t="shared" si="366"/>
        <v>474.32107269513062</v>
      </c>
      <c r="AF996" s="53">
        <f t="shared" si="367"/>
        <v>696.61350382466401</v>
      </c>
      <c r="AG996" s="53">
        <f t="shared" si="368"/>
        <v>920.03845654795111</v>
      </c>
      <c r="AH996" s="53">
        <f t="shared" si="369"/>
        <v>1256.2706672286158</v>
      </c>
      <c r="AI996" s="53">
        <f t="shared" si="370"/>
        <v>1207.4841531126085</v>
      </c>
      <c r="AJ996" s="53">
        <f t="shared" si="371"/>
        <v>1218.0775612649766</v>
      </c>
      <c r="AK996" s="53">
        <f t="shared" si="372"/>
        <v>641.28770013334042</v>
      </c>
      <c r="AL996" s="53">
        <f t="shared" si="373"/>
        <v>259.17947170090002</v>
      </c>
      <c r="AM996" s="53">
        <f t="shared" si="374"/>
        <v>270.68748188038433</v>
      </c>
      <c r="AN996" s="55">
        <f t="shared" si="375"/>
        <v>0.60196781853409109</v>
      </c>
      <c r="AO996" s="55">
        <f t="shared" si="376"/>
        <v>0.52442206726294094</v>
      </c>
      <c r="AP996" s="55">
        <f t="shared" si="377"/>
        <v>0.58452104418440654</v>
      </c>
      <c r="AQ996" s="55">
        <f t="shared" si="378"/>
        <v>0.6720692846908376</v>
      </c>
      <c r="AR996" s="55">
        <f t="shared" si="379"/>
        <v>0.67758651940811621</v>
      </c>
      <c r="AS996" s="55">
        <f t="shared" si="380"/>
        <v>0.6356204708093991</v>
      </c>
      <c r="AT996" s="55">
        <f t="shared" si="381"/>
        <v>0.74736968680116778</v>
      </c>
      <c r="AU996" s="55">
        <f t="shared" si="382"/>
        <v>0.68675020713742552</v>
      </c>
      <c r="AV996" s="55">
        <f t="shared" si="383"/>
        <v>0.77418662049011278</v>
      </c>
      <c r="AW996" s="55">
        <f t="shared" si="384"/>
        <v>0.73037939911476635</v>
      </c>
      <c r="AX996" s="55">
        <f t="shared" si="385"/>
        <v>0.57908900537895114</v>
      </c>
      <c r="AY996" s="55">
        <f t="shared" si="386"/>
        <v>0.62799491785132588</v>
      </c>
    </row>
    <row r="997" spans="1:51" ht="27" thickBot="1" x14ac:dyDescent="0.3">
      <c r="A997" s="41" t="s">
        <v>1398</v>
      </c>
      <c r="B997" s="41" t="s">
        <v>1441</v>
      </c>
      <c r="C997" s="26" t="s">
        <v>1056</v>
      </c>
      <c r="D997" s="50">
        <v>-1.61</v>
      </c>
      <c r="E997" s="50">
        <v>0.2</v>
      </c>
      <c r="F997" s="50">
        <v>3.78</v>
      </c>
      <c r="G997" s="50">
        <v>8.5</v>
      </c>
      <c r="H997" s="50">
        <v>15.11</v>
      </c>
      <c r="I997" s="50">
        <v>19.2</v>
      </c>
      <c r="J997" s="50">
        <v>23.3</v>
      </c>
      <c r="K997" s="50">
        <v>21.6</v>
      </c>
      <c r="L997" s="50">
        <v>18.28</v>
      </c>
      <c r="M997" s="50">
        <v>11.9</v>
      </c>
      <c r="N997" s="50">
        <v>5.78</v>
      </c>
      <c r="O997" s="50">
        <v>-0.5</v>
      </c>
      <c r="P997" s="51">
        <v>-7.2777777777777786</v>
      </c>
      <c r="Q997" s="51">
        <v>-7.6999999999999993</v>
      </c>
      <c r="R997" s="51">
        <v>-2.0000000000000009</v>
      </c>
      <c r="S997" s="51">
        <v>-9.9999999999999839E-2</v>
      </c>
      <c r="T997" s="51">
        <v>7.8888888888888902</v>
      </c>
      <c r="U997" s="51">
        <v>12.6</v>
      </c>
      <c r="V997" s="51">
        <v>16.8</v>
      </c>
      <c r="W997" s="51">
        <v>16.600000000000001</v>
      </c>
      <c r="X997" s="51">
        <v>13.611111111111111</v>
      </c>
      <c r="Y997" s="51">
        <v>6.3000000000000016</v>
      </c>
      <c r="Z997" s="51">
        <v>1.3888888888888888</v>
      </c>
      <c r="AA997" s="51">
        <v>-6.8888888888888875</v>
      </c>
      <c r="AB997" s="53">
        <f t="shared" si="363"/>
        <v>231.55583007022497</v>
      </c>
      <c r="AC997" s="53">
        <f t="shared" si="364"/>
        <v>190.10965315804992</v>
      </c>
      <c r="AD997" s="53">
        <f t="shared" si="365"/>
        <v>348.28399911577753</v>
      </c>
      <c r="AE997" s="53">
        <f t="shared" si="366"/>
        <v>332.06584005391755</v>
      </c>
      <c r="AF997" s="53">
        <f t="shared" si="367"/>
        <v>659.85220519201278</v>
      </c>
      <c r="AG997" s="53">
        <f t="shared" si="368"/>
        <v>955.66497927852697</v>
      </c>
      <c r="AH997" s="53">
        <f t="shared" si="369"/>
        <v>1277.4815705702736</v>
      </c>
      <c r="AI997" s="53">
        <f t="shared" si="370"/>
        <v>1381.0006498123932</v>
      </c>
      <c r="AJ997" s="53">
        <f t="shared" si="371"/>
        <v>1155.0998269530123</v>
      </c>
      <c r="AK997" s="53">
        <f t="shared" si="372"/>
        <v>654.17963328680469</v>
      </c>
      <c r="AL997" s="53">
        <f t="shared" si="373"/>
        <v>495.86246543593711</v>
      </c>
      <c r="AM997" s="53">
        <f t="shared" si="374"/>
        <v>226.66248663938967</v>
      </c>
      <c r="AN997" s="55">
        <f t="shared" si="375"/>
        <v>0.65276729283622936</v>
      </c>
      <c r="AO997" s="55">
        <f t="shared" si="376"/>
        <v>0.55368600267880674</v>
      </c>
      <c r="AP997" s="55">
        <f t="shared" si="377"/>
        <v>0.65957162103370393</v>
      </c>
      <c r="AQ997" s="55">
        <f t="shared" si="378"/>
        <v>0.5472573579049792</v>
      </c>
      <c r="AR997" s="55">
        <f t="shared" si="379"/>
        <v>0.62032223157482225</v>
      </c>
      <c r="AS997" s="55">
        <f t="shared" si="380"/>
        <v>0.65591838731648733</v>
      </c>
      <c r="AT997" s="55">
        <f t="shared" si="381"/>
        <v>0.66876285679701009</v>
      </c>
      <c r="AU997" s="55">
        <f t="shared" si="382"/>
        <v>0.73219432604822376</v>
      </c>
      <c r="AV997" s="55">
        <f t="shared" si="383"/>
        <v>0.74215443153523986</v>
      </c>
      <c r="AW997" s="55">
        <f t="shared" si="384"/>
        <v>0.68566376135244145</v>
      </c>
      <c r="AX997" s="55">
        <f t="shared" si="385"/>
        <v>0.73397959128579904</v>
      </c>
      <c r="AY997" s="55">
        <f t="shared" si="386"/>
        <v>0.62013754519923125</v>
      </c>
    </row>
    <row r="998" spans="1:51" ht="14.4" thickBot="1" x14ac:dyDescent="0.3">
      <c r="A998" s="41" t="s">
        <v>1398</v>
      </c>
      <c r="B998" s="41" t="s">
        <v>1442</v>
      </c>
      <c r="C998" s="26" t="s">
        <v>1057</v>
      </c>
      <c r="D998" s="50">
        <v>3.22</v>
      </c>
      <c r="E998" s="50">
        <v>6.5</v>
      </c>
      <c r="F998" s="50">
        <v>8.89</v>
      </c>
      <c r="G998" s="50">
        <v>14.6</v>
      </c>
      <c r="H998" s="50">
        <v>19.28</v>
      </c>
      <c r="I998" s="50">
        <v>23.4</v>
      </c>
      <c r="J998" s="50">
        <v>26.5</v>
      </c>
      <c r="K998" s="50">
        <v>25.6</v>
      </c>
      <c r="L998" s="50">
        <v>22.5</v>
      </c>
      <c r="M998" s="50">
        <v>14.8</v>
      </c>
      <c r="N998" s="50">
        <v>13.61</v>
      </c>
      <c r="O998" s="50">
        <v>4.8899999999999997</v>
      </c>
      <c r="P998" s="51">
        <v>-2.9999999999999991</v>
      </c>
      <c r="Q998" s="51">
        <v>-0.90000000000000058</v>
      </c>
      <c r="R998" s="51">
        <v>0.38888888888889045</v>
      </c>
      <c r="S998" s="51">
        <v>6.0999999999999979</v>
      </c>
      <c r="T998" s="51">
        <v>11.611111111111111</v>
      </c>
      <c r="U998" s="51">
        <v>18.200000000000003</v>
      </c>
      <c r="V998" s="51">
        <v>20.900000000000002</v>
      </c>
      <c r="W998" s="51">
        <v>21.3</v>
      </c>
      <c r="X998" s="51">
        <v>15.999999999999998</v>
      </c>
      <c r="Y998" s="51">
        <v>7.7999999999999989</v>
      </c>
      <c r="Z998" s="51">
        <v>7.6111111111111125</v>
      </c>
      <c r="AA998" s="51">
        <v>-1.0000000000000004</v>
      </c>
      <c r="AB998" s="53">
        <f t="shared" si="363"/>
        <v>312.44080171665598</v>
      </c>
      <c r="AC998" s="53">
        <f t="shared" si="364"/>
        <v>338.76622186657215</v>
      </c>
      <c r="AD998" s="53">
        <f t="shared" si="365"/>
        <v>347.16290785673152</v>
      </c>
      <c r="AE998" s="53">
        <f t="shared" si="366"/>
        <v>533.63699934598105</v>
      </c>
      <c r="AF998" s="53">
        <f t="shared" si="367"/>
        <v>834.87839659570011</v>
      </c>
      <c r="AG998" s="53">
        <f t="shared" si="368"/>
        <v>1515.1997328988787</v>
      </c>
      <c r="AH998" s="53">
        <f t="shared" si="369"/>
        <v>1761.4107041382865</v>
      </c>
      <c r="AI998" s="53">
        <f t="shared" si="370"/>
        <v>1951.2570705126575</v>
      </c>
      <c r="AJ998" s="53">
        <f t="shared" si="371"/>
        <v>1211.0888221504267</v>
      </c>
      <c r="AK998" s="53">
        <f t="shared" si="372"/>
        <v>665.05342666401327</v>
      </c>
      <c r="AL998" s="53">
        <f t="shared" si="373"/>
        <v>700.05554278635293</v>
      </c>
      <c r="AM998" s="53">
        <f t="shared" si="374"/>
        <v>373.21842272668846</v>
      </c>
      <c r="AN998" s="55">
        <f t="shared" si="375"/>
        <v>0.63716066506600122</v>
      </c>
      <c r="AO998" s="55">
        <f t="shared" si="376"/>
        <v>0.59178945550361162</v>
      </c>
      <c r="AP998" s="55">
        <f t="shared" si="377"/>
        <v>0.55223210323091487</v>
      </c>
      <c r="AQ998" s="55">
        <f t="shared" si="378"/>
        <v>0.56708680872983475</v>
      </c>
      <c r="AR998" s="55">
        <f t="shared" si="379"/>
        <v>0.61154278494949721</v>
      </c>
      <c r="AS998" s="55">
        <f t="shared" si="380"/>
        <v>0.72613772203390181</v>
      </c>
      <c r="AT998" s="55">
        <f t="shared" si="381"/>
        <v>0.71377776185302844</v>
      </c>
      <c r="AU998" s="55">
        <f t="shared" si="382"/>
        <v>0.77152734961673008</v>
      </c>
      <c r="AV998" s="55">
        <f t="shared" si="383"/>
        <v>0.66712081954541236</v>
      </c>
      <c r="AW998" s="55">
        <f t="shared" si="384"/>
        <v>0.62900543417130383</v>
      </c>
      <c r="AX998" s="55">
        <f t="shared" si="385"/>
        <v>0.67068612647614745</v>
      </c>
      <c r="AY998" s="55">
        <f t="shared" si="386"/>
        <v>0.6567565589477834</v>
      </c>
    </row>
    <row r="999" spans="1:51" ht="14.4" thickBot="1" x14ac:dyDescent="0.3">
      <c r="A999" s="41" t="s">
        <v>1398</v>
      </c>
      <c r="B999" s="41" t="s">
        <v>1442</v>
      </c>
      <c r="C999" s="26" t="s">
        <v>1058</v>
      </c>
      <c r="D999" s="50">
        <v>8.2799999999999994</v>
      </c>
      <c r="E999" s="50">
        <v>11.1</v>
      </c>
      <c r="F999" s="50">
        <v>13.28</v>
      </c>
      <c r="G999" s="50">
        <v>18.5</v>
      </c>
      <c r="H999" s="50">
        <v>22.22</v>
      </c>
      <c r="I999" s="50">
        <v>25.7</v>
      </c>
      <c r="J999" s="50">
        <v>27.4</v>
      </c>
      <c r="K999" s="50">
        <v>25.9</v>
      </c>
      <c r="L999" s="50">
        <v>23.11</v>
      </c>
      <c r="M999" s="50">
        <v>18.7</v>
      </c>
      <c r="N999" s="50">
        <v>15.28</v>
      </c>
      <c r="O999" s="50">
        <v>8.5</v>
      </c>
      <c r="P999" s="51">
        <v>1.5000000000000016</v>
      </c>
      <c r="Q999" s="51">
        <v>5</v>
      </c>
      <c r="R999" s="51">
        <v>5.9999999999999982</v>
      </c>
      <c r="S999" s="51">
        <v>11.8</v>
      </c>
      <c r="T999" s="51">
        <v>14.000000000000002</v>
      </c>
      <c r="U999" s="51">
        <v>20.999999999999996</v>
      </c>
      <c r="V999" s="51">
        <v>23.200000000000003</v>
      </c>
      <c r="W999" s="51">
        <v>21.900000000000002</v>
      </c>
      <c r="X999" s="51">
        <v>18.888888888888889</v>
      </c>
      <c r="Y999" s="51">
        <v>12.4</v>
      </c>
      <c r="Z999" s="51">
        <v>10.888888888888889</v>
      </c>
      <c r="AA999" s="51">
        <v>3.1111111111111116</v>
      </c>
      <c r="AB999" s="53">
        <f t="shared" si="363"/>
        <v>424.52567706605328</v>
      </c>
      <c r="AC999" s="53">
        <f t="shared" si="364"/>
        <v>576.0491782297978</v>
      </c>
      <c r="AD999" s="53">
        <f t="shared" si="365"/>
        <v>573.36927607684277</v>
      </c>
      <c r="AE999" s="53">
        <f t="shared" si="366"/>
        <v>898.67603590851104</v>
      </c>
      <c r="AF999" s="53">
        <f t="shared" si="367"/>
        <v>952.38350054944578</v>
      </c>
      <c r="AG999" s="53">
        <f t="shared" si="368"/>
        <v>1869.5857345574072</v>
      </c>
      <c r="AH999" s="53">
        <f t="shared" si="369"/>
        <v>2211.4149125899453</v>
      </c>
      <c r="AI999" s="53">
        <f t="shared" si="370"/>
        <v>2062.8401395842166</v>
      </c>
      <c r="AJ999" s="53">
        <f t="shared" si="371"/>
        <v>1680.8772236252501</v>
      </c>
      <c r="AK999" s="53">
        <f t="shared" si="372"/>
        <v>960.42137872242199</v>
      </c>
      <c r="AL999" s="53">
        <f t="shared" si="373"/>
        <v>976.97215501402502</v>
      </c>
      <c r="AM999" s="53">
        <f t="shared" si="374"/>
        <v>526.03555304056908</v>
      </c>
      <c r="AN999" s="55">
        <f t="shared" si="375"/>
        <v>0.62340250485506599</v>
      </c>
      <c r="AO999" s="55">
        <f t="shared" si="376"/>
        <v>0.6606595400923797</v>
      </c>
      <c r="AP999" s="55">
        <f t="shared" si="377"/>
        <v>0.61353077733828731</v>
      </c>
      <c r="AQ999" s="55">
        <f t="shared" si="378"/>
        <v>0.65011765352122453</v>
      </c>
      <c r="AR999" s="55">
        <f t="shared" si="379"/>
        <v>0.59665049786809832</v>
      </c>
      <c r="AS999" s="55">
        <f t="shared" si="380"/>
        <v>0.75297117593087803</v>
      </c>
      <c r="AT999" s="55">
        <f t="shared" si="381"/>
        <v>0.77890300894719433</v>
      </c>
      <c r="AU999" s="55">
        <f t="shared" si="382"/>
        <v>0.78625691040435053</v>
      </c>
      <c r="AV999" s="55">
        <f t="shared" si="383"/>
        <v>0.77153563375946688</v>
      </c>
      <c r="AW999" s="55">
        <f t="shared" si="384"/>
        <v>0.66788809776281977</v>
      </c>
      <c r="AX999" s="55">
        <f t="shared" si="385"/>
        <v>0.75069554490271895</v>
      </c>
      <c r="AY999" s="55">
        <f t="shared" si="386"/>
        <v>0.68879035548427003</v>
      </c>
    </row>
    <row r="1000" spans="1:51" ht="14.4" thickBot="1" x14ac:dyDescent="0.3">
      <c r="A1000" s="41" t="s">
        <v>1398</v>
      </c>
      <c r="B1000" s="41" t="s">
        <v>1442</v>
      </c>
      <c r="C1000" s="26" t="s">
        <v>1059</v>
      </c>
      <c r="D1000" s="50">
        <v>8.39</v>
      </c>
      <c r="E1000" s="50">
        <v>9.4</v>
      </c>
      <c r="F1000" s="50">
        <v>15.61</v>
      </c>
      <c r="G1000" s="50">
        <v>18.3</v>
      </c>
      <c r="H1000" s="50">
        <v>22</v>
      </c>
      <c r="I1000" s="50">
        <v>25.6</v>
      </c>
      <c r="J1000" s="50">
        <v>27.4</v>
      </c>
      <c r="K1000" s="50">
        <v>26.9</v>
      </c>
      <c r="L1000" s="50">
        <v>24.39</v>
      </c>
      <c r="M1000" s="50">
        <v>18.5</v>
      </c>
      <c r="N1000" s="50">
        <v>15</v>
      </c>
      <c r="O1000" s="50">
        <v>9.7200000000000006</v>
      </c>
      <c r="P1000" s="51">
        <v>3.2777777777777768</v>
      </c>
      <c r="Q1000" s="51">
        <v>2.5</v>
      </c>
      <c r="R1000" s="51">
        <v>8.7777777777777768</v>
      </c>
      <c r="S1000" s="51">
        <v>10.999999999999998</v>
      </c>
      <c r="T1000" s="51">
        <v>17.388888888888886</v>
      </c>
      <c r="U1000" s="51">
        <v>20.900000000000002</v>
      </c>
      <c r="V1000" s="51">
        <v>22.7</v>
      </c>
      <c r="W1000" s="51">
        <v>22.399999999999995</v>
      </c>
      <c r="X1000" s="51">
        <v>19.888888888888886</v>
      </c>
      <c r="Y1000" s="51">
        <v>13.8</v>
      </c>
      <c r="Z1000" s="51">
        <v>9.6111111111111089</v>
      </c>
      <c r="AA1000" s="51">
        <v>4.5000000000000009</v>
      </c>
      <c r="AB1000" s="53">
        <f t="shared" si="363"/>
        <v>542.59814204294696</v>
      </c>
      <c r="AC1000" s="53">
        <f t="shared" si="364"/>
        <v>453.97062769008232</v>
      </c>
      <c r="AD1000" s="53">
        <f t="shared" si="365"/>
        <v>720.86775915659791</v>
      </c>
      <c r="AE1000" s="53">
        <f t="shared" si="366"/>
        <v>818.59588724113303</v>
      </c>
      <c r="AF1000" s="53">
        <f t="shared" si="367"/>
        <v>1489.3380734827672</v>
      </c>
      <c r="AG1000" s="53">
        <f t="shared" si="368"/>
        <v>1857.7334375423281</v>
      </c>
      <c r="AH1000" s="53">
        <f t="shared" si="369"/>
        <v>2081.4978833627279</v>
      </c>
      <c r="AI1000" s="53">
        <f t="shared" si="370"/>
        <v>2066.7761507899108</v>
      </c>
      <c r="AJ1000" s="53">
        <f t="shared" si="371"/>
        <v>1762.4073919740674</v>
      </c>
      <c r="AK1000" s="53">
        <f t="shared" si="372"/>
        <v>1167.596569546758</v>
      </c>
      <c r="AL1000" s="53">
        <f t="shared" si="373"/>
        <v>838.67264100142734</v>
      </c>
      <c r="AM1000" s="53">
        <f t="shared" si="374"/>
        <v>589.01545697280676</v>
      </c>
      <c r="AN1000" s="55">
        <f t="shared" si="375"/>
        <v>0.70216063485369062</v>
      </c>
      <c r="AO1000" s="55">
        <f t="shared" si="376"/>
        <v>0.62073988357095244</v>
      </c>
      <c r="AP1000" s="55">
        <f t="shared" si="377"/>
        <v>0.63805248198457809</v>
      </c>
      <c r="AQ1000" s="55">
        <f t="shared" si="378"/>
        <v>0.62437700666600204</v>
      </c>
      <c r="AR1000" s="55">
        <f t="shared" si="379"/>
        <v>0.75114095784502488</v>
      </c>
      <c r="AS1000" s="55">
        <f t="shared" si="380"/>
        <v>0.75281069432197123</v>
      </c>
      <c r="AT1000" s="55">
        <f t="shared" si="381"/>
        <v>0.75567708226779007</v>
      </c>
      <c r="AU1000" s="55">
        <f t="shared" si="382"/>
        <v>0.76412739765959048</v>
      </c>
      <c r="AV1000" s="55">
        <f t="shared" si="383"/>
        <v>0.76017487169631981</v>
      </c>
      <c r="AW1000" s="55">
        <f t="shared" si="384"/>
        <v>0.74103169516567224</v>
      </c>
      <c r="AX1000" s="55">
        <f t="shared" si="385"/>
        <v>0.70182083999995903</v>
      </c>
      <c r="AY1000" s="55">
        <f t="shared" si="386"/>
        <v>0.69951042953878817</v>
      </c>
    </row>
    <row r="1001" spans="1:51" ht="14.4" thickBot="1" x14ac:dyDescent="0.3">
      <c r="A1001" s="41" t="s">
        <v>1398</v>
      </c>
      <c r="B1001" s="41" t="s">
        <v>1442</v>
      </c>
      <c r="C1001" s="26" t="s">
        <v>1060</v>
      </c>
      <c r="D1001" s="50">
        <v>5.78</v>
      </c>
      <c r="E1001" s="50">
        <v>9.8000000000000007</v>
      </c>
      <c r="F1001" s="50">
        <v>13.61</v>
      </c>
      <c r="G1001" s="50">
        <v>17.600000000000001</v>
      </c>
      <c r="H1001" s="50">
        <v>21.72</v>
      </c>
      <c r="I1001" s="50">
        <v>25.7</v>
      </c>
      <c r="J1001" s="50">
        <v>27.2</v>
      </c>
      <c r="K1001" s="50">
        <v>25</v>
      </c>
      <c r="L1001" s="50">
        <v>23.28</v>
      </c>
      <c r="M1001" s="50">
        <v>17.100000000000001</v>
      </c>
      <c r="N1001" s="50">
        <v>13.5</v>
      </c>
      <c r="O1001" s="50">
        <v>6.72</v>
      </c>
      <c r="P1001" s="51">
        <v>-2.3888888888888893</v>
      </c>
      <c r="Q1001" s="51">
        <v>2.7999999999999994</v>
      </c>
      <c r="R1001" s="51">
        <v>7.0000000000000009</v>
      </c>
      <c r="S1001" s="51">
        <v>8.5999999999999979</v>
      </c>
      <c r="T1001" s="51">
        <v>15.499999999999998</v>
      </c>
      <c r="U1001" s="51">
        <v>18.7</v>
      </c>
      <c r="V1001" s="51">
        <v>19.600000000000001</v>
      </c>
      <c r="W1001" s="51">
        <v>20.900000000000002</v>
      </c>
      <c r="X1001" s="51">
        <v>18.722222222222225</v>
      </c>
      <c r="Y1001" s="51">
        <v>12.5</v>
      </c>
      <c r="Z1001" s="51">
        <v>8.4999999999999982</v>
      </c>
      <c r="AA1001" s="51">
        <v>0.72222222222222066</v>
      </c>
      <c r="AB1001" s="53">
        <f t="shared" si="363"/>
        <v>286.02608838754452</v>
      </c>
      <c r="AC1001" s="53">
        <f t="shared" si="364"/>
        <v>461.16935537897928</v>
      </c>
      <c r="AD1001" s="53">
        <f t="shared" si="365"/>
        <v>643.95114393550682</v>
      </c>
      <c r="AE1001" s="53">
        <f t="shared" si="366"/>
        <v>620.15788240324173</v>
      </c>
      <c r="AF1001" s="53">
        <f t="shared" si="367"/>
        <v>1191.3461859776307</v>
      </c>
      <c r="AG1001" s="53">
        <f t="shared" si="368"/>
        <v>1405.788993099294</v>
      </c>
      <c r="AH1001" s="53">
        <f t="shared" si="369"/>
        <v>1439.4877025662095</v>
      </c>
      <c r="AI1001" s="53">
        <f t="shared" si="370"/>
        <v>1925.2398484303542</v>
      </c>
      <c r="AJ1001" s="53">
        <f t="shared" si="371"/>
        <v>1629.4078296118976</v>
      </c>
      <c r="AK1001" s="53">
        <f t="shared" si="372"/>
        <v>1076.1607487391168</v>
      </c>
      <c r="AL1001" s="53">
        <f t="shared" si="373"/>
        <v>795.60253688476053</v>
      </c>
      <c r="AM1001" s="53">
        <f t="shared" si="374"/>
        <v>422.27138460495121</v>
      </c>
      <c r="AN1001" s="55">
        <f t="shared" si="375"/>
        <v>0.55745034684693462</v>
      </c>
      <c r="AO1001" s="55">
        <f t="shared" si="376"/>
        <v>0.61730057631474144</v>
      </c>
      <c r="AP1001" s="55">
        <f t="shared" si="377"/>
        <v>0.64324961219034482</v>
      </c>
      <c r="AQ1001" s="55">
        <f t="shared" si="378"/>
        <v>0.55554884919628245</v>
      </c>
      <c r="AR1001" s="55">
        <f t="shared" si="379"/>
        <v>0.67757182393119109</v>
      </c>
      <c r="AS1001" s="55">
        <f t="shared" si="380"/>
        <v>0.65292865376177012</v>
      </c>
      <c r="AT1001" s="55">
        <f t="shared" si="381"/>
        <v>0.63211737752359043</v>
      </c>
      <c r="AU1001" s="55">
        <f t="shared" si="382"/>
        <v>0.78016636711377418</v>
      </c>
      <c r="AV1001" s="55">
        <f t="shared" si="383"/>
        <v>0.75573927632179161</v>
      </c>
      <c r="AW1001" s="55">
        <f t="shared" si="384"/>
        <v>0.74347957621976013</v>
      </c>
      <c r="AX1001" s="55">
        <f t="shared" si="385"/>
        <v>0.71755496936982177</v>
      </c>
      <c r="AY1001" s="55">
        <f t="shared" si="386"/>
        <v>0.65573689654210199</v>
      </c>
    </row>
    <row r="1002" spans="1:51" ht="14.4" thickBot="1" x14ac:dyDescent="0.3">
      <c r="A1002" s="41" t="s">
        <v>1398</v>
      </c>
      <c r="B1002" s="41" t="s">
        <v>1442</v>
      </c>
      <c r="C1002" s="26" t="s">
        <v>1061</v>
      </c>
      <c r="D1002" s="50">
        <v>10.78</v>
      </c>
      <c r="E1002" s="50">
        <v>8.9</v>
      </c>
      <c r="F1002" s="50">
        <v>13.72</v>
      </c>
      <c r="G1002" s="50">
        <v>16.100000000000001</v>
      </c>
      <c r="H1002" s="50">
        <v>23.11</v>
      </c>
      <c r="I1002" s="50">
        <v>24.6</v>
      </c>
      <c r="J1002" s="50">
        <v>27.2</v>
      </c>
      <c r="K1002" s="50">
        <v>26.6</v>
      </c>
      <c r="L1002" s="50">
        <v>24.72</v>
      </c>
      <c r="M1002" s="50">
        <v>17.399999999999999</v>
      </c>
      <c r="N1002" s="50">
        <v>14.72</v>
      </c>
      <c r="O1002" s="50">
        <v>6.22</v>
      </c>
      <c r="P1002" s="51">
        <v>3.8888888888888888</v>
      </c>
      <c r="Q1002" s="51">
        <v>-0.49999999999999922</v>
      </c>
      <c r="R1002" s="51">
        <v>9.1111111111111107</v>
      </c>
      <c r="S1002" s="51">
        <v>10.399999999999999</v>
      </c>
      <c r="T1002" s="51">
        <v>15.388888888888889</v>
      </c>
      <c r="U1002" s="51">
        <v>19.299999999999997</v>
      </c>
      <c r="V1002" s="51">
        <v>22.800000000000004</v>
      </c>
      <c r="W1002" s="51">
        <v>22.1</v>
      </c>
      <c r="X1002" s="51">
        <v>19.222222222222218</v>
      </c>
      <c r="Y1002" s="51">
        <v>13.2</v>
      </c>
      <c r="Z1002" s="51">
        <v>9.0000000000000018</v>
      </c>
      <c r="AA1002" s="51">
        <v>-0.77777777777777701</v>
      </c>
      <c r="AB1002" s="53">
        <f t="shared" si="363"/>
        <v>503.72233558960789</v>
      </c>
      <c r="AC1002" s="53">
        <f t="shared" si="364"/>
        <v>304.94679886289811</v>
      </c>
      <c r="AD1002" s="53">
        <f t="shared" si="365"/>
        <v>851.78782932071772</v>
      </c>
      <c r="AE1002" s="53">
        <f t="shared" si="366"/>
        <v>868.61869457290459</v>
      </c>
      <c r="AF1002" s="53">
        <f t="shared" si="367"/>
        <v>1079.3289924896437</v>
      </c>
      <c r="AG1002" s="53">
        <f t="shared" si="368"/>
        <v>1617.6437983684789</v>
      </c>
      <c r="AH1002" s="53">
        <f t="shared" si="369"/>
        <v>2131.7374238241609</v>
      </c>
      <c r="AI1002" s="53">
        <f t="shared" si="370"/>
        <v>2028.1550489335175</v>
      </c>
      <c r="AJ1002" s="53">
        <f t="shared" si="371"/>
        <v>1590.6026462604179</v>
      </c>
      <c r="AK1002" s="53">
        <f t="shared" si="372"/>
        <v>1157.2172570084995</v>
      </c>
      <c r="AL1002" s="53">
        <f t="shared" si="373"/>
        <v>786.5335037962584</v>
      </c>
      <c r="AM1002" s="53">
        <f t="shared" si="374"/>
        <v>351.58201405039694</v>
      </c>
      <c r="AN1002" s="55">
        <f t="shared" si="375"/>
        <v>0.62439282383903727</v>
      </c>
      <c r="AO1002" s="55">
        <f t="shared" si="376"/>
        <v>0.51739291980520941</v>
      </c>
      <c r="AP1002" s="55">
        <f t="shared" si="377"/>
        <v>0.73716735919814746</v>
      </c>
      <c r="AQ1002" s="55">
        <f t="shared" si="378"/>
        <v>0.68951412134865797</v>
      </c>
      <c r="AR1002" s="55">
        <f t="shared" si="379"/>
        <v>0.61825112357030232</v>
      </c>
      <c r="AS1002" s="55">
        <f t="shared" si="380"/>
        <v>0.7237235517024857</v>
      </c>
      <c r="AT1002" s="55">
        <f t="shared" si="381"/>
        <v>0.76923777834489782</v>
      </c>
      <c r="AU1002" s="55">
        <f t="shared" si="382"/>
        <v>0.76366597300181782</v>
      </c>
      <c r="AV1002" s="55">
        <f t="shared" si="383"/>
        <v>0.71507985638130978</v>
      </c>
      <c r="AW1002" s="55">
        <f t="shared" si="384"/>
        <v>0.76369359579735141</v>
      </c>
      <c r="AX1002" s="55">
        <f t="shared" si="385"/>
        <v>0.68581092809293298</v>
      </c>
      <c r="AY1002" s="55">
        <f t="shared" si="386"/>
        <v>0.60872021403957277</v>
      </c>
    </row>
    <row r="1003" spans="1:51" ht="14.4" thickBot="1" x14ac:dyDescent="0.3">
      <c r="A1003" s="41" t="s">
        <v>1398</v>
      </c>
      <c r="B1003" s="41" t="s">
        <v>1442</v>
      </c>
      <c r="C1003" s="26" t="s">
        <v>1062</v>
      </c>
      <c r="D1003" s="50">
        <v>2.89</v>
      </c>
      <c r="E1003" s="50">
        <v>5.0999999999999996</v>
      </c>
      <c r="F1003" s="50">
        <v>8.61</v>
      </c>
      <c r="G1003" s="50">
        <v>14.4</v>
      </c>
      <c r="H1003" s="50">
        <v>18.5</v>
      </c>
      <c r="I1003" s="50">
        <v>23.8</v>
      </c>
      <c r="J1003" s="50">
        <v>26.6</v>
      </c>
      <c r="K1003" s="50">
        <v>24.1</v>
      </c>
      <c r="L1003" s="50">
        <v>20.89</v>
      </c>
      <c r="M1003" s="50">
        <v>15.2</v>
      </c>
      <c r="N1003" s="50">
        <v>12.22</v>
      </c>
      <c r="O1003" s="50">
        <v>4.6100000000000003</v>
      </c>
      <c r="P1003" s="51">
        <v>-3.9999999999999996</v>
      </c>
      <c r="Q1003" s="51">
        <v>-2.0000000000000009</v>
      </c>
      <c r="R1003" s="51">
        <v>-0.22222222222222143</v>
      </c>
      <c r="S1003" s="51">
        <v>4.2000000000000011</v>
      </c>
      <c r="T1003" s="51">
        <v>8.2222222222222197</v>
      </c>
      <c r="U1003" s="51">
        <v>18.000000000000004</v>
      </c>
      <c r="V1003" s="51">
        <v>20.799999999999997</v>
      </c>
      <c r="W1003" s="51">
        <v>20.100000000000005</v>
      </c>
      <c r="X1003" s="51">
        <v>16.5</v>
      </c>
      <c r="Y1003" s="51">
        <v>7.8999999999999995</v>
      </c>
      <c r="Z1003" s="51">
        <v>5.9999999999999982</v>
      </c>
      <c r="AA1003" s="51">
        <v>-2.2777777777777786</v>
      </c>
      <c r="AB1003" s="53">
        <f t="shared" si="363"/>
        <v>275.46151781364608</v>
      </c>
      <c r="AC1003" s="53">
        <f t="shared" si="364"/>
        <v>317.56945768693339</v>
      </c>
      <c r="AD1003" s="53">
        <f t="shared" si="365"/>
        <v>323.80421939545994</v>
      </c>
      <c r="AE1003" s="53">
        <f t="shared" si="366"/>
        <v>415.03976162446833</v>
      </c>
      <c r="AF1003" s="53">
        <f t="shared" si="367"/>
        <v>556.81408506276989</v>
      </c>
      <c r="AG1003" s="53">
        <f t="shared" si="368"/>
        <v>1442.4188805860779</v>
      </c>
      <c r="AH1003" s="53">
        <f t="shared" si="369"/>
        <v>1729.6494144447761</v>
      </c>
      <c r="AI1003" s="53">
        <f t="shared" si="370"/>
        <v>1840.8179206834311</v>
      </c>
      <c r="AJ1003" s="53">
        <f t="shared" si="371"/>
        <v>1424.2398473384715</v>
      </c>
      <c r="AK1003" s="53">
        <f t="shared" si="372"/>
        <v>657.03980295753786</v>
      </c>
      <c r="AL1003" s="53">
        <f t="shared" si="373"/>
        <v>614.57320744710398</v>
      </c>
      <c r="AM1003" s="53">
        <f t="shared" si="374"/>
        <v>315.40127835949795</v>
      </c>
      <c r="AN1003" s="55">
        <f t="shared" si="375"/>
        <v>0.6052906147068855</v>
      </c>
      <c r="AO1003" s="55">
        <f t="shared" si="376"/>
        <v>0.60140518234871798</v>
      </c>
      <c r="AP1003" s="55">
        <f t="shared" si="377"/>
        <v>0.53839913875135958</v>
      </c>
      <c r="AQ1003" s="55">
        <f t="shared" si="378"/>
        <v>0.50335713691192785</v>
      </c>
      <c r="AR1003" s="55">
        <f t="shared" si="379"/>
        <v>0.51173542835581776</v>
      </c>
      <c r="AS1003" s="55">
        <f t="shared" si="380"/>
        <v>0.69999753868849179</v>
      </c>
      <c r="AT1003" s="55">
        <f t="shared" si="381"/>
        <v>0.70523183002643886</v>
      </c>
      <c r="AU1003" s="55">
        <f t="shared" si="382"/>
        <v>0.78368508896304689</v>
      </c>
      <c r="AV1003" s="55">
        <f t="shared" si="383"/>
        <v>0.75993471379377919</v>
      </c>
      <c r="AW1003" s="55">
        <f t="shared" si="384"/>
        <v>0.61721160824463994</v>
      </c>
      <c r="AX1003" s="55">
        <f t="shared" si="385"/>
        <v>0.6576208273248545</v>
      </c>
      <c r="AY1003" s="55">
        <f t="shared" si="386"/>
        <v>0.60967224251363206</v>
      </c>
    </row>
    <row r="1004" spans="1:51" ht="14.4" thickBot="1" x14ac:dyDescent="0.3">
      <c r="A1004" s="41" t="s">
        <v>1398</v>
      </c>
      <c r="B1004" s="41" t="s">
        <v>1442</v>
      </c>
      <c r="C1004" s="27" t="s">
        <v>1063</v>
      </c>
      <c r="D1004" s="50">
        <v>3.72</v>
      </c>
      <c r="E1004" s="50">
        <v>7.3</v>
      </c>
      <c r="F1004" s="50">
        <v>11.61</v>
      </c>
      <c r="G1004" s="50">
        <v>16</v>
      </c>
      <c r="H1004" s="50">
        <v>19.61</v>
      </c>
      <c r="I1004" s="50">
        <v>23.6</v>
      </c>
      <c r="J1004" s="50">
        <v>26.4</v>
      </c>
      <c r="K1004" s="50">
        <v>25.4</v>
      </c>
      <c r="L1004" s="50">
        <v>21.28</v>
      </c>
      <c r="M1004" s="50">
        <v>15.3</v>
      </c>
      <c r="N1004" s="50">
        <v>10.39</v>
      </c>
      <c r="O1004" s="50">
        <v>6.39</v>
      </c>
      <c r="P1004" s="51">
        <v>-2.0000000000000009</v>
      </c>
      <c r="Q1004" s="51">
        <v>-0.39999999999999936</v>
      </c>
      <c r="R1004" s="51">
        <v>4.3888888888888884</v>
      </c>
      <c r="S1004" s="51">
        <v>7.4</v>
      </c>
      <c r="T1004" s="51">
        <v>13.388888888888889</v>
      </c>
      <c r="U1004" s="51">
        <v>16.7</v>
      </c>
      <c r="V1004" s="51">
        <v>19.699999999999996</v>
      </c>
      <c r="W1004" s="51">
        <v>19.899999999999995</v>
      </c>
      <c r="X1004" s="51">
        <v>17</v>
      </c>
      <c r="Y1004" s="51">
        <v>8.2999999999999989</v>
      </c>
      <c r="Z1004" s="51">
        <v>3.6111111111111112</v>
      </c>
      <c r="AA1004" s="51">
        <v>-1.0000000000000004</v>
      </c>
      <c r="AB1004" s="53">
        <f t="shared" si="363"/>
        <v>349.75683110833063</v>
      </c>
      <c r="AC1004" s="53">
        <f t="shared" si="364"/>
        <v>344.93722013307996</v>
      </c>
      <c r="AD1004" s="53">
        <f t="shared" si="365"/>
        <v>511.38833672991251</v>
      </c>
      <c r="AE1004" s="53">
        <f t="shared" si="366"/>
        <v>583.09849684587687</v>
      </c>
      <c r="AF1004" s="53">
        <f t="shared" si="367"/>
        <v>1032.7790141932689</v>
      </c>
      <c r="AG1004" s="53">
        <f t="shared" si="368"/>
        <v>1238.748354643104</v>
      </c>
      <c r="AH1004" s="53">
        <f t="shared" si="369"/>
        <v>1527.7040370521199</v>
      </c>
      <c r="AI1004" s="53">
        <f t="shared" si="370"/>
        <v>1661.6179637936352</v>
      </c>
      <c r="AJ1004" s="53">
        <f t="shared" si="371"/>
        <v>1481.6558138207608</v>
      </c>
      <c r="AK1004" s="53">
        <f t="shared" si="372"/>
        <v>689.28647726718054</v>
      </c>
      <c r="AL1004" s="53">
        <f t="shared" si="373"/>
        <v>497.16546318286106</v>
      </c>
      <c r="AM1004" s="53">
        <f t="shared" si="374"/>
        <v>336.38713266664962</v>
      </c>
      <c r="AN1004" s="55">
        <f t="shared" si="375"/>
        <v>0.66236083382356747</v>
      </c>
      <c r="AO1004" s="55">
        <f t="shared" si="376"/>
        <v>0.58099889890386425</v>
      </c>
      <c r="AP1004" s="55">
        <f t="shared" si="377"/>
        <v>0.61205881753445712</v>
      </c>
      <c r="AQ1004" s="55">
        <f t="shared" si="378"/>
        <v>0.56674175436972296</v>
      </c>
      <c r="AR1004" s="55">
        <f t="shared" si="379"/>
        <v>0.673230443090575</v>
      </c>
      <c r="AS1004" s="55">
        <f t="shared" si="380"/>
        <v>0.6526149487401911</v>
      </c>
      <c r="AT1004" s="55">
        <f t="shared" si="381"/>
        <v>0.66670405210336647</v>
      </c>
      <c r="AU1004" s="55">
        <f t="shared" si="382"/>
        <v>0.7162083740281856</v>
      </c>
      <c r="AV1004" s="55">
        <f t="shared" si="383"/>
        <v>0.76587578429899317</v>
      </c>
      <c r="AW1004" s="55">
        <f t="shared" si="384"/>
        <v>0.63014987962963631</v>
      </c>
      <c r="AX1004" s="55">
        <f t="shared" si="385"/>
        <v>0.62842331904381177</v>
      </c>
      <c r="AY1004" s="55">
        <f t="shared" si="386"/>
        <v>0.59194413317116845</v>
      </c>
    </row>
    <row r="1005" spans="1:51" ht="14.4" thickBot="1" x14ac:dyDescent="0.3">
      <c r="A1005" s="41" t="s">
        <v>1398</v>
      </c>
      <c r="B1005" s="41" t="s">
        <v>1442</v>
      </c>
      <c r="C1005" s="26" t="s">
        <v>1064</v>
      </c>
      <c r="D1005" s="50">
        <v>6.39</v>
      </c>
      <c r="E1005" s="50">
        <v>9.1</v>
      </c>
      <c r="F1005" s="50">
        <v>15.78</v>
      </c>
      <c r="G1005" s="50">
        <v>16.100000000000001</v>
      </c>
      <c r="H1005" s="50">
        <v>22.61</v>
      </c>
      <c r="I1005" s="50">
        <v>25.2</v>
      </c>
      <c r="J1005" s="50">
        <v>26.5</v>
      </c>
      <c r="K1005" s="50">
        <v>25.6</v>
      </c>
      <c r="L1005" s="50">
        <v>23.5</v>
      </c>
      <c r="M1005" s="50">
        <v>16.7</v>
      </c>
      <c r="N1005" s="50">
        <v>14.78</v>
      </c>
      <c r="O1005" s="50">
        <v>7.78</v>
      </c>
      <c r="P1005" s="51">
        <v>-1.3888888888888888</v>
      </c>
      <c r="Q1005" s="51">
        <v>3.1999999999999988</v>
      </c>
      <c r="R1005" s="51">
        <v>9.6111111111111089</v>
      </c>
      <c r="S1005" s="51">
        <v>10.499999999999998</v>
      </c>
      <c r="T1005" s="51">
        <v>15.611111111111111</v>
      </c>
      <c r="U1005" s="51">
        <v>19</v>
      </c>
      <c r="V1005" s="51">
        <v>22.9</v>
      </c>
      <c r="W1005" s="51">
        <v>21.599999999999998</v>
      </c>
      <c r="X1005" s="51">
        <v>18.388888888888886</v>
      </c>
      <c r="Y1005" s="51">
        <v>9.3000000000000007</v>
      </c>
      <c r="Z1005" s="51">
        <v>9.8888888888888875</v>
      </c>
      <c r="AA1005" s="51">
        <v>1.2777777777777761</v>
      </c>
      <c r="AB1005" s="53">
        <f t="shared" si="363"/>
        <v>317.76131343920559</v>
      </c>
      <c r="AC1005" s="53">
        <f t="shared" si="364"/>
        <v>511.53139651516022</v>
      </c>
      <c r="AD1005" s="53">
        <f t="shared" si="365"/>
        <v>797.74743681663654</v>
      </c>
      <c r="AE1005" s="53">
        <f t="shared" si="366"/>
        <v>880.27719681422104</v>
      </c>
      <c r="AF1005" s="53">
        <f t="shared" si="367"/>
        <v>1144.667643118139</v>
      </c>
      <c r="AG1005" s="53">
        <f t="shared" si="368"/>
        <v>1503.4810726286096</v>
      </c>
      <c r="AH1005" s="53">
        <f t="shared" si="369"/>
        <v>2248.404305933856</v>
      </c>
      <c r="AI1005" s="53">
        <f t="shared" si="370"/>
        <v>2024.2795668032127</v>
      </c>
      <c r="AJ1005" s="53">
        <f t="shared" si="371"/>
        <v>1542.200247530018</v>
      </c>
      <c r="AK1005" s="53">
        <f t="shared" si="372"/>
        <v>721.52265587267573</v>
      </c>
      <c r="AL1005" s="53">
        <f t="shared" si="373"/>
        <v>882.9125789804923</v>
      </c>
      <c r="AM1005" s="53">
        <f t="shared" si="374"/>
        <v>425.4231401474259</v>
      </c>
      <c r="AN1005" s="55">
        <f t="shared" si="375"/>
        <v>0.57532274517916981</v>
      </c>
      <c r="AO1005" s="55">
        <f t="shared" si="376"/>
        <v>0.66560418136829369</v>
      </c>
      <c r="AP1005" s="55">
        <f t="shared" si="377"/>
        <v>0.66757367397360146</v>
      </c>
      <c r="AQ1005" s="55">
        <f t="shared" si="378"/>
        <v>0.69412598835977157</v>
      </c>
      <c r="AR1005" s="55">
        <f t="shared" si="379"/>
        <v>0.64640649548073059</v>
      </c>
      <c r="AS1005" s="55">
        <f t="shared" si="380"/>
        <v>0.68534043971432568</v>
      </c>
      <c r="AT1005" s="55">
        <f t="shared" si="381"/>
        <v>0.80643599049407966</v>
      </c>
      <c r="AU1005" s="55">
        <f t="shared" si="382"/>
        <v>0.78583130662277378</v>
      </c>
      <c r="AV1005" s="55">
        <f t="shared" si="383"/>
        <v>0.73037291082874267</v>
      </c>
      <c r="AW1005" s="55">
        <f t="shared" si="384"/>
        <v>0.61654098181075412</v>
      </c>
      <c r="AX1005" s="55">
        <f t="shared" si="385"/>
        <v>0.7252117487228682</v>
      </c>
      <c r="AY1005" s="55">
        <f t="shared" si="386"/>
        <v>0.63475359969496248</v>
      </c>
    </row>
    <row r="1006" spans="1:51" ht="27" thickBot="1" x14ac:dyDescent="0.3">
      <c r="A1006" s="41" t="s">
        <v>1398</v>
      </c>
      <c r="B1006" s="41" t="s">
        <v>1442</v>
      </c>
      <c r="C1006" s="26" t="s">
        <v>1065</v>
      </c>
      <c r="D1006" s="50">
        <v>5.72</v>
      </c>
      <c r="E1006" s="50">
        <v>10.4</v>
      </c>
      <c r="F1006" s="50">
        <v>13.78</v>
      </c>
      <c r="G1006" s="50">
        <v>17.2</v>
      </c>
      <c r="H1006" s="50">
        <v>20.61</v>
      </c>
      <c r="I1006" s="50">
        <v>25.1</v>
      </c>
      <c r="J1006" s="50">
        <v>27.4</v>
      </c>
      <c r="K1006" s="50">
        <v>25.2</v>
      </c>
      <c r="L1006" s="50">
        <v>21.72</v>
      </c>
      <c r="M1006" s="50">
        <v>17.600000000000001</v>
      </c>
      <c r="N1006" s="50">
        <v>14.61</v>
      </c>
      <c r="O1006" s="50">
        <v>7.78</v>
      </c>
      <c r="P1006" s="51">
        <v>-0.61111111111111194</v>
      </c>
      <c r="Q1006" s="51">
        <v>6.0999999999999979</v>
      </c>
      <c r="R1006" s="51">
        <v>9.2222222222222232</v>
      </c>
      <c r="S1006" s="51">
        <v>11.9</v>
      </c>
      <c r="T1006" s="51">
        <v>15.611111111111111</v>
      </c>
      <c r="U1006" s="51">
        <v>20.300000000000004</v>
      </c>
      <c r="V1006" s="51">
        <v>22.600000000000005</v>
      </c>
      <c r="W1006" s="51">
        <v>20.700000000000003</v>
      </c>
      <c r="X1006" s="51">
        <v>18.222222222222221</v>
      </c>
      <c r="Y1006" s="51">
        <v>11.300000000000002</v>
      </c>
      <c r="Z1006" s="51">
        <v>9.5</v>
      </c>
      <c r="AA1006" s="51">
        <v>2.7222222222222214</v>
      </c>
      <c r="AB1006" s="53">
        <f t="shared" si="363"/>
        <v>372.8948312238166</v>
      </c>
      <c r="AC1006" s="53">
        <f t="shared" si="364"/>
        <v>702.92140702081736</v>
      </c>
      <c r="AD1006" s="53">
        <f t="shared" si="365"/>
        <v>861.26736439197134</v>
      </c>
      <c r="AE1006" s="53">
        <f t="shared" si="366"/>
        <v>988.23955104601464</v>
      </c>
      <c r="AF1006" s="53">
        <f t="shared" si="367"/>
        <v>1293.6075122535458</v>
      </c>
      <c r="AG1006" s="53">
        <f t="shared" si="368"/>
        <v>1777.3719002991688</v>
      </c>
      <c r="AH1006" s="53">
        <f t="shared" si="369"/>
        <v>2056.3888641270028</v>
      </c>
      <c r="AI1006" s="53">
        <f t="shared" si="370"/>
        <v>1856.1803858897597</v>
      </c>
      <c r="AJ1006" s="53">
        <f t="shared" si="371"/>
        <v>1682.6193696407047</v>
      </c>
      <c r="AK1006" s="53">
        <f t="shared" si="372"/>
        <v>890.14929765940315</v>
      </c>
      <c r="AL1006" s="53">
        <f t="shared" si="373"/>
        <v>847.27823164331346</v>
      </c>
      <c r="AM1006" s="53">
        <f t="shared" si="374"/>
        <v>522.78972658751979</v>
      </c>
      <c r="AN1006" s="55">
        <f t="shared" si="375"/>
        <v>0.6378201219921622</v>
      </c>
      <c r="AO1006" s="55">
        <f t="shared" si="376"/>
        <v>0.74698242060400843</v>
      </c>
      <c r="AP1006" s="55">
        <f t="shared" si="377"/>
        <v>0.73981479998062094</v>
      </c>
      <c r="AQ1006" s="55">
        <f t="shared" si="378"/>
        <v>0.71021134524725349</v>
      </c>
      <c r="AR1006" s="55">
        <f t="shared" si="379"/>
        <v>0.73051448911888084</v>
      </c>
      <c r="AS1006" s="55">
        <f t="shared" si="380"/>
        <v>0.74737705757647332</v>
      </c>
      <c r="AT1006" s="55">
        <f t="shared" si="381"/>
        <v>0.75110540341243959</v>
      </c>
      <c r="AU1006" s="55">
        <f t="shared" si="382"/>
        <v>0.76149571860122311</v>
      </c>
      <c r="AV1006" s="55">
        <f t="shared" si="383"/>
        <v>0.80524732478210181</v>
      </c>
      <c r="AW1006" s="55">
        <f t="shared" si="384"/>
        <v>0.66558349674733874</v>
      </c>
      <c r="AX1006" s="55">
        <f t="shared" si="385"/>
        <v>0.71433096586800748</v>
      </c>
      <c r="AY1006" s="55">
        <f t="shared" si="386"/>
        <v>0.70365234655347042</v>
      </c>
    </row>
    <row r="1007" spans="1:51" ht="14.4" thickBot="1" x14ac:dyDescent="0.3">
      <c r="A1007" s="41" t="s">
        <v>1398</v>
      </c>
      <c r="B1007" s="41" t="s">
        <v>1442</v>
      </c>
      <c r="C1007" s="26" t="s">
        <v>1066</v>
      </c>
      <c r="D1007" s="50">
        <v>5.1100000000000003</v>
      </c>
      <c r="E1007" s="50">
        <v>9.1999999999999993</v>
      </c>
      <c r="F1007" s="50">
        <v>10.5</v>
      </c>
      <c r="G1007" s="50">
        <v>15.6</v>
      </c>
      <c r="H1007" s="50">
        <v>19.89</v>
      </c>
      <c r="I1007" s="50">
        <v>25.4</v>
      </c>
      <c r="J1007" s="50">
        <v>27</v>
      </c>
      <c r="K1007" s="50">
        <v>24.3</v>
      </c>
      <c r="L1007" s="50">
        <v>21.72</v>
      </c>
      <c r="M1007" s="50">
        <v>16.2</v>
      </c>
      <c r="N1007" s="50">
        <v>9.7799999999999994</v>
      </c>
      <c r="O1007" s="50">
        <v>7.5</v>
      </c>
      <c r="P1007" s="51">
        <v>-0.88888888888888962</v>
      </c>
      <c r="Q1007" s="51">
        <v>1.1999999999999982</v>
      </c>
      <c r="R1007" s="51">
        <v>1.888888888888888</v>
      </c>
      <c r="S1007" s="51">
        <v>6.5000000000000018</v>
      </c>
      <c r="T1007" s="51">
        <v>10.72222222222222</v>
      </c>
      <c r="U1007" s="51">
        <v>19.2</v>
      </c>
      <c r="V1007" s="51">
        <v>22.5</v>
      </c>
      <c r="W1007" s="51">
        <v>20.500000000000004</v>
      </c>
      <c r="X1007" s="51">
        <v>17.111111111111111</v>
      </c>
      <c r="Y1007" s="51">
        <v>7.8999999999999995</v>
      </c>
      <c r="Z1007" s="51">
        <v>4.1111111111111098</v>
      </c>
      <c r="AA1007" s="51">
        <v>0.72222222222222066</v>
      </c>
      <c r="AB1007" s="53">
        <f t="shared" si="363"/>
        <v>373.56338299555438</v>
      </c>
      <c r="AC1007" s="53">
        <f t="shared" si="364"/>
        <v>382.13516849061836</v>
      </c>
      <c r="AD1007" s="53">
        <f t="shared" si="365"/>
        <v>386.58719225041312</v>
      </c>
      <c r="AE1007" s="53">
        <f t="shared" si="366"/>
        <v>528.769749872631</v>
      </c>
      <c r="AF1007" s="53">
        <f t="shared" si="367"/>
        <v>714.48077482376868</v>
      </c>
      <c r="AG1007" s="53">
        <f t="shared" si="368"/>
        <v>1523.2098192993042</v>
      </c>
      <c r="AH1007" s="53">
        <f t="shared" si="369"/>
        <v>2079.7925901147278</v>
      </c>
      <c r="AI1007" s="53">
        <f t="shared" si="370"/>
        <v>1911.0055938342578</v>
      </c>
      <c r="AJ1007" s="53">
        <f t="shared" si="371"/>
        <v>1462.7216444991432</v>
      </c>
      <c r="AK1007" s="53">
        <f t="shared" si="372"/>
        <v>616.31557579257878</v>
      </c>
      <c r="AL1007" s="53">
        <f t="shared" si="373"/>
        <v>555.55819596593471</v>
      </c>
      <c r="AM1007" s="53">
        <f t="shared" si="374"/>
        <v>400.31553908357279</v>
      </c>
      <c r="AN1007" s="55">
        <f t="shared" si="375"/>
        <v>0.65204698641686232</v>
      </c>
      <c r="AO1007" s="55">
        <f t="shared" si="376"/>
        <v>0.57335798600183496</v>
      </c>
      <c r="AP1007" s="55">
        <f t="shared" si="377"/>
        <v>0.55211959068524441</v>
      </c>
      <c r="AQ1007" s="55">
        <f t="shared" si="378"/>
        <v>0.54663941947631711</v>
      </c>
      <c r="AR1007" s="55">
        <f t="shared" si="379"/>
        <v>0.55511623071867389</v>
      </c>
      <c r="AS1007" s="55">
        <f t="shared" si="380"/>
        <v>0.68573082218225723</v>
      </c>
      <c r="AT1007" s="55">
        <f t="shared" si="381"/>
        <v>0.76428092311150542</v>
      </c>
      <c r="AU1007" s="55">
        <f t="shared" si="382"/>
        <v>0.79371074980066969</v>
      </c>
      <c r="AV1007" s="55">
        <f t="shared" si="383"/>
        <v>0.75078777526648521</v>
      </c>
      <c r="AW1007" s="55">
        <f t="shared" si="384"/>
        <v>0.57895598715462071</v>
      </c>
      <c r="AX1007" s="55">
        <f t="shared" si="385"/>
        <v>0.67798840873515065</v>
      </c>
      <c r="AY1007" s="55">
        <f t="shared" si="386"/>
        <v>0.6216420974909761</v>
      </c>
    </row>
    <row r="1008" spans="1:51" ht="14.4" thickBot="1" x14ac:dyDescent="0.3">
      <c r="A1008" s="41" t="s">
        <v>1398</v>
      </c>
      <c r="B1008" s="41" t="s">
        <v>1443</v>
      </c>
      <c r="C1008" s="26" t="s">
        <v>1067</v>
      </c>
      <c r="D1008" s="50">
        <v>-11.28</v>
      </c>
      <c r="E1008" s="50">
        <v>-10.8</v>
      </c>
      <c r="F1008" s="50">
        <v>0.78</v>
      </c>
      <c r="G1008" s="50">
        <v>7.9</v>
      </c>
      <c r="H1008" s="50">
        <v>15.78</v>
      </c>
      <c r="I1008" s="50">
        <v>21.3</v>
      </c>
      <c r="J1008" s="50">
        <v>22.4</v>
      </c>
      <c r="K1008" s="50">
        <v>21</v>
      </c>
      <c r="L1008" s="50">
        <v>16.78</v>
      </c>
      <c r="M1008" s="50">
        <v>9.6</v>
      </c>
      <c r="N1008" s="50">
        <v>-0.78</v>
      </c>
      <c r="O1008" s="50">
        <v>-6.61</v>
      </c>
      <c r="P1008" s="51">
        <v>-14.222222222222223</v>
      </c>
      <c r="Q1008" s="51">
        <v>-14.3</v>
      </c>
      <c r="R1008" s="51">
        <v>-3.3888888888888897</v>
      </c>
      <c r="S1008" s="51">
        <v>0.19999999999999968</v>
      </c>
      <c r="T1008" s="51">
        <v>9.7777777777777786</v>
      </c>
      <c r="U1008" s="51">
        <v>14.000000000000002</v>
      </c>
      <c r="V1008" s="51">
        <v>15.399999999999999</v>
      </c>
      <c r="W1008" s="51">
        <v>16.099999999999998</v>
      </c>
      <c r="X1008" s="51">
        <v>11.388888888888889</v>
      </c>
      <c r="Y1008" s="51">
        <v>5</v>
      </c>
      <c r="Z1008" s="51">
        <v>-5.2222222222222214</v>
      </c>
      <c r="AA1008" s="51">
        <v>-9.2777777777777768</v>
      </c>
      <c r="AB1008" s="53">
        <f t="shared" si="363"/>
        <v>161.14093389448124</v>
      </c>
      <c r="AC1008" s="53">
        <f t="shared" si="364"/>
        <v>153.13924299409379</v>
      </c>
      <c r="AD1008" s="53">
        <f t="shared" si="365"/>
        <v>350.92507890091662</v>
      </c>
      <c r="AE1008" s="53">
        <f t="shared" si="366"/>
        <v>361.24060970551267</v>
      </c>
      <c r="AF1008" s="53">
        <f t="shared" si="367"/>
        <v>815.78115971119473</v>
      </c>
      <c r="AG1008" s="53">
        <f t="shared" si="368"/>
        <v>1007.443147492212</v>
      </c>
      <c r="AH1008" s="53">
        <f t="shared" si="369"/>
        <v>1128.4158284045727</v>
      </c>
      <c r="AI1008" s="53">
        <f t="shared" si="370"/>
        <v>1344.3694971050659</v>
      </c>
      <c r="AJ1008" s="53">
        <f t="shared" si="371"/>
        <v>948.63690882581875</v>
      </c>
      <c r="AK1008" s="53">
        <f t="shared" si="372"/>
        <v>636.68016758166675</v>
      </c>
      <c r="AL1008" s="53">
        <f t="shared" si="373"/>
        <v>298.30578743842409</v>
      </c>
      <c r="AM1008" s="53">
        <f t="shared" si="374"/>
        <v>246.93872032774811</v>
      </c>
      <c r="AN1008" s="55">
        <f t="shared" si="375"/>
        <v>0.78847158205102197</v>
      </c>
      <c r="AO1008" s="55">
        <f t="shared" si="376"/>
        <v>0.75410384246900797</v>
      </c>
      <c r="AP1008" s="55">
        <f t="shared" si="377"/>
        <v>0.73666823243672497</v>
      </c>
      <c r="AQ1008" s="55">
        <f t="shared" si="378"/>
        <v>0.58253159623504402</v>
      </c>
      <c r="AR1008" s="55">
        <f t="shared" si="379"/>
        <v>0.67507702622820964</v>
      </c>
      <c r="AS1008" s="55">
        <f t="shared" si="380"/>
        <v>0.63114433962605687</v>
      </c>
      <c r="AT1008" s="55">
        <f t="shared" si="381"/>
        <v>0.64590812812521048</v>
      </c>
      <c r="AU1008" s="55">
        <f t="shared" si="382"/>
        <v>0.73582714986059461</v>
      </c>
      <c r="AV1008" s="55">
        <f t="shared" si="383"/>
        <v>0.705154557304979</v>
      </c>
      <c r="AW1008" s="55">
        <f t="shared" si="384"/>
        <v>0.7301960363749459</v>
      </c>
      <c r="AX1008" s="55">
        <f t="shared" si="385"/>
        <v>0.71872308767831083</v>
      </c>
      <c r="AY1008" s="55">
        <f t="shared" si="386"/>
        <v>0.81320972632980881</v>
      </c>
    </row>
    <row r="1009" spans="1:51" ht="14.4" thickBot="1" x14ac:dyDescent="0.3">
      <c r="A1009" s="41" t="s">
        <v>1398</v>
      </c>
      <c r="B1009" s="41" t="s">
        <v>1443</v>
      </c>
      <c r="C1009" s="26" t="s">
        <v>1068</v>
      </c>
      <c r="D1009" s="50">
        <v>-7.22</v>
      </c>
      <c r="E1009" s="50">
        <v>-2</v>
      </c>
      <c r="F1009" s="50">
        <v>-0.39</v>
      </c>
      <c r="G1009" s="50">
        <v>9.3000000000000007</v>
      </c>
      <c r="H1009" s="50">
        <v>14.72</v>
      </c>
      <c r="I1009" s="50">
        <v>18.100000000000001</v>
      </c>
      <c r="J1009" s="50">
        <v>23.1</v>
      </c>
      <c r="K1009" s="50">
        <v>17.3</v>
      </c>
      <c r="L1009" s="50">
        <v>15.89</v>
      </c>
      <c r="M1009" s="50">
        <v>9</v>
      </c>
      <c r="N1009" s="50">
        <v>-3.72</v>
      </c>
      <c r="O1009" s="50">
        <v>-9.39</v>
      </c>
      <c r="P1009" s="51">
        <v>-11</v>
      </c>
      <c r="Q1009" s="51">
        <v>-7.8999999999999995</v>
      </c>
      <c r="R1009" s="51">
        <v>-5.8888888888888893</v>
      </c>
      <c r="S1009" s="51">
        <v>0.99999999999999845</v>
      </c>
      <c r="T1009" s="51">
        <v>7.7222222222222214</v>
      </c>
      <c r="U1009" s="51">
        <v>11.099999999999998</v>
      </c>
      <c r="V1009" s="51">
        <v>15.599999999999998</v>
      </c>
      <c r="W1009" s="51">
        <v>12.2</v>
      </c>
      <c r="X1009" s="51">
        <v>8.6111111111111107</v>
      </c>
      <c r="Y1009" s="51">
        <v>2.8999999999999995</v>
      </c>
      <c r="Z1009" s="51">
        <v>-7.8888888888888884</v>
      </c>
      <c r="AA1009" s="51">
        <v>-13.611111111111111</v>
      </c>
      <c r="AB1009" s="53">
        <f t="shared" si="363"/>
        <v>197.15559188359487</v>
      </c>
      <c r="AC1009" s="53">
        <f t="shared" si="364"/>
        <v>216.45248677461413</v>
      </c>
      <c r="AD1009" s="53">
        <f t="shared" si="365"/>
        <v>262.02269889307297</v>
      </c>
      <c r="AE1009" s="53">
        <f t="shared" si="366"/>
        <v>368.81595295378776</v>
      </c>
      <c r="AF1009" s="53">
        <f t="shared" si="367"/>
        <v>661.44725120353928</v>
      </c>
      <c r="AG1009" s="53">
        <f t="shared" si="368"/>
        <v>840.00979327423863</v>
      </c>
      <c r="AH1009" s="53">
        <f t="shared" si="369"/>
        <v>1109.6040658375425</v>
      </c>
      <c r="AI1009" s="53">
        <f t="shared" si="370"/>
        <v>1021.5744026560209</v>
      </c>
      <c r="AJ1009" s="53">
        <f t="shared" si="371"/>
        <v>692.29677309259898</v>
      </c>
      <c r="AK1009" s="53">
        <f t="shared" si="372"/>
        <v>493.59236763627695</v>
      </c>
      <c r="AL1009" s="53">
        <f t="shared" si="373"/>
        <v>246.36521781286544</v>
      </c>
      <c r="AM1009" s="53">
        <f t="shared" si="374"/>
        <v>153.3157975850101</v>
      </c>
      <c r="AN1009" s="55">
        <f t="shared" si="375"/>
        <v>0.74385662819811416</v>
      </c>
      <c r="AO1009" s="55">
        <f t="shared" si="376"/>
        <v>0.64024398822092754</v>
      </c>
      <c r="AP1009" s="55">
        <f t="shared" si="377"/>
        <v>0.66409329742986933</v>
      </c>
      <c r="AQ1009" s="55">
        <f t="shared" si="378"/>
        <v>0.56138504304797765</v>
      </c>
      <c r="AR1009" s="55">
        <f t="shared" si="379"/>
        <v>0.62891708911944211</v>
      </c>
      <c r="AS1009" s="55">
        <f t="shared" si="380"/>
        <v>0.63647332864152806</v>
      </c>
      <c r="AT1009" s="55">
        <f t="shared" si="381"/>
        <v>0.62705167252275407</v>
      </c>
      <c r="AU1009" s="55">
        <f t="shared" si="382"/>
        <v>0.7198111473493195</v>
      </c>
      <c r="AV1009" s="55">
        <f t="shared" si="383"/>
        <v>0.61970625036990501</v>
      </c>
      <c r="AW1009" s="55">
        <f t="shared" si="384"/>
        <v>0.6560362008633901</v>
      </c>
      <c r="AX1009" s="55">
        <f t="shared" si="385"/>
        <v>0.72809574357696227</v>
      </c>
      <c r="AY1009" s="55">
        <f t="shared" si="386"/>
        <v>0.71369279374947303</v>
      </c>
    </row>
    <row r="1010" spans="1:51" ht="14.4" thickBot="1" x14ac:dyDescent="0.3">
      <c r="A1010" s="41" t="s">
        <v>1398</v>
      </c>
      <c r="B1010" s="41" t="s">
        <v>1443</v>
      </c>
      <c r="C1010" s="27" t="s">
        <v>1069</v>
      </c>
      <c r="D1010" s="50">
        <v>-6.39</v>
      </c>
      <c r="E1010" s="50">
        <v>-3.2</v>
      </c>
      <c r="F1010" s="50">
        <v>-2</v>
      </c>
      <c r="G1010" s="50">
        <v>8.8000000000000007</v>
      </c>
      <c r="H1010" s="50">
        <v>15</v>
      </c>
      <c r="I1010" s="50">
        <v>21.3</v>
      </c>
      <c r="J1010" s="50">
        <v>26.2</v>
      </c>
      <c r="K1010" s="50">
        <v>21.9</v>
      </c>
      <c r="L1010" s="50">
        <v>19.22</v>
      </c>
      <c r="M1010" s="50">
        <v>6.1</v>
      </c>
      <c r="N1010" s="50">
        <v>4.8899999999999997</v>
      </c>
      <c r="O1010" s="50">
        <v>-3.61</v>
      </c>
      <c r="P1010" s="51">
        <v>-10.499999999999998</v>
      </c>
      <c r="Q1010" s="51">
        <v>-11.2</v>
      </c>
      <c r="R1010" s="51">
        <v>-9.8888888888888893</v>
      </c>
      <c r="S1010" s="51">
        <v>2.6999999999999997</v>
      </c>
      <c r="T1010" s="51">
        <v>7.0000000000000009</v>
      </c>
      <c r="U1010" s="51">
        <v>13.099999999999998</v>
      </c>
      <c r="V1010" s="51">
        <v>17.3</v>
      </c>
      <c r="W1010" s="51">
        <v>16.8</v>
      </c>
      <c r="X1010" s="51">
        <v>11.222222222222223</v>
      </c>
      <c r="Y1010" s="51">
        <v>1.4000000000000017</v>
      </c>
      <c r="Z1010" s="51">
        <v>-2.2777777777777786</v>
      </c>
      <c r="AA1010" s="51">
        <v>-8.8888888888888893</v>
      </c>
      <c r="AB1010" s="53">
        <f t="shared" si="363"/>
        <v>200.27093061888939</v>
      </c>
      <c r="AC1010" s="53">
        <f t="shared" si="364"/>
        <v>140.84816388940703</v>
      </c>
      <c r="AD1010" s="53">
        <f t="shared" si="365"/>
        <v>158.62919239173584</v>
      </c>
      <c r="AE1010" s="53">
        <f t="shared" si="366"/>
        <v>486.31502110962549</v>
      </c>
      <c r="AF1010" s="53">
        <f t="shared" si="367"/>
        <v>588.58178312524115</v>
      </c>
      <c r="AG1010" s="53">
        <f t="shared" si="368"/>
        <v>896.1061684394067</v>
      </c>
      <c r="AH1010" s="53">
        <f t="shared" si="369"/>
        <v>1144.5151350889935</v>
      </c>
      <c r="AI1010" s="53">
        <f t="shared" si="370"/>
        <v>1390.7974971809406</v>
      </c>
      <c r="AJ1010" s="53">
        <f t="shared" si="371"/>
        <v>795.97366236519485</v>
      </c>
      <c r="AK1010" s="53">
        <f t="shared" si="372"/>
        <v>485.79163315910046</v>
      </c>
      <c r="AL1010" s="53">
        <f t="shared" si="373"/>
        <v>309.29992694816968</v>
      </c>
      <c r="AM1010" s="53">
        <f t="shared" si="374"/>
        <v>209.13867759246713</v>
      </c>
      <c r="AN1010" s="55">
        <f t="shared" si="375"/>
        <v>0.72620545369656853</v>
      </c>
      <c r="AO1010" s="55">
        <f t="shared" si="376"/>
        <v>0.53994256608536051</v>
      </c>
      <c r="AP1010" s="55">
        <f t="shared" si="377"/>
        <v>0.54809491886900263</v>
      </c>
      <c r="AQ1010" s="55">
        <f t="shared" si="378"/>
        <v>0.6555914820380877</v>
      </c>
      <c r="AR1010" s="55">
        <f t="shared" si="379"/>
        <v>0.58794057173929204</v>
      </c>
      <c r="AS1010" s="55">
        <f t="shared" si="380"/>
        <v>0.59524828314092182</v>
      </c>
      <c r="AT1010" s="55">
        <f t="shared" si="381"/>
        <v>0.58048188846096482</v>
      </c>
      <c r="AU1010" s="55">
        <f t="shared" si="382"/>
        <v>0.72808385566427425</v>
      </c>
      <c r="AV1010" s="55">
        <f t="shared" si="383"/>
        <v>0.59824051712000381</v>
      </c>
      <c r="AW1010" s="55">
        <f t="shared" si="384"/>
        <v>0.71850008049986958</v>
      </c>
      <c r="AX1010" s="55">
        <f t="shared" si="385"/>
        <v>0.59787829983636642</v>
      </c>
      <c r="AY1010" s="55">
        <f t="shared" si="386"/>
        <v>0.66808285144081536</v>
      </c>
    </row>
    <row r="1011" spans="1:51" ht="14.4" thickBot="1" x14ac:dyDescent="0.3">
      <c r="A1011" s="41" t="s">
        <v>1398</v>
      </c>
      <c r="B1011" s="41" t="s">
        <v>1443</v>
      </c>
      <c r="C1011" s="26" t="s">
        <v>1070</v>
      </c>
      <c r="D1011" s="50">
        <v>-6.78</v>
      </c>
      <c r="E1011" s="50">
        <v>-1.1000000000000001</v>
      </c>
      <c r="F1011" s="50">
        <v>-1.5</v>
      </c>
      <c r="G1011" s="50">
        <v>4.4000000000000004</v>
      </c>
      <c r="H1011" s="50">
        <v>10.78</v>
      </c>
      <c r="I1011" s="50">
        <v>20.5</v>
      </c>
      <c r="J1011" s="50">
        <v>25.2</v>
      </c>
      <c r="K1011" s="50">
        <v>20.6</v>
      </c>
      <c r="L1011" s="50">
        <v>15.28</v>
      </c>
      <c r="M1011" s="50">
        <v>3.9</v>
      </c>
      <c r="N1011" s="50">
        <v>3</v>
      </c>
      <c r="O1011" s="50">
        <v>-2.61</v>
      </c>
      <c r="P1011" s="51">
        <v>-10.277777777777777</v>
      </c>
      <c r="Q1011" s="51">
        <v>-4.4000000000000012</v>
      </c>
      <c r="R1011" s="51">
        <v>-4.8888888888888893</v>
      </c>
      <c r="S1011" s="51">
        <v>-1.7999999999999992</v>
      </c>
      <c r="T1011" s="51">
        <v>2.5</v>
      </c>
      <c r="U1011" s="51">
        <v>8.9000000000000021</v>
      </c>
      <c r="V1011" s="51">
        <v>10.399999999999999</v>
      </c>
      <c r="W1011" s="51">
        <v>9.7000000000000011</v>
      </c>
      <c r="X1011" s="51">
        <v>3.2222222222222205</v>
      </c>
      <c r="Y1011" s="51">
        <v>-1.2</v>
      </c>
      <c r="Z1011" s="51">
        <v>-2.6111111111111107</v>
      </c>
      <c r="AA1011" s="51">
        <v>-8.2222222222222232</v>
      </c>
      <c r="AB1011" s="53">
        <f t="shared" si="363"/>
        <v>213.73225586963918</v>
      </c>
      <c r="AC1011" s="53">
        <f t="shared" si="364"/>
        <v>345.71847528822212</v>
      </c>
      <c r="AD1011" s="53">
        <f t="shared" si="365"/>
        <v>330.71202130382846</v>
      </c>
      <c r="AE1011" s="53">
        <f t="shared" si="366"/>
        <v>343.43533577975325</v>
      </c>
      <c r="AF1011" s="53">
        <f t="shared" si="367"/>
        <v>413.96231401124436</v>
      </c>
      <c r="AG1011" s="53">
        <f t="shared" si="368"/>
        <v>538.97241225864298</v>
      </c>
      <c r="AH1011" s="53">
        <f t="shared" si="369"/>
        <v>495.77744704543284</v>
      </c>
      <c r="AI1011" s="53">
        <f t="shared" si="370"/>
        <v>596.53309138636814</v>
      </c>
      <c r="AJ1011" s="53">
        <f t="shared" si="371"/>
        <v>341.76020262955956</v>
      </c>
      <c r="AK1011" s="53">
        <f t="shared" si="372"/>
        <v>388.44753525390098</v>
      </c>
      <c r="AL1011" s="53">
        <f t="shared" si="373"/>
        <v>336.19701131783575</v>
      </c>
      <c r="AM1011" s="53">
        <f t="shared" si="374"/>
        <v>215.39270477366719</v>
      </c>
      <c r="AN1011" s="55">
        <f t="shared" si="375"/>
        <v>0.76150692249519314</v>
      </c>
      <c r="AO1011" s="55">
        <f t="shared" si="376"/>
        <v>0.78283528232183919</v>
      </c>
      <c r="AP1011" s="55">
        <f t="shared" si="377"/>
        <v>0.77696406864626488</v>
      </c>
      <c r="AQ1011" s="55">
        <f t="shared" si="378"/>
        <v>0.64087724034010241</v>
      </c>
      <c r="AR1011" s="55">
        <f t="shared" si="379"/>
        <v>0.56603423862375057</v>
      </c>
      <c r="AS1011" s="55">
        <f t="shared" si="380"/>
        <v>0.47313319589848962</v>
      </c>
      <c r="AT1011" s="55">
        <f t="shared" si="381"/>
        <v>0.39355076389657506</v>
      </c>
      <c r="AU1011" s="55">
        <f t="shared" si="382"/>
        <v>0.49622502260051343</v>
      </c>
      <c r="AV1011" s="55">
        <f t="shared" si="383"/>
        <v>0.44400053128389644</v>
      </c>
      <c r="AW1011" s="55">
        <f t="shared" si="384"/>
        <v>0.69363346516401869</v>
      </c>
      <c r="AX1011" s="55">
        <f t="shared" si="385"/>
        <v>0.66609998400541914</v>
      </c>
      <c r="AY1011" s="55">
        <f t="shared" si="386"/>
        <v>0.65323644006052384</v>
      </c>
    </row>
    <row r="1012" spans="1:51" ht="14.4" thickBot="1" x14ac:dyDescent="0.3">
      <c r="A1012" s="41" t="s">
        <v>1398</v>
      </c>
      <c r="B1012" s="41" t="s">
        <v>1443</v>
      </c>
      <c r="C1012" s="26" t="s">
        <v>1071</v>
      </c>
      <c r="D1012" s="50">
        <v>-9.11</v>
      </c>
      <c r="E1012" s="50">
        <v>-7.2</v>
      </c>
      <c r="F1012" s="50">
        <v>-3.11</v>
      </c>
      <c r="G1012" s="50">
        <v>7.8</v>
      </c>
      <c r="H1012" s="50">
        <v>14.11</v>
      </c>
      <c r="I1012" s="50">
        <v>20.8</v>
      </c>
      <c r="J1012" s="50">
        <v>23.2</v>
      </c>
      <c r="K1012" s="50">
        <v>20.100000000000001</v>
      </c>
      <c r="L1012" s="50">
        <v>16.11</v>
      </c>
      <c r="M1012" s="50">
        <v>9</v>
      </c>
      <c r="N1012" s="50">
        <v>-0.72</v>
      </c>
      <c r="O1012" s="50">
        <v>-8.39</v>
      </c>
      <c r="P1012" s="51">
        <v>-11.888888888888888</v>
      </c>
      <c r="Q1012" s="51">
        <v>-10.199999999999999</v>
      </c>
      <c r="R1012" s="51">
        <v>-6.1111111111111107</v>
      </c>
      <c r="S1012" s="51">
        <v>-9.9999999999999839E-2</v>
      </c>
      <c r="T1012" s="51">
        <v>6.5000000000000018</v>
      </c>
      <c r="U1012" s="51">
        <v>13.499999999999998</v>
      </c>
      <c r="V1012" s="51">
        <v>15.499999999999998</v>
      </c>
      <c r="W1012" s="51">
        <v>14.100000000000001</v>
      </c>
      <c r="X1012" s="51">
        <v>7.8888888888888902</v>
      </c>
      <c r="Y1012" s="51">
        <v>1.5000000000000016</v>
      </c>
      <c r="Z1012" s="51">
        <v>-6.2777777777777777</v>
      </c>
      <c r="AA1012" s="51">
        <v>-13.222222222222221</v>
      </c>
      <c r="AB1012" s="53">
        <f t="shared" si="363"/>
        <v>198.09998592162569</v>
      </c>
      <c r="AC1012" s="53">
        <f t="shared" si="364"/>
        <v>223.47676802242492</v>
      </c>
      <c r="AD1012" s="53">
        <f t="shared" si="365"/>
        <v>309.41320278408256</v>
      </c>
      <c r="AE1012" s="53">
        <f t="shared" si="366"/>
        <v>348.22748508925338</v>
      </c>
      <c r="AF1012" s="53">
        <f t="shared" si="367"/>
        <v>582.02747445650061</v>
      </c>
      <c r="AG1012" s="53">
        <f t="shared" si="368"/>
        <v>973.52124633786957</v>
      </c>
      <c r="AH1012" s="53">
        <f t="shared" si="369"/>
        <v>1088.8760088436677</v>
      </c>
      <c r="AI1012" s="53">
        <f t="shared" si="370"/>
        <v>1098.8634164386388</v>
      </c>
      <c r="AJ1012" s="53">
        <f t="shared" si="371"/>
        <v>618.92609591076769</v>
      </c>
      <c r="AK1012" s="53">
        <f t="shared" si="372"/>
        <v>404.35052833467154</v>
      </c>
      <c r="AL1012" s="53">
        <f t="shared" si="373"/>
        <v>252.93566522487922</v>
      </c>
      <c r="AM1012" s="53">
        <f t="shared" si="374"/>
        <v>151.04182303164188</v>
      </c>
      <c r="AN1012" s="55">
        <f t="shared" si="375"/>
        <v>0.80240759361361569</v>
      </c>
      <c r="AO1012" s="55">
        <f t="shared" si="376"/>
        <v>0.79134594400122837</v>
      </c>
      <c r="AP1012" s="55">
        <f t="shared" si="377"/>
        <v>0.79760269215567736</v>
      </c>
      <c r="AQ1012" s="55">
        <f t="shared" si="378"/>
        <v>0.5738923745028921</v>
      </c>
      <c r="AR1012" s="55">
        <f t="shared" si="379"/>
        <v>0.60169697837821856</v>
      </c>
      <c r="AS1012" s="55">
        <f t="shared" si="380"/>
        <v>0.63002767613179211</v>
      </c>
      <c r="AT1012" s="55">
        <f t="shared" si="381"/>
        <v>0.61929245422620827</v>
      </c>
      <c r="AU1012" s="55">
        <f t="shared" si="382"/>
        <v>0.68397028222597722</v>
      </c>
      <c r="AV1012" s="55">
        <f t="shared" si="383"/>
        <v>0.58184789559585948</v>
      </c>
      <c r="AW1012" s="55">
        <f t="shared" si="384"/>
        <v>0.59377593823160602</v>
      </c>
      <c r="AX1012" s="55">
        <f t="shared" si="385"/>
        <v>0.66036659561132993</v>
      </c>
      <c r="AY1012" s="55">
        <f t="shared" si="386"/>
        <v>0.68124079605980392</v>
      </c>
    </row>
    <row r="1013" spans="1:51" ht="14.4" thickBot="1" x14ac:dyDescent="0.3">
      <c r="A1013" s="41" t="s">
        <v>1398</v>
      </c>
      <c r="B1013" s="41" t="s">
        <v>1443</v>
      </c>
      <c r="C1013" s="26" t="s">
        <v>1072</v>
      </c>
      <c r="D1013" s="50">
        <v>-6.5</v>
      </c>
      <c r="E1013" s="50">
        <v>-4.7</v>
      </c>
      <c r="F1013" s="50">
        <v>-3.28</v>
      </c>
      <c r="G1013" s="50">
        <v>9.9</v>
      </c>
      <c r="H1013" s="50">
        <v>12.61</v>
      </c>
      <c r="I1013" s="50">
        <v>19.600000000000001</v>
      </c>
      <c r="J1013" s="50">
        <v>25.1</v>
      </c>
      <c r="K1013" s="50">
        <v>24.1</v>
      </c>
      <c r="L1013" s="50">
        <v>17.61</v>
      </c>
      <c r="M1013" s="50">
        <v>5.8</v>
      </c>
      <c r="N1013" s="50">
        <v>-4</v>
      </c>
      <c r="O1013" s="50">
        <v>-4</v>
      </c>
      <c r="P1013" s="51">
        <v>-10.777777777777777</v>
      </c>
      <c r="Q1013" s="51">
        <v>-10.299999999999999</v>
      </c>
      <c r="R1013" s="51">
        <v>-9</v>
      </c>
      <c r="S1013" s="51">
        <v>3.3999999999999986</v>
      </c>
      <c r="T1013" s="51">
        <v>7.3888888888888875</v>
      </c>
      <c r="U1013" s="51">
        <v>13.599999999999998</v>
      </c>
      <c r="V1013" s="51">
        <v>17.899999999999999</v>
      </c>
      <c r="W1013" s="51">
        <v>17.399999999999999</v>
      </c>
      <c r="X1013" s="51">
        <v>10.888888888888889</v>
      </c>
      <c r="Y1013" s="51">
        <v>1.3000000000000018</v>
      </c>
      <c r="Z1013" s="51">
        <v>-7.2777777777777786</v>
      </c>
      <c r="AA1013" s="51">
        <v>-7.3888888888888893</v>
      </c>
      <c r="AB1013" s="53">
        <f t="shared" si="363"/>
        <v>193.25823943495877</v>
      </c>
      <c r="AC1013" s="53">
        <f t="shared" si="364"/>
        <v>181.81357846384847</v>
      </c>
      <c r="AD1013" s="53">
        <f t="shared" si="365"/>
        <v>200.53781631537265</v>
      </c>
      <c r="AE1013" s="53">
        <f t="shared" si="366"/>
        <v>498.65376582088442</v>
      </c>
      <c r="AF1013" s="53">
        <f t="shared" si="367"/>
        <v>724.95949851448404</v>
      </c>
      <c r="AG1013" s="53">
        <f t="shared" si="368"/>
        <v>1062.2154091185246</v>
      </c>
      <c r="AH1013" s="53">
        <f t="shared" si="369"/>
        <v>1317.7369121151594</v>
      </c>
      <c r="AI1013" s="53">
        <f t="shared" si="370"/>
        <v>1313.4862828747996</v>
      </c>
      <c r="AJ1013" s="53">
        <f t="shared" si="371"/>
        <v>842.37427231308823</v>
      </c>
      <c r="AK1013" s="53">
        <f t="shared" si="372"/>
        <v>488.90301660823718</v>
      </c>
      <c r="AL1013" s="53">
        <f t="shared" si="373"/>
        <v>276.50161507652587</v>
      </c>
      <c r="AM1013" s="53">
        <f t="shared" si="374"/>
        <v>271.80447930877051</v>
      </c>
      <c r="AN1013" s="55">
        <f t="shared" si="375"/>
        <v>0.71638653920195727</v>
      </c>
      <c r="AO1013" s="55">
        <f t="shared" si="376"/>
        <v>0.64892308598143789</v>
      </c>
      <c r="AP1013" s="55">
        <f t="shared" si="377"/>
        <v>0.64619585414304914</v>
      </c>
      <c r="AQ1013" s="55">
        <f t="shared" si="378"/>
        <v>0.6397518738342175</v>
      </c>
      <c r="AR1013" s="55">
        <f t="shared" si="379"/>
        <v>0.70515828449102569</v>
      </c>
      <c r="AS1013" s="55">
        <f t="shared" si="380"/>
        <v>0.68296930263558853</v>
      </c>
      <c r="AT1013" s="55">
        <f t="shared" si="381"/>
        <v>0.64352431781555841</v>
      </c>
      <c r="AU1013" s="55">
        <f t="shared" si="382"/>
        <v>0.66198620237662598</v>
      </c>
      <c r="AV1013" s="55">
        <f t="shared" si="383"/>
        <v>0.64727189011546304</v>
      </c>
      <c r="AW1013" s="55">
        <f t="shared" si="384"/>
        <v>0.72830663372625615</v>
      </c>
      <c r="AX1013" s="55">
        <f t="shared" si="385"/>
        <v>0.77947167507555548</v>
      </c>
      <c r="AY1013" s="55">
        <f t="shared" si="386"/>
        <v>0.77282258731766851</v>
      </c>
    </row>
    <row r="1014" spans="1:51" ht="14.4" thickBot="1" x14ac:dyDescent="0.3">
      <c r="A1014" s="41" t="s">
        <v>1398</v>
      </c>
      <c r="B1014" s="41" t="s">
        <v>1443</v>
      </c>
      <c r="C1014" s="26" t="s">
        <v>1073</v>
      </c>
      <c r="D1014" s="50">
        <v>-8</v>
      </c>
      <c r="E1014" s="50">
        <v>-4.8</v>
      </c>
      <c r="F1014" s="50">
        <v>-2.2799999999999998</v>
      </c>
      <c r="G1014" s="50">
        <v>9.1</v>
      </c>
      <c r="H1014" s="50">
        <v>13</v>
      </c>
      <c r="I1014" s="50">
        <v>17.899999999999999</v>
      </c>
      <c r="J1014" s="50">
        <v>23.5</v>
      </c>
      <c r="K1014" s="50">
        <v>23.4</v>
      </c>
      <c r="L1014" s="50">
        <v>16.61</v>
      </c>
      <c r="M1014" s="50">
        <v>3.8</v>
      </c>
      <c r="N1014" s="50">
        <v>-4</v>
      </c>
      <c r="O1014" s="50">
        <v>-9.7799999999999994</v>
      </c>
      <c r="P1014" s="51">
        <v>-12.111111111111111</v>
      </c>
      <c r="Q1014" s="51">
        <v>-7.4</v>
      </c>
      <c r="R1014" s="51">
        <v>-5.3888888888888884</v>
      </c>
      <c r="S1014" s="51">
        <v>0.19999999999999968</v>
      </c>
      <c r="T1014" s="51">
        <v>5.7222222222222205</v>
      </c>
      <c r="U1014" s="51">
        <v>11.500000000000002</v>
      </c>
      <c r="V1014" s="51">
        <v>17</v>
      </c>
      <c r="W1014" s="51">
        <v>14.6</v>
      </c>
      <c r="X1014" s="51">
        <v>8.6111111111111107</v>
      </c>
      <c r="Y1014" s="51">
        <v>-1.3999999999999997</v>
      </c>
      <c r="Z1014" s="51">
        <v>-7.1111111111111116</v>
      </c>
      <c r="AA1014" s="51">
        <v>-13.777777777777779</v>
      </c>
      <c r="AB1014" s="53">
        <f t="shared" si="363"/>
        <v>175.32281419165551</v>
      </c>
      <c r="AC1014" s="53">
        <f t="shared" si="364"/>
        <v>288.1678442324428</v>
      </c>
      <c r="AD1014" s="53">
        <f t="shared" si="365"/>
        <v>324.73751247119225</v>
      </c>
      <c r="AE1014" s="53">
        <f t="shared" si="366"/>
        <v>333.05345943396043</v>
      </c>
      <c r="AF1014" s="53">
        <f t="shared" si="367"/>
        <v>561.93852798018929</v>
      </c>
      <c r="AG1014" s="53">
        <f t="shared" si="368"/>
        <v>896.91464263692353</v>
      </c>
      <c r="AH1014" s="53">
        <f t="shared" si="369"/>
        <v>1294.5729505226884</v>
      </c>
      <c r="AI1014" s="53">
        <f t="shared" si="370"/>
        <v>958.21242590124575</v>
      </c>
      <c r="AJ1014" s="53">
        <f t="shared" si="371"/>
        <v>661.25563697998473</v>
      </c>
      <c r="AK1014" s="53">
        <f t="shared" si="372"/>
        <v>379.8837175397091</v>
      </c>
      <c r="AL1014" s="53">
        <f t="shared" si="373"/>
        <v>283.6913704118644</v>
      </c>
      <c r="AM1014" s="53">
        <f t="shared" si="374"/>
        <v>153.85434584971156</v>
      </c>
      <c r="AN1014" s="55">
        <f t="shared" si="375"/>
        <v>0.72292578521328588</v>
      </c>
      <c r="AO1014" s="55">
        <f t="shared" si="376"/>
        <v>0.82005118565172008</v>
      </c>
      <c r="AP1014" s="55">
        <f t="shared" si="377"/>
        <v>0.79235239701174365</v>
      </c>
      <c r="AQ1014" s="55">
        <f t="shared" si="378"/>
        <v>0.5370773887072966</v>
      </c>
      <c r="AR1014" s="55">
        <f t="shared" si="379"/>
        <v>0.61295991265455441</v>
      </c>
      <c r="AS1014" s="55">
        <f t="shared" si="380"/>
        <v>0.66182578402542003</v>
      </c>
      <c r="AT1014" s="55">
        <f t="shared" si="381"/>
        <v>0.66917165549877666</v>
      </c>
      <c r="AU1014" s="55">
        <f t="shared" si="382"/>
        <v>0.57745075711386451</v>
      </c>
      <c r="AV1014" s="55">
        <f t="shared" si="383"/>
        <v>0.59191992113188463</v>
      </c>
      <c r="AW1014" s="55">
        <f t="shared" si="384"/>
        <v>0.68835931147249996</v>
      </c>
      <c r="AX1014" s="55">
        <f t="shared" si="385"/>
        <v>0.78954077673167977</v>
      </c>
      <c r="AY1014" s="55">
        <f t="shared" si="386"/>
        <v>0.72598699493692709</v>
      </c>
    </row>
    <row r="1015" spans="1:51" ht="14.4" thickBot="1" x14ac:dyDescent="0.3">
      <c r="A1015" s="41" t="s">
        <v>1398</v>
      </c>
      <c r="B1015" s="41" t="s">
        <v>1443</v>
      </c>
      <c r="C1015" s="26" t="s">
        <v>1074</v>
      </c>
      <c r="D1015" s="50">
        <v>-8.7799999999999994</v>
      </c>
      <c r="E1015" s="50">
        <v>-4.2</v>
      </c>
      <c r="F1015" s="50">
        <v>2.39</v>
      </c>
      <c r="G1015" s="50">
        <v>8.6999999999999993</v>
      </c>
      <c r="H1015" s="50">
        <v>15.5</v>
      </c>
      <c r="I1015" s="50">
        <v>20.8</v>
      </c>
      <c r="J1015" s="50">
        <v>24.2</v>
      </c>
      <c r="K1015" s="50">
        <v>22.9</v>
      </c>
      <c r="L1015" s="50">
        <v>17</v>
      </c>
      <c r="M1015" s="50">
        <v>9.4</v>
      </c>
      <c r="N1015" s="50">
        <v>1.28</v>
      </c>
      <c r="O1015" s="50">
        <v>-5.61</v>
      </c>
      <c r="P1015" s="51">
        <v>-12.611111111111111</v>
      </c>
      <c r="Q1015" s="51">
        <v>-9.5</v>
      </c>
      <c r="R1015" s="51">
        <v>-3.2777777777777768</v>
      </c>
      <c r="S1015" s="51">
        <v>0.99999999999999845</v>
      </c>
      <c r="T1015" s="51">
        <v>6.5000000000000018</v>
      </c>
      <c r="U1015" s="51">
        <v>13.900000000000002</v>
      </c>
      <c r="V1015" s="51">
        <v>14.100000000000001</v>
      </c>
      <c r="W1015" s="51">
        <v>14.6</v>
      </c>
      <c r="X1015" s="51">
        <v>7.7777777777777777</v>
      </c>
      <c r="Y1015" s="51">
        <v>0.59999999999999909</v>
      </c>
      <c r="Z1015" s="51">
        <v>-3.3888888888888897</v>
      </c>
      <c r="AA1015" s="51">
        <v>-12.5</v>
      </c>
      <c r="AB1015" s="53">
        <f t="shared" si="363"/>
        <v>171.88264350102057</v>
      </c>
      <c r="AC1015" s="53">
        <f t="shared" si="364"/>
        <v>198.63147459162653</v>
      </c>
      <c r="AD1015" s="53">
        <f t="shared" si="365"/>
        <v>317.94892183418841</v>
      </c>
      <c r="AE1015" s="53">
        <f t="shared" si="366"/>
        <v>384.0440199897821</v>
      </c>
      <c r="AF1015" s="53">
        <f t="shared" si="367"/>
        <v>532.16789423228863</v>
      </c>
      <c r="AG1015" s="53">
        <f t="shared" si="368"/>
        <v>1025.4722129870197</v>
      </c>
      <c r="AH1015" s="53">
        <f t="shared" si="369"/>
        <v>856.01118668196716</v>
      </c>
      <c r="AI1015" s="53">
        <f t="shared" si="370"/>
        <v>987.6184168694931</v>
      </c>
      <c r="AJ1015" s="53">
        <f t="shared" si="371"/>
        <v>576.10428907686844</v>
      </c>
      <c r="AK1015" s="53">
        <f t="shared" si="372"/>
        <v>345.82680240688853</v>
      </c>
      <c r="AL1015" s="53">
        <f t="shared" si="373"/>
        <v>338.53200606071113</v>
      </c>
      <c r="AM1015" s="53">
        <f t="shared" si="374"/>
        <v>137.08408546956218</v>
      </c>
      <c r="AN1015" s="55">
        <f t="shared" si="375"/>
        <v>0.73784899639613299</v>
      </c>
      <c r="AO1015" s="55">
        <f t="shared" si="376"/>
        <v>0.66563171132872212</v>
      </c>
      <c r="AP1015" s="55">
        <f t="shared" si="377"/>
        <v>0.66193827598921451</v>
      </c>
      <c r="AQ1015" s="55">
        <f t="shared" si="378"/>
        <v>0.58456410837872896</v>
      </c>
      <c r="AR1015" s="55">
        <f t="shared" si="379"/>
        <v>0.55015240345565297</v>
      </c>
      <c r="AS1015" s="55">
        <f t="shared" si="380"/>
        <v>0.64661959189213847</v>
      </c>
      <c r="AT1015" s="55">
        <f t="shared" si="381"/>
        <v>0.53281072441285759</v>
      </c>
      <c r="AU1015" s="55">
        <f t="shared" si="382"/>
        <v>0.59517178774266988</v>
      </c>
      <c r="AV1015" s="55">
        <f t="shared" si="383"/>
        <v>0.5457026447233444</v>
      </c>
      <c r="AW1015" s="55">
        <f t="shared" si="384"/>
        <v>0.54178265574709217</v>
      </c>
      <c r="AX1015" s="55">
        <f t="shared" si="385"/>
        <v>0.710652471202882</v>
      </c>
      <c r="AY1015" s="55">
        <f t="shared" si="386"/>
        <v>0.58321873641390631</v>
      </c>
    </row>
    <row r="1016" spans="1:51" ht="14.4" thickBot="1" x14ac:dyDescent="0.3">
      <c r="A1016" s="41" t="s">
        <v>1398</v>
      </c>
      <c r="B1016" s="41" t="s">
        <v>1443</v>
      </c>
      <c r="C1016" s="26" t="s">
        <v>1075</v>
      </c>
      <c r="D1016" s="50">
        <v>-5.39</v>
      </c>
      <c r="E1016" s="50">
        <v>-3.4</v>
      </c>
      <c r="F1016" s="50">
        <v>2.11</v>
      </c>
      <c r="G1016" s="50">
        <v>6.8</v>
      </c>
      <c r="H1016" s="50">
        <v>13.28</v>
      </c>
      <c r="I1016" s="50">
        <v>19.3</v>
      </c>
      <c r="J1016" s="50">
        <v>22.5</v>
      </c>
      <c r="K1016" s="50">
        <v>22.2</v>
      </c>
      <c r="L1016" s="50">
        <v>15.72</v>
      </c>
      <c r="M1016" s="50">
        <v>8.4</v>
      </c>
      <c r="N1016" s="50">
        <v>0.28000000000000003</v>
      </c>
      <c r="O1016" s="50">
        <v>-2.72</v>
      </c>
      <c r="P1016" s="51">
        <v>-12.277777777777779</v>
      </c>
      <c r="Q1016" s="51">
        <v>-11.299999999999999</v>
      </c>
      <c r="R1016" s="51">
        <v>-5.3888888888888884</v>
      </c>
      <c r="S1016" s="51">
        <v>-1.3999999999999997</v>
      </c>
      <c r="T1016" s="51">
        <v>4.2222222222222232</v>
      </c>
      <c r="U1016" s="51">
        <v>10.399999999999999</v>
      </c>
      <c r="V1016" s="51">
        <v>13.099999999999998</v>
      </c>
      <c r="W1016" s="51">
        <v>10.299999999999999</v>
      </c>
      <c r="X1016" s="51">
        <v>4.3888888888888884</v>
      </c>
      <c r="Y1016" s="51">
        <v>-0.80000000000000071</v>
      </c>
      <c r="Z1016" s="51">
        <v>-6.2222222222222214</v>
      </c>
      <c r="AA1016" s="51">
        <v>-9</v>
      </c>
      <c r="AB1016" s="53">
        <f t="shared" si="363"/>
        <v>139.7253892648603</v>
      </c>
      <c r="AC1016" s="53">
        <f t="shared" si="364"/>
        <v>140.70175496804862</v>
      </c>
      <c r="AD1016" s="53">
        <f t="shared" si="365"/>
        <v>236.13656597677755</v>
      </c>
      <c r="AE1016" s="53">
        <f t="shared" si="366"/>
        <v>308.42780396412576</v>
      </c>
      <c r="AF1016" s="53">
        <f t="shared" si="367"/>
        <v>447.73157456413946</v>
      </c>
      <c r="AG1016" s="53">
        <f t="shared" si="368"/>
        <v>710.00567971683188</v>
      </c>
      <c r="AH1016" s="53">
        <f t="shared" si="369"/>
        <v>832.82858641551672</v>
      </c>
      <c r="AI1016" s="53">
        <f t="shared" si="370"/>
        <v>586.04928195045113</v>
      </c>
      <c r="AJ1016" s="53">
        <f t="shared" si="371"/>
        <v>391.48485684884099</v>
      </c>
      <c r="AK1016" s="53">
        <f t="shared" si="372"/>
        <v>301.93214308616211</v>
      </c>
      <c r="AL1016" s="53">
        <f t="shared" si="373"/>
        <v>237.21646959452929</v>
      </c>
      <c r="AM1016" s="53">
        <f t="shared" si="374"/>
        <v>192.3604093027098</v>
      </c>
      <c r="AN1016" s="55">
        <f t="shared" si="375"/>
        <v>0.58391404549272741</v>
      </c>
      <c r="AO1016" s="55">
        <f t="shared" si="376"/>
        <v>0.54369894056408419</v>
      </c>
      <c r="AP1016" s="55">
        <f t="shared" si="377"/>
        <v>0.576168033837543</v>
      </c>
      <c r="AQ1016" s="55">
        <f t="shared" si="378"/>
        <v>0.55887931220302489</v>
      </c>
      <c r="AR1016" s="55">
        <f t="shared" si="379"/>
        <v>0.54216066595447432</v>
      </c>
      <c r="AS1016" s="55">
        <f t="shared" si="380"/>
        <v>0.56360626988718177</v>
      </c>
      <c r="AT1016" s="55">
        <f t="shared" si="381"/>
        <v>0.55321546003623823</v>
      </c>
      <c r="AU1016" s="55">
        <f t="shared" si="382"/>
        <v>0.46832307483959373</v>
      </c>
      <c r="AV1016" s="55">
        <f t="shared" si="383"/>
        <v>0.46855147322630025</v>
      </c>
      <c r="AW1016" s="55">
        <f t="shared" si="384"/>
        <v>0.52360630657719354</v>
      </c>
      <c r="AX1016" s="55">
        <f t="shared" si="385"/>
        <v>0.61670373750321117</v>
      </c>
      <c r="AY1016" s="55">
        <f t="shared" si="386"/>
        <v>0.61984567936647283</v>
      </c>
    </row>
    <row r="1017" spans="1:51" ht="14.4" thickBot="1" x14ac:dyDescent="0.3">
      <c r="A1017" s="41" t="s">
        <v>1398</v>
      </c>
      <c r="B1017" s="41" t="s">
        <v>1443</v>
      </c>
      <c r="C1017" s="26" t="s">
        <v>1076</v>
      </c>
      <c r="D1017" s="50">
        <v>-10.220000000000001</v>
      </c>
      <c r="E1017" s="50">
        <v>-6.6</v>
      </c>
      <c r="F1017" s="50">
        <v>2.5</v>
      </c>
      <c r="G1017" s="50">
        <v>8</v>
      </c>
      <c r="H1017" s="50">
        <v>15.11</v>
      </c>
      <c r="I1017" s="50">
        <v>20.7</v>
      </c>
      <c r="J1017" s="50">
        <v>23.1</v>
      </c>
      <c r="K1017" s="50">
        <v>21.9</v>
      </c>
      <c r="L1017" s="50">
        <v>17.11</v>
      </c>
      <c r="M1017" s="50">
        <v>9.1</v>
      </c>
      <c r="N1017" s="50">
        <v>-0.22</v>
      </c>
      <c r="O1017" s="50">
        <v>-7.11</v>
      </c>
      <c r="P1017" s="51">
        <v>-15.277777777777777</v>
      </c>
      <c r="Q1017" s="51">
        <v>-11.8</v>
      </c>
      <c r="R1017" s="51">
        <v>-3.7222222222222219</v>
      </c>
      <c r="S1017" s="51">
        <v>0.69999999999999885</v>
      </c>
      <c r="T1017" s="51">
        <v>8.7222222222222232</v>
      </c>
      <c r="U1017" s="51">
        <v>14.3</v>
      </c>
      <c r="V1017" s="51">
        <v>17</v>
      </c>
      <c r="W1017" s="51">
        <v>15</v>
      </c>
      <c r="X1017" s="51">
        <v>9.8888888888888875</v>
      </c>
      <c r="Y1017" s="51">
        <v>2.0000000000000009</v>
      </c>
      <c r="Z1017" s="51">
        <v>-3.9999999999999996</v>
      </c>
      <c r="AA1017" s="51">
        <v>-10.722222222222223</v>
      </c>
      <c r="AB1017" s="53">
        <f t="shared" si="363"/>
        <v>124.53796158278307</v>
      </c>
      <c r="AC1017" s="53">
        <f t="shared" si="364"/>
        <v>165.44338169526313</v>
      </c>
      <c r="AD1017" s="53">
        <f t="shared" si="365"/>
        <v>295.21767225921332</v>
      </c>
      <c r="AE1017" s="53">
        <f t="shared" si="366"/>
        <v>385.67524470667917</v>
      </c>
      <c r="AF1017" s="53">
        <f t="shared" si="367"/>
        <v>738.79851306877379</v>
      </c>
      <c r="AG1017" s="53">
        <f t="shared" si="368"/>
        <v>1086.6899101195138</v>
      </c>
      <c r="AH1017" s="53">
        <f t="shared" si="369"/>
        <v>1326.2231499979071</v>
      </c>
      <c r="AI1017" s="53">
        <f t="shared" si="370"/>
        <v>1105.0420721591647</v>
      </c>
      <c r="AJ1017" s="53">
        <f t="shared" si="371"/>
        <v>760.83729528096376</v>
      </c>
      <c r="AK1017" s="53">
        <f t="shared" si="372"/>
        <v>431.39641572074845</v>
      </c>
      <c r="AL1017" s="53">
        <f t="shared" si="373"/>
        <v>344.30690276318347</v>
      </c>
      <c r="AM1017" s="53">
        <f t="shared" si="374"/>
        <v>204.31643021324035</v>
      </c>
      <c r="AN1017" s="55">
        <f t="shared" si="375"/>
        <v>0.66460108981464872</v>
      </c>
      <c r="AO1017" s="55">
        <f t="shared" si="376"/>
        <v>0.66537468412327661</v>
      </c>
      <c r="AP1017" s="55">
        <f t="shared" si="377"/>
        <v>0.63534866796165013</v>
      </c>
      <c r="AQ1017" s="55">
        <f t="shared" si="378"/>
        <v>0.59986777761409749</v>
      </c>
      <c r="AR1017" s="55">
        <f t="shared" si="379"/>
        <v>0.65638253395067148</v>
      </c>
      <c r="AS1017" s="55">
        <f t="shared" si="380"/>
        <v>0.66769244271329287</v>
      </c>
      <c r="AT1017" s="55">
        <f t="shared" si="381"/>
        <v>0.68553181223706416</v>
      </c>
      <c r="AU1017" s="55">
        <f t="shared" si="382"/>
        <v>0.64899127406643919</v>
      </c>
      <c r="AV1017" s="55">
        <f t="shared" si="383"/>
        <v>0.6249408588576425</v>
      </c>
      <c r="AW1017" s="55">
        <f t="shared" si="384"/>
        <v>0.6112489982455106</v>
      </c>
      <c r="AX1017" s="55">
        <f t="shared" si="385"/>
        <v>0.75656933307955143</v>
      </c>
      <c r="AY1017" s="55">
        <f t="shared" si="386"/>
        <v>0.75404505838148483</v>
      </c>
    </row>
    <row r="1018" spans="1:51" ht="14.4" thickBot="1" x14ac:dyDescent="0.3">
      <c r="A1018" s="41" t="s">
        <v>1398</v>
      </c>
      <c r="B1018" s="41" t="s">
        <v>1443</v>
      </c>
      <c r="C1018" s="26" t="s">
        <v>1077</v>
      </c>
      <c r="D1018" s="50">
        <v>-8.61</v>
      </c>
      <c r="E1018" s="50">
        <v>-13.6</v>
      </c>
      <c r="F1018" s="50">
        <v>-1.72</v>
      </c>
      <c r="G1018" s="50">
        <v>7.8</v>
      </c>
      <c r="H1018" s="50">
        <v>14.11</v>
      </c>
      <c r="I1018" s="50">
        <v>16.899999999999999</v>
      </c>
      <c r="J1018" s="50">
        <v>20.8</v>
      </c>
      <c r="K1018" s="50">
        <v>20.7</v>
      </c>
      <c r="L1018" s="50">
        <v>16.22</v>
      </c>
      <c r="M1018" s="50">
        <v>7.5</v>
      </c>
      <c r="N1018" s="50">
        <v>0.28000000000000003</v>
      </c>
      <c r="O1018" s="50">
        <v>-13.28</v>
      </c>
      <c r="P1018" s="51">
        <v>-10.722222222222223</v>
      </c>
      <c r="Q1018" s="51">
        <v>-15.399999999999999</v>
      </c>
      <c r="R1018" s="51">
        <v>-4.2777777777777777</v>
      </c>
      <c r="S1018" s="51">
        <v>1.7000000000000013</v>
      </c>
      <c r="T1018" s="51">
        <v>7.9999999999999991</v>
      </c>
      <c r="U1018" s="51">
        <v>11.500000000000002</v>
      </c>
      <c r="V1018" s="51">
        <v>16.099999999999998</v>
      </c>
      <c r="W1018" s="51">
        <v>14.100000000000001</v>
      </c>
      <c r="X1018" s="51">
        <v>10.277777777777777</v>
      </c>
      <c r="Y1018" s="51">
        <v>0.79999999999999871</v>
      </c>
      <c r="Z1018" s="51">
        <v>-2.5</v>
      </c>
      <c r="AA1018" s="51">
        <v>-15.499999999999998</v>
      </c>
      <c r="AB1018" s="53">
        <f t="shared" si="363"/>
        <v>229.48599556402365</v>
      </c>
      <c r="AC1018" s="53">
        <f t="shared" si="364"/>
        <v>160.04507018297113</v>
      </c>
      <c r="AD1018" s="53">
        <f t="shared" si="365"/>
        <v>368.51816965176323</v>
      </c>
      <c r="AE1018" s="53">
        <f t="shared" si="366"/>
        <v>451.33840139275361</v>
      </c>
      <c r="AF1018" s="53">
        <f t="shared" si="367"/>
        <v>714.55155120693394</v>
      </c>
      <c r="AG1018" s="53">
        <f t="shared" si="368"/>
        <v>955.38420776769908</v>
      </c>
      <c r="AH1018" s="53">
        <f t="shared" si="369"/>
        <v>1361.0043256876172</v>
      </c>
      <c r="AI1018" s="53">
        <f t="shared" si="370"/>
        <v>1058.9129309564375</v>
      </c>
      <c r="AJ1018" s="53">
        <f t="shared" si="371"/>
        <v>848.0533392452819</v>
      </c>
      <c r="AK1018" s="53">
        <f t="shared" si="372"/>
        <v>404.82848457577114</v>
      </c>
      <c r="AL1018" s="53">
        <f t="shared" si="373"/>
        <v>415.20780164201875</v>
      </c>
      <c r="AM1018" s="53">
        <f t="shared" si="374"/>
        <v>153.37919606635035</v>
      </c>
      <c r="AN1018" s="55">
        <f t="shared" si="375"/>
        <v>0.84693522073680827</v>
      </c>
      <c r="AO1018" s="55">
        <f t="shared" si="376"/>
        <v>0.86275406942366162</v>
      </c>
      <c r="AP1018" s="55">
        <f t="shared" si="377"/>
        <v>0.82682987417709752</v>
      </c>
      <c r="AQ1018" s="55">
        <f t="shared" si="378"/>
        <v>0.65335628646728816</v>
      </c>
      <c r="AR1018" s="55">
        <f t="shared" si="379"/>
        <v>0.66668835711569074</v>
      </c>
      <c r="AS1018" s="55">
        <f t="shared" si="380"/>
        <v>0.70496998520663046</v>
      </c>
      <c r="AT1018" s="55">
        <f t="shared" si="381"/>
        <v>0.74493205630980852</v>
      </c>
      <c r="AU1018" s="55">
        <f t="shared" si="382"/>
        <v>0.65910372973041342</v>
      </c>
      <c r="AV1018" s="55">
        <f t="shared" si="383"/>
        <v>0.67870143880975431</v>
      </c>
      <c r="AW1018" s="55">
        <f t="shared" si="384"/>
        <v>0.62513630909724927</v>
      </c>
      <c r="AX1018" s="55">
        <f t="shared" si="385"/>
        <v>0.81589996399552434</v>
      </c>
      <c r="AY1018" s="55">
        <f t="shared" si="386"/>
        <v>0.83368645715787948</v>
      </c>
    </row>
    <row r="1019" spans="1:51" ht="14.4" thickBot="1" x14ac:dyDescent="0.3">
      <c r="A1019" s="41" t="s">
        <v>1398</v>
      </c>
      <c r="B1019" s="41" t="s">
        <v>1444</v>
      </c>
      <c r="C1019" s="26" t="s">
        <v>1078</v>
      </c>
      <c r="D1019" s="50">
        <v>1.39</v>
      </c>
      <c r="E1019" s="50">
        <v>1.9</v>
      </c>
      <c r="F1019" s="50">
        <v>9</v>
      </c>
      <c r="G1019" s="50">
        <v>13.1</v>
      </c>
      <c r="H1019" s="50">
        <v>17.72</v>
      </c>
      <c r="I1019" s="50">
        <v>21.9</v>
      </c>
      <c r="J1019" s="50">
        <v>23.1</v>
      </c>
      <c r="K1019" s="50">
        <v>22.9</v>
      </c>
      <c r="L1019" s="50">
        <v>19.72</v>
      </c>
      <c r="M1019" s="50">
        <v>12.9</v>
      </c>
      <c r="N1019" s="50">
        <v>9.2200000000000006</v>
      </c>
      <c r="O1019" s="50">
        <v>2</v>
      </c>
      <c r="P1019" s="51">
        <v>-2.8888888888888884</v>
      </c>
      <c r="Q1019" s="51">
        <v>-4.4000000000000012</v>
      </c>
      <c r="R1019" s="51">
        <v>-0.49999999999999922</v>
      </c>
      <c r="S1019" s="51">
        <v>4.4000000000000012</v>
      </c>
      <c r="T1019" s="51">
        <v>11.277777777777777</v>
      </c>
      <c r="U1019" s="51">
        <v>17</v>
      </c>
      <c r="V1019" s="51">
        <v>18.200000000000003</v>
      </c>
      <c r="W1019" s="51">
        <v>17.800000000000004</v>
      </c>
      <c r="X1019" s="51">
        <v>14.388888888888888</v>
      </c>
      <c r="Y1019" s="51">
        <v>7.8999999999999995</v>
      </c>
      <c r="Z1019" s="51">
        <v>2.6111111111111125</v>
      </c>
      <c r="AA1019" s="51">
        <v>-3.6111111111111112</v>
      </c>
      <c r="AB1019" s="53">
        <f t="shared" si="363"/>
        <v>361.82388498748037</v>
      </c>
      <c r="AC1019" s="53">
        <f t="shared" si="364"/>
        <v>278.32072318326408</v>
      </c>
      <c r="AD1019" s="53">
        <f t="shared" si="365"/>
        <v>302.89657948688125</v>
      </c>
      <c r="AE1019" s="53">
        <f t="shared" si="366"/>
        <v>464.43960255106049</v>
      </c>
      <c r="AF1019" s="53">
        <f t="shared" si="367"/>
        <v>880.84590424655732</v>
      </c>
      <c r="AG1019" s="53">
        <f t="shared" si="368"/>
        <v>1426.5167805758651</v>
      </c>
      <c r="AH1019" s="53">
        <f t="shared" si="369"/>
        <v>1542.9092937157629</v>
      </c>
      <c r="AI1019" s="53">
        <f t="shared" si="370"/>
        <v>1485.102839370491</v>
      </c>
      <c r="AJ1019" s="53">
        <f t="shared" si="371"/>
        <v>1167.8999004035493</v>
      </c>
      <c r="AK1019" s="53">
        <f t="shared" si="372"/>
        <v>762.65723093245629</v>
      </c>
      <c r="AL1019" s="53">
        <f t="shared" si="373"/>
        <v>466.80994098223152</v>
      </c>
      <c r="AM1019" s="53">
        <f t="shared" si="374"/>
        <v>311.04049280557723</v>
      </c>
      <c r="AN1019" s="55">
        <f t="shared" si="375"/>
        <v>0.73180048341497372</v>
      </c>
      <c r="AO1019" s="55">
        <f t="shared" si="376"/>
        <v>0.63022169043047283</v>
      </c>
      <c r="AP1019" s="55">
        <f t="shared" si="377"/>
        <v>0.51391438193186878</v>
      </c>
      <c r="AQ1019" s="55">
        <f t="shared" si="378"/>
        <v>0.55543592327173741</v>
      </c>
      <c r="AR1019" s="55">
        <f t="shared" si="379"/>
        <v>0.65959713104413409</v>
      </c>
      <c r="AS1019" s="55">
        <f t="shared" si="380"/>
        <v>0.73737412423866877</v>
      </c>
      <c r="AT1019" s="55">
        <f t="shared" si="381"/>
        <v>0.7394171312980764</v>
      </c>
      <c r="AU1019" s="55">
        <f t="shared" si="382"/>
        <v>0.72983722551921271</v>
      </c>
      <c r="AV1019" s="55">
        <f t="shared" si="383"/>
        <v>0.7134774932937149</v>
      </c>
      <c r="AW1019" s="55">
        <f t="shared" si="384"/>
        <v>0.71642675820302792</v>
      </c>
      <c r="AX1019" s="55">
        <f t="shared" si="385"/>
        <v>0.63327893543617564</v>
      </c>
      <c r="AY1019" s="55">
        <f t="shared" si="386"/>
        <v>0.66386424651875942</v>
      </c>
    </row>
    <row r="1020" spans="1:51" ht="14.4" thickBot="1" x14ac:dyDescent="0.3">
      <c r="A1020" s="41" t="s">
        <v>1398</v>
      </c>
      <c r="B1020" s="41" t="s">
        <v>1444</v>
      </c>
      <c r="C1020" s="26" t="s">
        <v>1079</v>
      </c>
      <c r="D1020" s="50">
        <v>5.28</v>
      </c>
      <c r="E1020" s="50">
        <v>6.1</v>
      </c>
      <c r="F1020" s="50">
        <v>12.22</v>
      </c>
      <c r="G1020" s="50">
        <v>15.8</v>
      </c>
      <c r="H1020" s="50">
        <v>19.72</v>
      </c>
      <c r="I1020" s="50">
        <v>24.6</v>
      </c>
      <c r="J1020" s="50">
        <v>26.8</v>
      </c>
      <c r="K1020" s="50">
        <v>25.1</v>
      </c>
      <c r="L1020" s="50">
        <v>22</v>
      </c>
      <c r="M1020" s="50">
        <v>15.2</v>
      </c>
      <c r="N1020" s="50">
        <v>10.78</v>
      </c>
      <c r="O1020" s="50">
        <v>5</v>
      </c>
      <c r="P1020" s="51">
        <v>-0.49999999999999922</v>
      </c>
      <c r="Q1020" s="51">
        <v>0.29999999999999954</v>
      </c>
      <c r="R1020" s="51">
        <v>4.2777777777777795</v>
      </c>
      <c r="S1020" s="51">
        <v>7.4</v>
      </c>
      <c r="T1020" s="51">
        <v>13.611111111111111</v>
      </c>
      <c r="U1020" s="51">
        <v>19.699999999999996</v>
      </c>
      <c r="V1020" s="51">
        <v>20.2</v>
      </c>
      <c r="W1020" s="51">
        <v>20.500000000000004</v>
      </c>
      <c r="X1020" s="51">
        <v>17.611111111111111</v>
      </c>
      <c r="Y1020" s="51">
        <v>10.999999999999998</v>
      </c>
      <c r="Z1020" s="51">
        <v>5.4999999999999991</v>
      </c>
      <c r="AA1020" s="51">
        <v>-1.0000000000000004</v>
      </c>
      <c r="AB1020" s="53">
        <f t="shared" si="363"/>
        <v>390.72243998159598</v>
      </c>
      <c r="AC1020" s="53">
        <f t="shared" si="364"/>
        <v>414.61379510399036</v>
      </c>
      <c r="AD1020" s="53">
        <f t="shared" si="365"/>
        <v>483.65655133406841</v>
      </c>
      <c r="AE1020" s="53">
        <f t="shared" si="366"/>
        <v>590.59671521382461</v>
      </c>
      <c r="AF1020" s="53">
        <f t="shared" si="367"/>
        <v>1055.8577250193798</v>
      </c>
      <c r="AG1020" s="53">
        <f t="shared" si="368"/>
        <v>1700.1012150289889</v>
      </c>
      <c r="AH1020" s="53">
        <f t="shared" si="369"/>
        <v>1587.4568157339288</v>
      </c>
      <c r="AI1020" s="53">
        <f t="shared" si="370"/>
        <v>1821.7996164824219</v>
      </c>
      <c r="AJ1020" s="53">
        <f t="shared" si="371"/>
        <v>1531.6997684411874</v>
      </c>
      <c r="AK1020" s="53">
        <f t="shared" si="372"/>
        <v>996.60211710947237</v>
      </c>
      <c r="AL1020" s="53">
        <f t="shared" si="373"/>
        <v>630.76138579668918</v>
      </c>
      <c r="AM1020" s="53">
        <f t="shared" si="374"/>
        <v>370.36970713706569</v>
      </c>
      <c r="AN1020" s="55">
        <f t="shared" si="375"/>
        <v>0.66292554901152445</v>
      </c>
      <c r="AO1020" s="55">
        <f t="shared" si="376"/>
        <v>0.66377926177383761</v>
      </c>
      <c r="AP1020" s="55">
        <f t="shared" si="377"/>
        <v>0.58338772245851689</v>
      </c>
      <c r="AQ1020" s="55">
        <f t="shared" si="378"/>
        <v>0.57402963704389354</v>
      </c>
      <c r="AR1020" s="55">
        <f t="shared" si="379"/>
        <v>0.67839114110240917</v>
      </c>
      <c r="AS1020" s="55">
        <f t="shared" si="380"/>
        <v>0.74193976159991903</v>
      </c>
      <c r="AT1020" s="55">
        <f t="shared" si="381"/>
        <v>0.67165615833014525</v>
      </c>
      <c r="AU1020" s="55">
        <f t="shared" si="382"/>
        <v>0.75666023388430026</v>
      </c>
      <c r="AV1020" s="55">
        <f t="shared" si="383"/>
        <v>0.76174852330615295</v>
      </c>
      <c r="AW1020" s="55">
        <f t="shared" si="384"/>
        <v>0.76014973495037308</v>
      </c>
      <c r="AX1020" s="55">
        <f t="shared" si="385"/>
        <v>0.69870660414532482</v>
      </c>
      <c r="AY1020" s="55">
        <f t="shared" si="386"/>
        <v>0.65174364282645991</v>
      </c>
    </row>
    <row r="1021" spans="1:51" ht="14.4" thickBot="1" x14ac:dyDescent="0.3">
      <c r="A1021" s="41" t="s">
        <v>1398</v>
      </c>
      <c r="B1021" s="41" t="s">
        <v>1444</v>
      </c>
      <c r="C1021" s="26" t="s">
        <v>1080</v>
      </c>
      <c r="D1021" s="50">
        <v>3.11</v>
      </c>
      <c r="E1021" s="50">
        <v>5.0999999999999996</v>
      </c>
      <c r="F1021" s="50">
        <v>10.28</v>
      </c>
      <c r="G1021" s="50">
        <v>14.4</v>
      </c>
      <c r="H1021" s="50">
        <v>17.78</v>
      </c>
      <c r="I1021" s="50">
        <v>21.7</v>
      </c>
      <c r="J1021" s="50">
        <v>23.5</v>
      </c>
      <c r="K1021" s="50">
        <v>21.5</v>
      </c>
      <c r="L1021" s="50">
        <v>20.5</v>
      </c>
      <c r="M1021" s="50">
        <v>12.6</v>
      </c>
      <c r="N1021" s="50">
        <v>11.11</v>
      </c>
      <c r="O1021" s="50">
        <v>2.5</v>
      </c>
      <c r="P1021" s="51">
        <v>0.27777777777777779</v>
      </c>
      <c r="Q1021" s="51">
        <v>-0.39999999999999936</v>
      </c>
      <c r="R1021" s="51">
        <v>2.7222222222222214</v>
      </c>
      <c r="S1021" s="51">
        <v>7.7999999999999989</v>
      </c>
      <c r="T1021" s="51">
        <v>12.777777777777777</v>
      </c>
      <c r="U1021" s="51">
        <v>17.399999999999999</v>
      </c>
      <c r="V1021" s="51">
        <v>19.699999999999996</v>
      </c>
      <c r="W1021" s="51">
        <v>16.900000000000002</v>
      </c>
      <c r="X1021" s="51">
        <v>16.722222222222221</v>
      </c>
      <c r="Y1021" s="51">
        <v>6.7000000000000011</v>
      </c>
      <c r="Z1021" s="51">
        <v>5.4999999999999991</v>
      </c>
      <c r="AA1021" s="51">
        <v>-1.0000000000000004</v>
      </c>
      <c r="AB1021" s="53">
        <f t="shared" si="363"/>
        <v>509.27197080327937</v>
      </c>
      <c r="AC1021" s="53">
        <f t="shared" si="364"/>
        <v>401.44412291397828</v>
      </c>
      <c r="AD1021" s="53">
        <f t="shared" si="365"/>
        <v>441.70161438300653</v>
      </c>
      <c r="AE1021" s="53">
        <f t="shared" si="366"/>
        <v>682.44401983834575</v>
      </c>
      <c r="AF1021" s="53">
        <f t="shared" si="367"/>
        <v>1069.159473885293</v>
      </c>
      <c r="AG1021" s="53">
        <f t="shared" si="368"/>
        <v>1518.9963412822799</v>
      </c>
      <c r="AH1021" s="53">
        <f t="shared" si="369"/>
        <v>1816.1880289642097</v>
      </c>
      <c r="AI1021" s="53">
        <f t="shared" si="370"/>
        <v>1443.4101913285094</v>
      </c>
      <c r="AJ1021" s="53">
        <f t="shared" si="371"/>
        <v>1500.6447576519072</v>
      </c>
      <c r="AK1021" s="53">
        <f t="shared" si="372"/>
        <v>660.10945861254083</v>
      </c>
      <c r="AL1021" s="53">
        <f t="shared" si="373"/>
        <v>617.08975645668511</v>
      </c>
      <c r="AM1021" s="53">
        <f t="shared" si="374"/>
        <v>441.56963879086879</v>
      </c>
      <c r="AN1021" s="55">
        <f t="shared" si="375"/>
        <v>0.81663487820125802</v>
      </c>
      <c r="AO1021" s="55">
        <f t="shared" si="376"/>
        <v>0.67617693821056279</v>
      </c>
      <c r="AP1021" s="55">
        <f t="shared" si="377"/>
        <v>0.59451125687915973</v>
      </c>
      <c r="AQ1021" s="55">
        <f t="shared" si="378"/>
        <v>0.64545340236686333</v>
      </c>
      <c r="AR1021" s="55">
        <f t="shared" si="379"/>
        <v>0.72531963511446629</v>
      </c>
      <c r="AS1021" s="55">
        <f t="shared" si="380"/>
        <v>0.76556156885674487</v>
      </c>
      <c r="AT1021" s="55">
        <f t="shared" si="381"/>
        <v>0.79260111181519033</v>
      </c>
      <c r="AU1021" s="55">
        <f t="shared" si="382"/>
        <v>0.75084961574029208</v>
      </c>
      <c r="AV1021" s="55">
        <f t="shared" si="383"/>
        <v>0.78947630480128994</v>
      </c>
      <c r="AW1021" s="55">
        <f t="shared" si="384"/>
        <v>0.67310070429157609</v>
      </c>
      <c r="AX1021" s="55">
        <f t="shared" si="385"/>
        <v>0.68356227552219184</v>
      </c>
      <c r="AY1021" s="55">
        <f t="shared" si="386"/>
        <v>0.77703494481696378</v>
      </c>
    </row>
    <row r="1022" spans="1:51" ht="14.4" thickBot="1" x14ac:dyDescent="0.3">
      <c r="A1022" s="41" t="s">
        <v>1398</v>
      </c>
      <c r="B1022" s="41" t="s">
        <v>1444</v>
      </c>
      <c r="C1022" s="26" t="s">
        <v>1081</v>
      </c>
      <c r="D1022" s="50">
        <v>3.5</v>
      </c>
      <c r="E1022" s="50">
        <v>5.6</v>
      </c>
      <c r="F1022" s="50">
        <v>7.11</v>
      </c>
      <c r="G1022" s="50">
        <v>13.8</v>
      </c>
      <c r="H1022" s="50">
        <v>20.28</v>
      </c>
      <c r="I1022" s="50">
        <v>25.8</v>
      </c>
      <c r="J1022" s="50">
        <v>27.7</v>
      </c>
      <c r="K1022" s="50">
        <v>23.8</v>
      </c>
      <c r="L1022" s="50">
        <v>24.72</v>
      </c>
      <c r="M1022" s="50">
        <v>15.4</v>
      </c>
      <c r="N1022" s="50">
        <v>12.28</v>
      </c>
      <c r="O1022" s="50">
        <v>6.28</v>
      </c>
      <c r="P1022" s="51">
        <v>-2.1111111111111116</v>
      </c>
      <c r="Q1022" s="51">
        <v>-1.2</v>
      </c>
      <c r="R1022" s="51">
        <v>-0.22222222222222143</v>
      </c>
      <c r="S1022" s="51">
        <v>5.5999999999999988</v>
      </c>
      <c r="T1022" s="51">
        <v>10.777777777777777</v>
      </c>
      <c r="U1022" s="51">
        <v>19.8</v>
      </c>
      <c r="V1022" s="51">
        <v>20.500000000000004</v>
      </c>
      <c r="W1022" s="51">
        <v>17.599999999999998</v>
      </c>
      <c r="X1022" s="51">
        <v>17.722222222222221</v>
      </c>
      <c r="Y1022" s="51">
        <v>9.8000000000000007</v>
      </c>
      <c r="Z1022" s="51">
        <v>4.6111111111111098</v>
      </c>
      <c r="AA1022" s="51">
        <v>-0.72222222222222265</v>
      </c>
      <c r="AB1022" s="53">
        <f t="shared" si="363"/>
        <v>349.44189740582385</v>
      </c>
      <c r="AC1022" s="53">
        <f t="shared" si="364"/>
        <v>345.0039090782318</v>
      </c>
      <c r="AD1022" s="53">
        <f t="shared" si="365"/>
        <v>358.60075961736163</v>
      </c>
      <c r="AE1022" s="53">
        <f t="shared" si="366"/>
        <v>524.45142555168354</v>
      </c>
      <c r="AF1022" s="53">
        <f t="shared" si="367"/>
        <v>702.61995480040707</v>
      </c>
      <c r="AG1022" s="53">
        <f t="shared" si="368"/>
        <v>1602.6413904204044</v>
      </c>
      <c r="AH1022" s="53">
        <f t="shared" si="369"/>
        <v>1562.6926428393958</v>
      </c>
      <c r="AI1022" s="53">
        <f t="shared" si="370"/>
        <v>1371.5674011617864</v>
      </c>
      <c r="AJ1022" s="53">
        <f t="shared" si="371"/>
        <v>1318.1166063487624</v>
      </c>
      <c r="AK1022" s="53">
        <f t="shared" si="372"/>
        <v>838.37000571913984</v>
      </c>
      <c r="AL1022" s="53">
        <f t="shared" si="373"/>
        <v>504.74663777773031</v>
      </c>
      <c r="AM1022" s="53">
        <f t="shared" si="374"/>
        <v>352.98124878243033</v>
      </c>
      <c r="AN1022" s="55">
        <f t="shared" si="375"/>
        <v>0.6672103329339506</v>
      </c>
      <c r="AO1022" s="55">
        <f t="shared" si="376"/>
        <v>0.61605811655529807</v>
      </c>
      <c r="AP1022" s="55">
        <f t="shared" si="377"/>
        <v>0.59625640609017294</v>
      </c>
      <c r="AQ1022" s="55">
        <f t="shared" si="378"/>
        <v>0.57693199172017384</v>
      </c>
      <c r="AR1022" s="55">
        <f t="shared" si="379"/>
        <v>0.54388771257232149</v>
      </c>
      <c r="AS1022" s="55">
        <f t="shared" si="380"/>
        <v>0.69508252871417309</v>
      </c>
      <c r="AT1022" s="55">
        <f t="shared" si="381"/>
        <v>0.64904359948389612</v>
      </c>
      <c r="AU1022" s="55">
        <f t="shared" si="382"/>
        <v>0.68258916606228182</v>
      </c>
      <c r="AV1022" s="55">
        <f t="shared" si="383"/>
        <v>0.65095446418272163</v>
      </c>
      <c r="AW1022" s="55">
        <f t="shared" si="384"/>
        <v>0.69273743349637174</v>
      </c>
      <c r="AX1022" s="55">
        <f t="shared" si="385"/>
        <v>0.59479749072758459</v>
      </c>
      <c r="AY1022" s="55">
        <f t="shared" si="386"/>
        <v>0.60867037155974879</v>
      </c>
    </row>
    <row r="1023" spans="1:51" ht="27" thickBot="1" x14ac:dyDescent="0.3">
      <c r="A1023" s="41" t="s">
        <v>1398</v>
      </c>
      <c r="B1023" s="41" t="s">
        <v>1444</v>
      </c>
      <c r="C1023" s="26" t="s">
        <v>1082</v>
      </c>
      <c r="D1023" s="50">
        <v>3.11</v>
      </c>
      <c r="E1023" s="50">
        <v>7.9</v>
      </c>
      <c r="F1023" s="50">
        <v>11.89</v>
      </c>
      <c r="G1023" s="50">
        <v>17.600000000000001</v>
      </c>
      <c r="H1023" s="50">
        <v>19.28</v>
      </c>
      <c r="I1023" s="50">
        <v>24</v>
      </c>
      <c r="J1023" s="50">
        <v>25.4</v>
      </c>
      <c r="K1023" s="50">
        <v>22.8</v>
      </c>
      <c r="L1023" s="50">
        <v>21.22</v>
      </c>
      <c r="M1023" s="50">
        <v>15.3</v>
      </c>
      <c r="N1023" s="50">
        <v>12.22</v>
      </c>
      <c r="O1023" s="50">
        <v>4.22</v>
      </c>
      <c r="P1023" s="51">
        <v>-2.2222222222222223</v>
      </c>
      <c r="Q1023" s="51">
        <v>2.9999999999999991</v>
      </c>
      <c r="R1023" s="51">
        <v>5.7222222222222205</v>
      </c>
      <c r="S1023" s="51">
        <v>11.300000000000002</v>
      </c>
      <c r="T1023" s="51">
        <v>12.611111111111112</v>
      </c>
      <c r="U1023" s="51">
        <v>19</v>
      </c>
      <c r="V1023" s="51">
        <v>20.100000000000005</v>
      </c>
      <c r="W1023" s="51">
        <v>18.499999999999996</v>
      </c>
      <c r="X1023" s="51">
        <v>16.611111111111111</v>
      </c>
      <c r="Y1023" s="51">
        <v>9.4</v>
      </c>
      <c r="Z1023" s="51">
        <v>6.6111111111111098</v>
      </c>
      <c r="AA1023" s="51">
        <v>0.49999999999999922</v>
      </c>
      <c r="AB1023" s="53">
        <f t="shared" si="363"/>
        <v>353.35010822449101</v>
      </c>
      <c r="AC1023" s="53">
        <f t="shared" si="364"/>
        <v>539.35214438664138</v>
      </c>
      <c r="AD1023" s="53">
        <f t="shared" si="365"/>
        <v>604.4008817821441</v>
      </c>
      <c r="AE1023" s="53">
        <f t="shared" si="366"/>
        <v>890.14929765940315</v>
      </c>
      <c r="AF1023" s="53">
        <f t="shared" si="367"/>
        <v>952.30214436230119</v>
      </c>
      <c r="AG1023" s="53">
        <f t="shared" si="368"/>
        <v>1615.3378005106642</v>
      </c>
      <c r="AH1023" s="53">
        <f t="shared" si="369"/>
        <v>1703.2802488843172</v>
      </c>
      <c r="AI1023" s="53">
        <f t="shared" si="370"/>
        <v>1631.4184913642771</v>
      </c>
      <c r="AJ1023" s="53">
        <f t="shared" si="371"/>
        <v>1415.5187638459279</v>
      </c>
      <c r="AK1023" s="53">
        <f t="shared" si="372"/>
        <v>799.65906391642955</v>
      </c>
      <c r="AL1023" s="53">
        <f t="shared" si="373"/>
        <v>668.56676702900472</v>
      </c>
      <c r="AM1023" s="53">
        <f t="shared" si="374"/>
        <v>486.37865046748669</v>
      </c>
      <c r="AN1023" s="55">
        <f t="shared" si="375"/>
        <v>0.68022979666603645</v>
      </c>
      <c r="AO1023" s="55">
        <f t="shared" si="376"/>
        <v>0.71179905622651363</v>
      </c>
      <c r="AP1023" s="55">
        <f t="shared" si="377"/>
        <v>0.65927764917122644</v>
      </c>
      <c r="AQ1023" s="55">
        <f t="shared" si="378"/>
        <v>0.66558349674733874</v>
      </c>
      <c r="AR1023" s="55">
        <f t="shared" si="379"/>
        <v>0.65313448704205257</v>
      </c>
      <c r="AS1023" s="55">
        <f t="shared" si="380"/>
        <v>0.73632873645268415</v>
      </c>
      <c r="AT1023" s="55">
        <f t="shared" si="381"/>
        <v>0.72513164847956779</v>
      </c>
      <c r="AU1023" s="55">
        <f t="shared" si="382"/>
        <v>0.76726632557430385</v>
      </c>
      <c r="AV1023" s="55">
        <f t="shared" si="383"/>
        <v>0.74996586443785118</v>
      </c>
      <c r="AW1023" s="55">
        <f t="shared" si="384"/>
        <v>0.6787290076484922</v>
      </c>
      <c r="AX1023" s="55">
        <f t="shared" si="385"/>
        <v>0.6859005326321731</v>
      </c>
      <c r="AY1023" s="55">
        <f t="shared" si="386"/>
        <v>0.76749614521224985</v>
      </c>
    </row>
    <row r="1024" spans="1:51" ht="14.4" thickBot="1" x14ac:dyDescent="0.3">
      <c r="A1024" s="41" t="s">
        <v>1398</v>
      </c>
      <c r="B1024" s="41" t="s">
        <v>1444</v>
      </c>
      <c r="C1024" s="26" t="s">
        <v>1083</v>
      </c>
      <c r="D1024" s="50">
        <v>1.28</v>
      </c>
      <c r="E1024" s="50">
        <v>2.8</v>
      </c>
      <c r="F1024" s="50">
        <v>10.39</v>
      </c>
      <c r="G1024" s="50">
        <v>14.4</v>
      </c>
      <c r="H1024" s="50">
        <v>18.5</v>
      </c>
      <c r="I1024" s="50">
        <v>23.7</v>
      </c>
      <c r="J1024" s="50">
        <v>25.5</v>
      </c>
      <c r="K1024" s="50">
        <v>24.9</v>
      </c>
      <c r="L1024" s="50">
        <v>21.61</v>
      </c>
      <c r="M1024" s="50">
        <v>14.7</v>
      </c>
      <c r="N1024" s="50">
        <v>10.5</v>
      </c>
      <c r="O1024" s="50">
        <v>4.22</v>
      </c>
      <c r="P1024" s="51">
        <v>-3.7222222222222219</v>
      </c>
      <c r="Q1024" s="51">
        <v>-2.3000000000000003</v>
      </c>
      <c r="R1024" s="51">
        <v>3.3888888888888897</v>
      </c>
      <c r="S1024" s="51">
        <v>6.1999999999999975</v>
      </c>
      <c r="T1024" s="51">
        <v>13.111111111111111</v>
      </c>
      <c r="U1024" s="51">
        <v>18.600000000000001</v>
      </c>
      <c r="V1024" s="51">
        <v>19.2</v>
      </c>
      <c r="W1024" s="51">
        <v>20</v>
      </c>
      <c r="X1024" s="51">
        <v>15.277777777777777</v>
      </c>
      <c r="Y1024" s="51">
        <v>9.7000000000000011</v>
      </c>
      <c r="Z1024" s="51">
        <v>4.7222222222222223</v>
      </c>
      <c r="AA1024" s="51">
        <v>-1.4999999999999996</v>
      </c>
      <c r="AB1024" s="53">
        <f t="shared" si="363"/>
        <v>322.08853205927807</v>
      </c>
      <c r="AC1024" s="53">
        <f t="shared" si="364"/>
        <v>357.06213197940798</v>
      </c>
      <c r="AD1024" s="53">
        <f t="shared" si="365"/>
        <v>481.83459022479138</v>
      </c>
      <c r="AE1024" s="53">
        <f t="shared" si="366"/>
        <v>548.08431050412025</v>
      </c>
      <c r="AF1024" s="53">
        <f t="shared" si="367"/>
        <v>1067.4154430144756</v>
      </c>
      <c r="AG1024" s="53">
        <f t="shared" si="368"/>
        <v>1564.5557252705273</v>
      </c>
      <c r="AH1024" s="53">
        <f t="shared" si="369"/>
        <v>1514.1853703048218</v>
      </c>
      <c r="AI1024" s="53">
        <f t="shared" si="370"/>
        <v>1733.1773630069879</v>
      </c>
      <c r="AJ1024" s="53">
        <f t="shared" si="371"/>
        <v>1165.6772594717124</v>
      </c>
      <c r="AK1024" s="53">
        <f t="shared" si="372"/>
        <v>865.29338097254367</v>
      </c>
      <c r="AL1024" s="53">
        <f t="shared" si="373"/>
        <v>576.72003304993609</v>
      </c>
      <c r="AM1024" s="53">
        <f t="shared" si="374"/>
        <v>363.4746491320164</v>
      </c>
      <c r="AN1024" s="55">
        <f t="shared" si="375"/>
        <v>0.69317842066685109</v>
      </c>
      <c r="AO1024" s="55">
        <f t="shared" si="376"/>
        <v>0.69133734541405378</v>
      </c>
      <c r="AP1024" s="55">
        <f t="shared" si="377"/>
        <v>0.6186582423323066</v>
      </c>
      <c r="AQ1024" s="55">
        <f t="shared" si="378"/>
        <v>0.57843566574296212</v>
      </c>
      <c r="AR1024" s="55">
        <f t="shared" si="379"/>
        <v>0.70852816635531701</v>
      </c>
      <c r="AS1024" s="55">
        <f t="shared" si="380"/>
        <v>0.73122860271809276</v>
      </c>
      <c r="AT1024" s="55">
        <f t="shared" si="381"/>
        <v>0.68166812330103876</v>
      </c>
      <c r="AU1024" s="55">
        <f t="shared" si="382"/>
        <v>0.74244018249737809</v>
      </c>
      <c r="AV1024" s="55">
        <f t="shared" si="383"/>
        <v>0.67248990410610265</v>
      </c>
      <c r="AW1024" s="55">
        <f t="shared" si="384"/>
        <v>0.71979280567868809</v>
      </c>
      <c r="AX1024" s="55">
        <f t="shared" si="385"/>
        <v>0.67436022243522109</v>
      </c>
      <c r="AY1024" s="55">
        <f t="shared" si="386"/>
        <v>0.66347721681960359</v>
      </c>
    </row>
    <row r="1025" spans="1:51" ht="14.4" thickBot="1" x14ac:dyDescent="0.3">
      <c r="A1025" s="41" t="s">
        <v>1398</v>
      </c>
      <c r="B1025" s="41" t="s">
        <v>1444</v>
      </c>
      <c r="C1025" s="26" t="s">
        <v>1084</v>
      </c>
      <c r="D1025" s="50">
        <v>4.1100000000000003</v>
      </c>
      <c r="E1025" s="50">
        <v>6.6</v>
      </c>
      <c r="F1025" s="50">
        <v>12.39</v>
      </c>
      <c r="G1025" s="50">
        <v>16.8</v>
      </c>
      <c r="H1025" s="50">
        <v>22.11</v>
      </c>
      <c r="I1025" s="50">
        <v>26</v>
      </c>
      <c r="J1025" s="50">
        <v>28.3</v>
      </c>
      <c r="K1025" s="50">
        <v>27.5</v>
      </c>
      <c r="L1025" s="50">
        <v>24.28</v>
      </c>
      <c r="M1025" s="50">
        <v>16.7</v>
      </c>
      <c r="N1025" s="50">
        <v>12.11</v>
      </c>
      <c r="O1025" s="50">
        <v>6.78</v>
      </c>
      <c r="P1025" s="51">
        <v>-0.72222222222222265</v>
      </c>
      <c r="Q1025" s="51">
        <v>-1.3999999999999997</v>
      </c>
      <c r="R1025" s="51">
        <v>5.6111111111111116</v>
      </c>
      <c r="S1025" s="51">
        <v>8.3999999999999986</v>
      </c>
      <c r="T1025" s="51">
        <v>15.999999999999998</v>
      </c>
      <c r="U1025" s="51">
        <v>19</v>
      </c>
      <c r="V1025" s="51">
        <v>20.599999999999998</v>
      </c>
      <c r="W1025" s="51">
        <v>19.400000000000002</v>
      </c>
      <c r="X1025" s="51">
        <v>18.611111111111111</v>
      </c>
      <c r="Y1025" s="51">
        <v>9.1000000000000014</v>
      </c>
      <c r="Z1025" s="51">
        <v>5.7222222222222205</v>
      </c>
      <c r="AA1025" s="51">
        <v>-1.1111111111111112</v>
      </c>
      <c r="AB1025" s="53">
        <f t="shared" si="363"/>
        <v>410.45494867698534</v>
      </c>
      <c r="AC1025" s="53">
        <f t="shared" si="364"/>
        <v>312.69360314209433</v>
      </c>
      <c r="AD1025" s="53">
        <f t="shared" si="365"/>
        <v>575.91313296845613</v>
      </c>
      <c r="AE1025" s="53">
        <f t="shared" si="366"/>
        <v>634.91666277941385</v>
      </c>
      <c r="AF1025" s="53">
        <f t="shared" si="367"/>
        <v>1240.1684220421546</v>
      </c>
      <c r="AG1025" s="53">
        <f t="shared" si="368"/>
        <v>1433.7567981728496</v>
      </c>
      <c r="AH1025" s="53">
        <f t="shared" si="369"/>
        <v>1527.6873152371597</v>
      </c>
      <c r="AI1025" s="53">
        <f t="shared" si="370"/>
        <v>1379.6800659734874</v>
      </c>
      <c r="AJ1025" s="53">
        <f t="shared" si="371"/>
        <v>1513.0831836435184</v>
      </c>
      <c r="AK1025" s="53">
        <f t="shared" si="372"/>
        <v>702.3512345729489</v>
      </c>
      <c r="AL1025" s="53">
        <f t="shared" si="373"/>
        <v>595.70735754173495</v>
      </c>
      <c r="AM1025" s="53">
        <f t="shared" si="374"/>
        <v>322.20775363024694</v>
      </c>
      <c r="AN1025" s="55">
        <f t="shared" si="375"/>
        <v>0.70777631101234206</v>
      </c>
      <c r="AO1025" s="55">
        <f t="shared" si="376"/>
        <v>0.56660905277744023</v>
      </c>
      <c r="AP1025" s="55">
        <f t="shared" si="377"/>
        <v>0.63305580368920789</v>
      </c>
      <c r="AQ1025" s="55">
        <f t="shared" si="378"/>
        <v>0.57652363048805022</v>
      </c>
      <c r="AR1025" s="55">
        <f t="shared" si="379"/>
        <v>0.68313913806756332</v>
      </c>
      <c r="AS1025" s="55">
        <f t="shared" si="380"/>
        <v>0.65355762196941836</v>
      </c>
      <c r="AT1025" s="55">
        <f t="shared" si="381"/>
        <v>0.63060477179046237</v>
      </c>
      <c r="AU1025" s="55">
        <f t="shared" si="382"/>
        <v>0.61343157693930861</v>
      </c>
      <c r="AV1025" s="55">
        <f t="shared" si="383"/>
        <v>0.70668032223927224</v>
      </c>
      <c r="AW1025" s="55">
        <f t="shared" si="384"/>
        <v>0.60829484842280768</v>
      </c>
      <c r="AX1025" s="55">
        <f t="shared" si="385"/>
        <v>0.64979479367417592</v>
      </c>
      <c r="AY1025" s="55">
        <f t="shared" si="386"/>
        <v>0.57161988126119145</v>
      </c>
    </row>
    <row r="1026" spans="1:51" ht="14.4" thickBot="1" x14ac:dyDescent="0.3">
      <c r="A1026" s="41" t="s">
        <v>1398</v>
      </c>
      <c r="B1026" s="41" t="s">
        <v>1444</v>
      </c>
      <c r="C1026" s="26" t="s">
        <v>1085</v>
      </c>
      <c r="D1026" s="50">
        <v>2.39</v>
      </c>
      <c r="E1026" s="50">
        <v>2.5</v>
      </c>
      <c r="F1026" s="50">
        <v>12</v>
      </c>
      <c r="G1026" s="50">
        <v>14.9</v>
      </c>
      <c r="H1026" s="50">
        <v>20.22</v>
      </c>
      <c r="I1026" s="50">
        <v>24.5</v>
      </c>
      <c r="J1026" s="50">
        <v>26.8</v>
      </c>
      <c r="K1026" s="50">
        <v>26.3</v>
      </c>
      <c r="L1026" s="50">
        <v>22.11</v>
      </c>
      <c r="M1026" s="50">
        <v>15.7</v>
      </c>
      <c r="N1026" s="50">
        <v>11.28</v>
      </c>
      <c r="O1026" s="50">
        <v>5.22</v>
      </c>
      <c r="P1026" s="51">
        <v>-2.6111111111111107</v>
      </c>
      <c r="Q1026" s="51">
        <v>-3.2000000000000006</v>
      </c>
      <c r="R1026" s="51">
        <v>4.6111111111111098</v>
      </c>
      <c r="S1026" s="51">
        <v>6.0999999999999979</v>
      </c>
      <c r="T1026" s="51">
        <v>13.499999999999998</v>
      </c>
      <c r="U1026" s="51">
        <v>18.200000000000003</v>
      </c>
      <c r="V1026" s="51">
        <v>20.399999999999999</v>
      </c>
      <c r="W1026" s="51">
        <v>20.399999999999999</v>
      </c>
      <c r="X1026" s="51">
        <v>15.72222222222222</v>
      </c>
      <c r="Y1026" s="51">
        <v>10.1</v>
      </c>
      <c r="Z1026" s="51">
        <v>1.888888888888888</v>
      </c>
      <c r="AA1026" s="51">
        <v>-0.49999999999999922</v>
      </c>
      <c r="AB1026" s="53">
        <f t="shared" si="363"/>
        <v>351.06415022996117</v>
      </c>
      <c r="AC1026" s="53">
        <f t="shared" si="364"/>
        <v>319.14938422523505</v>
      </c>
      <c r="AD1026" s="53">
        <f t="shared" si="365"/>
        <v>514.12983921510624</v>
      </c>
      <c r="AE1026" s="53">
        <f t="shared" si="366"/>
        <v>523.41702498040331</v>
      </c>
      <c r="AF1026" s="53">
        <f t="shared" si="367"/>
        <v>1008.9736048114029</v>
      </c>
      <c r="AG1026" s="53">
        <f t="shared" si="368"/>
        <v>1418.2812500436869</v>
      </c>
      <c r="AH1026" s="53">
        <f t="shared" si="369"/>
        <v>1627.1678740185293</v>
      </c>
      <c r="AI1026" s="53">
        <f t="shared" si="370"/>
        <v>1675.832899375273</v>
      </c>
      <c r="AJ1026" s="53">
        <f t="shared" si="371"/>
        <v>1196.9109890334357</v>
      </c>
      <c r="AK1026" s="53">
        <f t="shared" si="372"/>
        <v>856.10907351860328</v>
      </c>
      <c r="AL1026" s="53">
        <f t="shared" si="373"/>
        <v>367.06545084187366</v>
      </c>
      <c r="AM1026" s="53">
        <f t="shared" si="374"/>
        <v>392.35479137349853</v>
      </c>
      <c r="AN1026" s="55">
        <f t="shared" si="375"/>
        <v>0.69555592994840953</v>
      </c>
      <c r="AO1026" s="55">
        <f t="shared" si="376"/>
        <v>0.66059906302740046</v>
      </c>
      <c r="AP1026" s="55">
        <f t="shared" si="377"/>
        <v>0.60585473064207884</v>
      </c>
      <c r="AQ1026" s="55">
        <f t="shared" si="378"/>
        <v>0.5562262187494188</v>
      </c>
      <c r="AR1026" s="55">
        <f t="shared" si="379"/>
        <v>0.6529711579576829</v>
      </c>
      <c r="AS1026" s="55">
        <f t="shared" si="380"/>
        <v>0.679690930343405</v>
      </c>
      <c r="AT1026" s="55">
        <f t="shared" si="381"/>
        <v>0.68000518120915876</v>
      </c>
      <c r="AU1026" s="55">
        <f t="shared" si="382"/>
        <v>0.70034264602434959</v>
      </c>
      <c r="AV1026" s="55">
        <f t="shared" si="383"/>
        <v>0.67111934906984172</v>
      </c>
      <c r="AW1026" s="55">
        <f t="shared" si="384"/>
        <v>0.69333358317995952</v>
      </c>
      <c r="AX1026" s="55">
        <f t="shared" si="385"/>
        <v>0.52423885357855748</v>
      </c>
      <c r="AY1026" s="55">
        <f t="shared" si="386"/>
        <v>0.66569510440923252</v>
      </c>
    </row>
    <row r="1027" spans="1:51" ht="14.4" thickBot="1" x14ac:dyDescent="0.3">
      <c r="A1027" s="41" t="s">
        <v>1398</v>
      </c>
      <c r="B1027" s="41" t="s">
        <v>1445</v>
      </c>
      <c r="C1027" s="27" t="s">
        <v>1086</v>
      </c>
      <c r="D1027" s="50">
        <v>6</v>
      </c>
      <c r="E1027" s="50">
        <v>11.5</v>
      </c>
      <c r="F1027" s="50">
        <v>11.61</v>
      </c>
      <c r="G1027" s="50">
        <v>17.899999999999999</v>
      </c>
      <c r="H1027" s="50">
        <v>26.89</v>
      </c>
      <c r="I1027" s="50">
        <v>30.4</v>
      </c>
      <c r="J1027" s="50">
        <v>27.4</v>
      </c>
      <c r="K1027" s="50">
        <v>29</v>
      </c>
      <c r="L1027" s="50">
        <v>26.78</v>
      </c>
      <c r="M1027" s="50">
        <v>19.2</v>
      </c>
      <c r="N1027" s="50">
        <v>13.72</v>
      </c>
      <c r="O1027" s="50">
        <v>9.39</v>
      </c>
      <c r="P1027" s="51">
        <v>-2.9999999999999991</v>
      </c>
      <c r="Q1027" s="51">
        <v>-3.8</v>
      </c>
      <c r="R1027" s="51">
        <v>-2.5</v>
      </c>
      <c r="S1027" s="51">
        <v>3.1999999999999988</v>
      </c>
      <c r="T1027" s="51">
        <v>13.499999999999998</v>
      </c>
      <c r="U1027" s="51">
        <v>17.899999999999999</v>
      </c>
      <c r="V1027" s="51">
        <v>18.000000000000004</v>
      </c>
      <c r="W1027" s="51">
        <v>16.2</v>
      </c>
      <c r="X1027" s="51">
        <v>12.111111111111109</v>
      </c>
      <c r="Y1027" s="51">
        <v>6.8000000000000007</v>
      </c>
      <c r="Z1027" s="51">
        <v>1.722222222222223</v>
      </c>
      <c r="AA1027" s="51">
        <v>-0.61111111111111194</v>
      </c>
      <c r="AB1027" s="53">
        <f t="shared" si="363"/>
        <v>257.29983594412295</v>
      </c>
      <c r="AC1027" s="53">
        <f t="shared" si="364"/>
        <v>157.47029585196961</v>
      </c>
      <c r="AD1027" s="53">
        <f t="shared" si="365"/>
        <v>189.71107346657146</v>
      </c>
      <c r="AE1027" s="53">
        <f t="shared" si="366"/>
        <v>288.4355308999925</v>
      </c>
      <c r="AF1027" s="53">
        <f t="shared" si="367"/>
        <v>674.93978250481086</v>
      </c>
      <c r="AG1027" s="53">
        <f t="shared" si="368"/>
        <v>966.83671836699057</v>
      </c>
      <c r="AH1027" s="53">
        <f t="shared" si="369"/>
        <v>1164.8937098356296</v>
      </c>
      <c r="AI1027" s="53">
        <f t="shared" si="370"/>
        <v>845.01094114575335</v>
      </c>
      <c r="AJ1027" s="53">
        <f t="shared" si="371"/>
        <v>566.40571435041534</v>
      </c>
      <c r="AK1027" s="53">
        <f t="shared" si="372"/>
        <v>438.9639426115732</v>
      </c>
      <c r="AL1027" s="53">
        <f t="shared" si="373"/>
        <v>305.41154002612819</v>
      </c>
      <c r="AM1027" s="53">
        <f t="shared" si="374"/>
        <v>290.30851873939633</v>
      </c>
      <c r="AN1027" s="55">
        <f t="shared" si="375"/>
        <v>0.52471166918911027</v>
      </c>
      <c r="AO1027" s="55">
        <f t="shared" si="376"/>
        <v>0.34087535718972845</v>
      </c>
      <c r="AP1027" s="55">
        <f t="shared" si="377"/>
        <v>0.37278985943616666</v>
      </c>
      <c r="AQ1027" s="55">
        <f t="shared" si="378"/>
        <v>0.37531204678758928</v>
      </c>
      <c r="AR1027" s="55">
        <f t="shared" si="379"/>
        <v>0.43679657151809392</v>
      </c>
      <c r="AS1027" s="55">
        <f t="shared" si="380"/>
        <v>0.47216021187981799</v>
      </c>
      <c r="AT1027" s="55">
        <f t="shared" si="381"/>
        <v>0.56531617874228568</v>
      </c>
      <c r="AU1027" s="55">
        <f t="shared" si="382"/>
        <v>0.45956853617779769</v>
      </c>
      <c r="AV1027" s="55">
        <f t="shared" si="383"/>
        <v>0.40143512129241715</v>
      </c>
      <c r="AW1027" s="55">
        <f t="shared" si="384"/>
        <v>0.44454056163483285</v>
      </c>
      <c r="AX1027" s="55">
        <f t="shared" si="385"/>
        <v>0.44141095082901433</v>
      </c>
      <c r="AY1027" s="55">
        <f t="shared" si="386"/>
        <v>0.49655988587996103</v>
      </c>
    </row>
    <row r="1028" spans="1:51" ht="14.4" thickBot="1" x14ac:dyDescent="0.3">
      <c r="A1028" s="41" t="s">
        <v>1398</v>
      </c>
      <c r="B1028" s="41" t="s">
        <v>1445</v>
      </c>
      <c r="C1028" s="26" t="s">
        <v>1087</v>
      </c>
      <c r="D1028" s="50">
        <v>2.61</v>
      </c>
      <c r="E1028" s="50">
        <v>6.7</v>
      </c>
      <c r="F1028" s="50">
        <v>13.28</v>
      </c>
      <c r="G1028" s="50">
        <v>17.600000000000001</v>
      </c>
      <c r="H1028" s="50">
        <v>22.39</v>
      </c>
      <c r="I1028" s="50">
        <v>25.6</v>
      </c>
      <c r="J1028" s="50">
        <v>28.2</v>
      </c>
      <c r="K1028" s="50">
        <v>27.4</v>
      </c>
      <c r="L1028" s="50">
        <v>23.78</v>
      </c>
      <c r="M1028" s="50">
        <v>19</v>
      </c>
      <c r="N1028" s="50">
        <v>12.22</v>
      </c>
      <c r="O1028" s="50">
        <v>5.61</v>
      </c>
      <c r="P1028" s="51">
        <v>-4.2222222222222232</v>
      </c>
      <c r="Q1028" s="51">
        <v>-1.2</v>
      </c>
      <c r="R1028" s="51">
        <v>3.8888888888888888</v>
      </c>
      <c r="S1028" s="51">
        <v>7.4</v>
      </c>
      <c r="T1028" s="51">
        <v>14.5</v>
      </c>
      <c r="U1028" s="51">
        <v>15.899999999999999</v>
      </c>
      <c r="V1028" s="51">
        <v>16.5</v>
      </c>
      <c r="W1028" s="51">
        <v>17.100000000000001</v>
      </c>
      <c r="X1028" s="51">
        <v>14.111111111111111</v>
      </c>
      <c r="Y1028" s="51">
        <v>8.6999999999999975</v>
      </c>
      <c r="Z1028" s="51">
        <v>3.3888888888888897</v>
      </c>
      <c r="AA1028" s="51">
        <v>-2.7777777777777777</v>
      </c>
      <c r="AB1028" s="53">
        <f t="shared" si="363"/>
        <v>271.7689035513751</v>
      </c>
      <c r="AC1028" s="53">
        <f t="shared" si="364"/>
        <v>319.7928529536668</v>
      </c>
      <c r="AD1028" s="53">
        <f t="shared" si="365"/>
        <v>427.27245926596299</v>
      </c>
      <c r="AE1028" s="53">
        <f t="shared" si="366"/>
        <v>526.81200100447325</v>
      </c>
      <c r="AF1028" s="53">
        <f t="shared" si="367"/>
        <v>1005.593918501824</v>
      </c>
      <c r="AG1028" s="53">
        <f t="shared" si="368"/>
        <v>992.62269941895431</v>
      </c>
      <c r="AH1028" s="53">
        <f t="shared" si="369"/>
        <v>919.64755252913676</v>
      </c>
      <c r="AI1028" s="53">
        <f t="shared" si="370"/>
        <v>1039.8594762140542</v>
      </c>
      <c r="AJ1028" s="53">
        <f t="shared" si="371"/>
        <v>879.14877196312079</v>
      </c>
      <c r="AK1028" s="53">
        <f t="shared" si="372"/>
        <v>575.76043971754552</v>
      </c>
      <c r="AL1028" s="53">
        <f t="shared" si="373"/>
        <v>426.84661021143603</v>
      </c>
      <c r="AM1028" s="53">
        <f t="shared" si="374"/>
        <v>273.20736354964976</v>
      </c>
      <c r="AN1028" s="55">
        <f t="shared" si="375"/>
        <v>0.6072177824025845</v>
      </c>
      <c r="AO1028" s="55">
        <f t="shared" si="376"/>
        <v>0.5710398563449548</v>
      </c>
      <c r="AP1028" s="55">
        <f t="shared" si="377"/>
        <v>0.5296288024978113</v>
      </c>
      <c r="AQ1028" s="55">
        <f t="shared" si="378"/>
        <v>0.51203417482178093</v>
      </c>
      <c r="AR1028" s="55">
        <f t="shared" si="379"/>
        <v>0.60992931270581852</v>
      </c>
      <c r="AS1028" s="55">
        <f t="shared" si="380"/>
        <v>0.55028310885628584</v>
      </c>
      <c r="AT1028" s="55">
        <f t="shared" si="381"/>
        <v>0.49069831947785103</v>
      </c>
      <c r="AU1028" s="55">
        <f t="shared" si="382"/>
        <v>0.53411600446073548</v>
      </c>
      <c r="AV1028" s="55">
        <f t="shared" si="383"/>
        <v>0.54681861440016777</v>
      </c>
      <c r="AW1028" s="55">
        <f t="shared" si="384"/>
        <v>0.51230088669426321</v>
      </c>
      <c r="AX1028" s="55">
        <f t="shared" si="385"/>
        <v>0.54805565846925186</v>
      </c>
      <c r="AY1028" s="55">
        <f t="shared" si="386"/>
        <v>0.54803137498623933</v>
      </c>
    </row>
    <row r="1029" spans="1:51" ht="14.4" thickBot="1" x14ac:dyDescent="0.3">
      <c r="A1029" s="41" t="s">
        <v>1398</v>
      </c>
      <c r="B1029" s="41" t="s">
        <v>1445</v>
      </c>
      <c r="C1029" s="26" t="s">
        <v>1088</v>
      </c>
      <c r="D1029" s="50">
        <v>15.28</v>
      </c>
      <c r="E1029" s="50">
        <v>16.399999999999999</v>
      </c>
      <c r="F1029" s="50">
        <v>18</v>
      </c>
      <c r="G1029" s="50">
        <v>24.2</v>
      </c>
      <c r="H1029" s="50">
        <v>27</v>
      </c>
      <c r="I1029" s="50">
        <v>28.2</v>
      </c>
      <c r="J1029" s="50">
        <v>29.3</v>
      </c>
      <c r="K1029" s="50">
        <v>29.3</v>
      </c>
      <c r="L1029" s="50">
        <v>27.89</v>
      </c>
      <c r="M1029" s="50">
        <v>22.4</v>
      </c>
      <c r="N1029" s="50">
        <v>17.72</v>
      </c>
      <c r="O1029" s="50">
        <v>14.28</v>
      </c>
      <c r="P1029" s="51">
        <v>10.277777777777777</v>
      </c>
      <c r="Q1029" s="51">
        <v>7.7999999999999989</v>
      </c>
      <c r="R1029" s="51">
        <v>11.388888888888889</v>
      </c>
      <c r="S1029" s="51">
        <v>19.099999999999998</v>
      </c>
      <c r="T1029" s="51">
        <v>22.222222222222221</v>
      </c>
      <c r="U1029" s="51">
        <v>21.599999999999998</v>
      </c>
      <c r="V1029" s="51">
        <v>22.199999999999996</v>
      </c>
      <c r="W1029" s="51">
        <v>22.7</v>
      </c>
      <c r="X1029" s="51">
        <v>18.888888888888889</v>
      </c>
      <c r="Y1029" s="51">
        <v>17.3</v>
      </c>
      <c r="Z1029" s="51">
        <v>12.5</v>
      </c>
      <c r="AA1029" s="51">
        <v>10.388888888888891</v>
      </c>
      <c r="AB1029" s="53">
        <f t="shared" si="363"/>
        <v>900.60486447329322</v>
      </c>
      <c r="AC1029" s="53">
        <f t="shared" si="364"/>
        <v>600.28878622154934</v>
      </c>
      <c r="AD1029" s="53">
        <f t="shared" si="365"/>
        <v>878.28712444910002</v>
      </c>
      <c r="AE1029" s="53">
        <f t="shared" si="366"/>
        <v>1616.0924714197329</v>
      </c>
      <c r="AF1029" s="53">
        <f t="shared" si="367"/>
        <v>2010.699709672127</v>
      </c>
      <c r="AG1029" s="53">
        <f t="shared" si="368"/>
        <v>1737.3609319840189</v>
      </c>
      <c r="AH1029" s="53">
        <f t="shared" si="369"/>
        <v>1753.8453204032342</v>
      </c>
      <c r="AI1029" s="53">
        <f t="shared" si="370"/>
        <v>1863.7372373423254</v>
      </c>
      <c r="AJ1029" s="53">
        <f t="shared" si="371"/>
        <v>1265.3638489549885</v>
      </c>
      <c r="AK1029" s="53">
        <f t="shared" si="372"/>
        <v>1437.2690134208303</v>
      </c>
      <c r="AL1029" s="53">
        <f t="shared" si="373"/>
        <v>1034.8413809165556</v>
      </c>
      <c r="AM1029" s="53">
        <f t="shared" si="374"/>
        <v>974.90224284678595</v>
      </c>
      <c r="AN1029" s="55">
        <f t="shared" si="375"/>
        <v>0.72075869409471049</v>
      </c>
      <c r="AO1029" s="55">
        <f t="shared" si="376"/>
        <v>0.56775124142952127</v>
      </c>
      <c r="AP1029" s="55">
        <f t="shared" si="377"/>
        <v>0.65286113439771754</v>
      </c>
      <c r="AQ1029" s="55">
        <f t="shared" si="378"/>
        <v>0.73209314640255752</v>
      </c>
      <c r="AR1029" s="55">
        <f t="shared" si="379"/>
        <v>0.75147859341397816</v>
      </c>
      <c r="AS1029" s="55">
        <f t="shared" si="380"/>
        <v>0.67444864516042635</v>
      </c>
      <c r="AT1029" s="55">
        <f t="shared" si="381"/>
        <v>0.65636930505598046</v>
      </c>
      <c r="AU1029" s="55">
        <f t="shared" si="382"/>
        <v>0.67662020167581949</v>
      </c>
      <c r="AV1029" s="55">
        <f t="shared" si="383"/>
        <v>0.58081178411961432</v>
      </c>
      <c r="AW1029" s="55">
        <f t="shared" si="384"/>
        <v>0.72896251483129437</v>
      </c>
      <c r="AX1029" s="55">
        <f t="shared" si="385"/>
        <v>0.71493355638547484</v>
      </c>
      <c r="AY1029" s="55">
        <f t="shared" si="386"/>
        <v>0.77445624418141901</v>
      </c>
    </row>
    <row r="1030" spans="1:51" ht="27" thickBot="1" x14ac:dyDescent="0.3">
      <c r="A1030" s="41" t="s">
        <v>1398</v>
      </c>
      <c r="B1030" s="41" t="s">
        <v>1445</v>
      </c>
      <c r="C1030" s="26" t="s">
        <v>1089</v>
      </c>
      <c r="D1030" s="50">
        <v>2.5</v>
      </c>
      <c r="E1030" s="50">
        <v>4.3</v>
      </c>
      <c r="F1030" s="50">
        <v>8.2200000000000006</v>
      </c>
      <c r="G1030" s="50">
        <v>15</v>
      </c>
      <c r="H1030" s="50">
        <v>17.28</v>
      </c>
      <c r="I1030" s="50">
        <v>23.8</v>
      </c>
      <c r="J1030" s="50">
        <v>25.7</v>
      </c>
      <c r="K1030" s="50">
        <v>24.2</v>
      </c>
      <c r="L1030" s="50">
        <v>21</v>
      </c>
      <c r="M1030" s="50">
        <v>13.9</v>
      </c>
      <c r="N1030" s="50">
        <v>6.39</v>
      </c>
      <c r="O1030" s="50">
        <v>2.78</v>
      </c>
      <c r="P1030" s="51">
        <v>-6.4999999999999991</v>
      </c>
      <c r="Q1030" s="51">
        <v>-4.4000000000000012</v>
      </c>
      <c r="R1030" s="51">
        <v>-2.2222222222222223</v>
      </c>
      <c r="S1030" s="51">
        <v>2.6999999999999997</v>
      </c>
      <c r="T1030" s="51">
        <v>7.6111111111111125</v>
      </c>
      <c r="U1030" s="51">
        <v>15.1</v>
      </c>
      <c r="V1030" s="51">
        <v>15.399999999999999</v>
      </c>
      <c r="W1030" s="51">
        <v>15.899999999999999</v>
      </c>
      <c r="X1030" s="51">
        <v>11.111111111111111</v>
      </c>
      <c r="Y1030" s="51">
        <v>4.9000000000000004</v>
      </c>
      <c r="Z1030" s="51">
        <v>-2.5</v>
      </c>
      <c r="AA1030" s="51">
        <v>-6.2777777777777777</v>
      </c>
      <c r="AB1030" s="53">
        <f t="shared" si="363"/>
        <v>193.89573928506945</v>
      </c>
      <c r="AC1030" s="53">
        <f t="shared" si="364"/>
        <v>234.88148783958823</v>
      </c>
      <c r="AD1030" s="53">
        <f t="shared" si="365"/>
        <v>248.02754188183204</v>
      </c>
      <c r="AE1030" s="53">
        <f t="shared" si="366"/>
        <v>323.16834050351849</v>
      </c>
      <c r="AF1030" s="53">
        <f t="shared" si="367"/>
        <v>553.27683309791746</v>
      </c>
      <c r="AG1030" s="53">
        <f t="shared" si="368"/>
        <v>997.62484114131428</v>
      </c>
      <c r="AH1030" s="53">
        <f t="shared" si="369"/>
        <v>925.56762834173765</v>
      </c>
      <c r="AI1030" s="53">
        <f t="shared" si="370"/>
        <v>1079.102045562008</v>
      </c>
      <c r="AJ1030" s="53">
        <f t="shared" si="371"/>
        <v>702.55656372447243</v>
      </c>
      <c r="AK1030" s="53">
        <f t="shared" si="372"/>
        <v>472.75779524086346</v>
      </c>
      <c r="AL1030" s="53">
        <f t="shared" si="373"/>
        <v>269.76105325175172</v>
      </c>
      <c r="AM1030" s="53">
        <f t="shared" si="374"/>
        <v>196.65358420816548</v>
      </c>
      <c r="AN1030" s="55">
        <f t="shared" si="375"/>
        <v>0.51490259536732086</v>
      </c>
      <c r="AO1030" s="55">
        <f t="shared" si="376"/>
        <v>0.53185909631177253</v>
      </c>
      <c r="AP1030" s="55">
        <f t="shared" si="377"/>
        <v>0.47747466451790838</v>
      </c>
      <c r="AQ1030" s="55">
        <f t="shared" si="378"/>
        <v>0.43565672887313917</v>
      </c>
      <c r="AR1030" s="55">
        <f t="shared" si="379"/>
        <v>0.53006522108586329</v>
      </c>
      <c r="AS1030" s="55">
        <f t="shared" si="380"/>
        <v>0.58214938241011549</v>
      </c>
      <c r="AT1030" s="55">
        <f t="shared" si="381"/>
        <v>0.52979729566604483</v>
      </c>
      <c r="AU1030" s="55">
        <f t="shared" si="382"/>
        <v>0.59822491340630757</v>
      </c>
      <c r="AV1030" s="55">
        <f t="shared" si="383"/>
        <v>0.53193324114936591</v>
      </c>
      <c r="AW1030" s="55">
        <f t="shared" si="384"/>
        <v>0.54598640685745481</v>
      </c>
      <c r="AX1030" s="55">
        <f t="shared" si="385"/>
        <v>0.53009127662119815</v>
      </c>
      <c r="AY1030" s="55">
        <f t="shared" si="386"/>
        <v>0.51342485767222135</v>
      </c>
    </row>
    <row r="1031" spans="1:51" ht="27" thickBot="1" x14ac:dyDescent="0.3">
      <c r="A1031" s="41" t="s">
        <v>1398</v>
      </c>
      <c r="B1031" s="41" t="s">
        <v>1445</v>
      </c>
      <c r="C1031" s="26" t="s">
        <v>1090</v>
      </c>
      <c r="D1031" s="50">
        <v>10.89</v>
      </c>
      <c r="E1031" s="50">
        <v>13.5</v>
      </c>
      <c r="F1031" s="50">
        <v>16.78</v>
      </c>
      <c r="G1031" s="50">
        <v>21.6</v>
      </c>
      <c r="H1031" s="50">
        <v>23.5</v>
      </c>
      <c r="I1031" s="50">
        <v>26.9</v>
      </c>
      <c r="J1031" s="50">
        <v>28.9</v>
      </c>
      <c r="K1031" s="50">
        <v>27.3</v>
      </c>
      <c r="L1031" s="50">
        <v>24.61</v>
      </c>
      <c r="M1031" s="50">
        <v>21.7</v>
      </c>
      <c r="N1031" s="50">
        <v>17.39</v>
      </c>
      <c r="O1031" s="50">
        <v>12.28</v>
      </c>
      <c r="P1031" s="51">
        <v>5</v>
      </c>
      <c r="Q1031" s="51">
        <v>5.5999999999999988</v>
      </c>
      <c r="R1031" s="51">
        <v>10.111111111111112</v>
      </c>
      <c r="S1031" s="51">
        <v>16.3</v>
      </c>
      <c r="T1031" s="51">
        <v>18.222222222222221</v>
      </c>
      <c r="U1031" s="51">
        <v>21.1</v>
      </c>
      <c r="V1031" s="51">
        <v>21.599999999999998</v>
      </c>
      <c r="W1031" s="51">
        <v>21.3</v>
      </c>
      <c r="X1031" s="51">
        <v>17</v>
      </c>
      <c r="Y1031" s="51">
        <v>18.200000000000003</v>
      </c>
      <c r="Z1031" s="51">
        <v>11.611111111111111</v>
      </c>
      <c r="AA1031" s="51">
        <v>5.8888888888888893</v>
      </c>
      <c r="AB1031" s="53">
        <f t="shared" si="363"/>
        <v>584.13509159553053</v>
      </c>
      <c r="AC1031" s="53">
        <f t="shared" si="364"/>
        <v>534.78041060049907</v>
      </c>
      <c r="AD1031" s="53">
        <f t="shared" si="365"/>
        <v>800.36383968933262</v>
      </c>
      <c r="AE1031" s="53">
        <f t="shared" si="366"/>
        <v>1329.2817997836912</v>
      </c>
      <c r="AF1031" s="53">
        <f t="shared" si="367"/>
        <v>1510.2948182326525</v>
      </c>
      <c r="AG1031" s="53">
        <f t="shared" si="368"/>
        <v>1763.2218511565804</v>
      </c>
      <c r="AH1031" s="53">
        <f t="shared" si="369"/>
        <v>1668.1506440140481</v>
      </c>
      <c r="AI1031" s="53">
        <f t="shared" si="370"/>
        <v>1765.0922211940931</v>
      </c>
      <c r="AJ1031" s="53">
        <f t="shared" si="371"/>
        <v>1211.1022104272795</v>
      </c>
      <c r="AK1031" s="53">
        <f t="shared" si="372"/>
        <v>1679.9845703762078</v>
      </c>
      <c r="AL1031" s="53">
        <f t="shared" si="373"/>
        <v>939.9189989333255</v>
      </c>
      <c r="AM1031" s="53">
        <f t="shared" si="374"/>
        <v>602.82652662200053</v>
      </c>
      <c r="AN1031" s="55">
        <f t="shared" si="375"/>
        <v>0.66993311604269679</v>
      </c>
      <c r="AO1031" s="55">
        <f t="shared" si="376"/>
        <v>0.58829457293614151</v>
      </c>
      <c r="AP1031" s="55">
        <f t="shared" si="377"/>
        <v>0.64770617523357021</v>
      </c>
      <c r="AQ1031" s="55">
        <f t="shared" si="378"/>
        <v>0.71835306135799359</v>
      </c>
      <c r="AR1031" s="55">
        <f t="shared" si="379"/>
        <v>0.72277835614943919</v>
      </c>
      <c r="AS1031" s="55">
        <f t="shared" si="380"/>
        <v>0.70578517285163489</v>
      </c>
      <c r="AT1031" s="55">
        <f t="shared" si="381"/>
        <v>0.64758100695516074</v>
      </c>
      <c r="AU1031" s="55">
        <f t="shared" si="382"/>
        <v>0.69791773919834821</v>
      </c>
      <c r="AV1031" s="55">
        <f t="shared" si="383"/>
        <v>0.6260251852185188</v>
      </c>
      <c r="AW1031" s="55">
        <f t="shared" si="384"/>
        <v>0.8051084899884261</v>
      </c>
      <c r="AX1031" s="55">
        <f t="shared" si="385"/>
        <v>0.68848431649260111</v>
      </c>
      <c r="AY1031" s="55">
        <f t="shared" si="386"/>
        <v>0.65002279637531524</v>
      </c>
    </row>
    <row r="1032" spans="1:51" ht="14.4" thickBot="1" x14ac:dyDescent="0.3">
      <c r="A1032" s="41" t="s">
        <v>1398</v>
      </c>
      <c r="B1032" s="41" t="s">
        <v>1445</v>
      </c>
      <c r="C1032" s="26" t="s">
        <v>1091</v>
      </c>
      <c r="D1032" s="50">
        <v>15</v>
      </c>
      <c r="E1032" s="50">
        <v>15.5</v>
      </c>
      <c r="F1032" s="50">
        <v>19.89</v>
      </c>
      <c r="G1032" s="50">
        <v>23.7</v>
      </c>
      <c r="H1032" s="50">
        <v>26.39</v>
      </c>
      <c r="I1032" s="50">
        <v>28.3</v>
      </c>
      <c r="J1032" s="50">
        <v>28.7</v>
      </c>
      <c r="K1032" s="50">
        <v>29</v>
      </c>
      <c r="L1032" s="50">
        <v>27.11</v>
      </c>
      <c r="M1032" s="50">
        <v>24.3</v>
      </c>
      <c r="N1032" s="50">
        <v>18.72</v>
      </c>
      <c r="O1032" s="50">
        <v>15.22</v>
      </c>
      <c r="P1032" s="51">
        <v>11.500000000000002</v>
      </c>
      <c r="Q1032" s="51">
        <v>11.300000000000002</v>
      </c>
      <c r="R1032" s="51">
        <v>14.277777777777779</v>
      </c>
      <c r="S1032" s="51">
        <v>19.899999999999995</v>
      </c>
      <c r="T1032" s="51">
        <v>21.5</v>
      </c>
      <c r="U1032" s="51">
        <v>23.8</v>
      </c>
      <c r="V1032" s="51">
        <v>23.6</v>
      </c>
      <c r="W1032" s="51">
        <v>22.9</v>
      </c>
      <c r="X1032" s="51">
        <v>23.000000000000004</v>
      </c>
      <c r="Y1032" s="51">
        <v>18.899999999999999</v>
      </c>
      <c r="Z1032" s="51">
        <v>15.72222222222222</v>
      </c>
      <c r="AA1032" s="51">
        <v>11.777777777777779</v>
      </c>
      <c r="AB1032" s="53">
        <f t="shared" ref="AB1032:AB1095" si="387">6.112*EXP(17.625*P1032/(243.04+P1032))*100*AN1032</f>
        <v>1078.6359904632334</v>
      </c>
      <c r="AC1032" s="53">
        <f t="shared" ref="AC1032:AC1095" si="388">6.112*EXP(17.625*Q1032/(243.04+Q1032))*100*AO1032</f>
        <v>1017.2740738581796</v>
      </c>
      <c r="AD1032" s="53">
        <f t="shared" ref="AD1032:AD1095" si="389">6.112*EXP(17.625*R1032/(243.04+R1032))*100*AP1032</f>
        <v>1139.1660359945088</v>
      </c>
      <c r="AE1032" s="53">
        <f t="shared" ref="AE1032:AE1095" si="390">6.112*EXP(17.625*S1032/(243.04+S1032))*100*AQ1032</f>
        <v>1839.4961110170527</v>
      </c>
      <c r="AF1032" s="53">
        <f t="shared" ref="AF1032:AF1095" si="391">6.112*EXP(17.625*T1032/(243.04+T1032))*100*AR1032</f>
        <v>1908.3187077400896</v>
      </c>
      <c r="AG1032" s="53">
        <f t="shared" ref="AG1032:AG1095" si="392">6.112*EXP(17.625*U1032/(243.04+U1032))*100*AS1032</f>
        <v>2255.676307476368</v>
      </c>
      <c r="AH1032" s="53">
        <f t="shared" ref="AH1032:AH1095" si="393">6.112*EXP(17.625*V1032/(243.04+V1032))*100*AT1032</f>
        <v>2151.423915691511</v>
      </c>
      <c r="AI1032" s="53">
        <f t="shared" ref="AI1032:AI1095" si="394">6.112*EXP(17.625*W1032/(243.04+W1032))*100*AU1032</f>
        <v>1942.8857198235585</v>
      </c>
      <c r="AJ1032" s="53">
        <f t="shared" ref="AJ1032:AJ1095" si="395">6.112*EXP(17.625*X1032/(243.04+X1032))*100*AV1032</f>
        <v>2195.5774285604816</v>
      </c>
      <c r="AK1032" s="53">
        <f t="shared" ref="AK1032:AK1095" si="396">6.112*EXP(17.625*Y1032/(243.04+Y1032))*100*AW1032</f>
        <v>1566.8417084246862</v>
      </c>
      <c r="AL1032" s="53">
        <f t="shared" ref="AL1032:AL1095" si="397">6.112*EXP(17.625*Z1032/(243.04+Z1032))*100*AX1032</f>
        <v>1475.4575456667762</v>
      </c>
      <c r="AM1032" s="53">
        <f t="shared" ref="AM1032:AM1095" si="398">6.112*EXP(17.625*AA1032/(243.04+AA1032))*100*AY1032</f>
        <v>1103.2343414879449</v>
      </c>
      <c r="AN1032" s="55">
        <f t="shared" ref="AN1032:AN1095" si="399">(EXP((17.625*P1032)/(243.04+P1032))/EXP((17.625*D1032)/(243.04+D1032)))</f>
        <v>0.79591644079707979</v>
      </c>
      <c r="AO1032" s="55">
        <f t="shared" ref="AO1032:AO1095" si="400">(EXP((17.625*Q1032)/(243.04+Q1032))/EXP((17.625*E1032)/(243.04+E1032)))</f>
        <v>0.76063738634550759</v>
      </c>
      <c r="AP1032" s="55">
        <f t="shared" ref="AP1032:AP1095" si="401">(EXP((17.625*R1032)/(243.04+R1032))/EXP((17.625*F1032)/(243.04+F1032)))</f>
        <v>0.70094213325371635</v>
      </c>
      <c r="AQ1032" s="55">
        <f t="shared" ref="AQ1032:AQ1095" si="402">(EXP((17.625*S1032)/(243.04+S1032))/EXP((17.625*G1032)/(243.04+G1032)))</f>
        <v>0.79287931847751525</v>
      </c>
      <c r="AR1032" s="55">
        <f t="shared" ref="AR1032:AR1095" si="403">(EXP((17.625*T1032)/(243.04+T1032))/EXP((17.625*H1032)/(243.04+H1032)))</f>
        <v>0.74536168824256399</v>
      </c>
      <c r="AS1032" s="55">
        <f t="shared" ref="AS1032:AS1095" si="404">(EXP((17.625*U1032)/(243.04+U1032))/EXP((17.625*I1032)/(243.04+I1032)))</f>
        <v>0.76626397010077874</v>
      </c>
      <c r="AT1032" s="55">
        <f t="shared" ref="AT1032:AT1095" si="405">(EXP((17.625*V1032)/(243.04+V1032))/EXP((17.625*J1032)/(243.04+J1032)))</f>
        <v>0.73970224422460684</v>
      </c>
      <c r="AU1032" s="55">
        <f t="shared" ref="AU1032:AU1095" si="406">(EXP((17.625*W1032)/(243.04+W1032))/EXP((17.625*K1032)/(243.04+K1032)))</f>
        <v>0.69685552805057072</v>
      </c>
      <c r="AV1032" s="55">
        <f t="shared" ref="AV1032:AV1095" si="407">(EXP((17.625*X1032)/(243.04+X1032))/EXP((17.625*L1032)/(243.04+L1032)))</f>
        <v>0.78273513197332423</v>
      </c>
      <c r="AW1032" s="55">
        <f t="shared" ref="AW1032:AW1095" si="408">(EXP((17.625*Y1032)/(243.04+Y1032))/EXP((17.625*M1032)/(243.04+M1032)))</f>
        <v>0.71869371177542885</v>
      </c>
      <c r="AX1032" s="55">
        <f t="shared" ref="AX1032:AX1095" si="409">(EXP((17.625*Z1032)/(243.04+Z1032))/EXP((17.625*N1032)/(243.04+N1032)))</f>
        <v>0.82730304650951092</v>
      </c>
      <c r="AY1032" s="55">
        <f t="shared" ref="AY1032:AY1095" si="410">(EXP((17.625*AA1032)/(243.04+AA1032))/EXP((17.625*O1032)/(243.04+O1032)))</f>
        <v>0.79926941026682541</v>
      </c>
    </row>
    <row r="1033" spans="1:51" ht="14.4" thickBot="1" x14ac:dyDescent="0.3">
      <c r="A1033" s="41" t="s">
        <v>1398</v>
      </c>
      <c r="B1033" s="41" t="s">
        <v>1445</v>
      </c>
      <c r="C1033" s="27" t="s">
        <v>1092</v>
      </c>
      <c r="D1033" s="50">
        <v>10</v>
      </c>
      <c r="E1033" s="50">
        <v>11.9</v>
      </c>
      <c r="F1033" s="50">
        <v>15.72</v>
      </c>
      <c r="G1033" s="50">
        <v>20.8</v>
      </c>
      <c r="H1033" s="50">
        <v>23.61</v>
      </c>
      <c r="I1033" s="50">
        <v>27.2</v>
      </c>
      <c r="J1033" s="50">
        <v>28.9</v>
      </c>
      <c r="K1033" s="50">
        <v>29.2</v>
      </c>
      <c r="L1033" s="50">
        <v>25.78</v>
      </c>
      <c r="M1033" s="50">
        <v>19.8</v>
      </c>
      <c r="N1033" s="50">
        <v>15.22</v>
      </c>
      <c r="O1033" s="50">
        <v>10.220000000000001</v>
      </c>
      <c r="P1033" s="51">
        <v>2.8888888888888906</v>
      </c>
      <c r="Q1033" s="51">
        <v>5.7999999999999989</v>
      </c>
      <c r="R1033" s="51">
        <v>6.7777777777777795</v>
      </c>
      <c r="S1033" s="51">
        <v>14.3</v>
      </c>
      <c r="T1033" s="51">
        <v>18.722222222222225</v>
      </c>
      <c r="U1033" s="51">
        <v>20.799999999999997</v>
      </c>
      <c r="V1033" s="51">
        <v>21.799999999999997</v>
      </c>
      <c r="W1033" s="51">
        <v>19.8</v>
      </c>
      <c r="X1033" s="51">
        <v>18.611111111111111</v>
      </c>
      <c r="Y1033" s="51">
        <v>13.599999999999998</v>
      </c>
      <c r="Z1033" s="51">
        <v>9.2777777777777786</v>
      </c>
      <c r="AA1033" s="51">
        <v>2.8888888888888906</v>
      </c>
      <c r="AB1033" s="53">
        <f t="shared" si="387"/>
        <v>460.80289016759616</v>
      </c>
      <c r="AC1033" s="53">
        <f t="shared" si="388"/>
        <v>610.53947030019947</v>
      </c>
      <c r="AD1033" s="53">
        <f t="shared" si="389"/>
        <v>545.14224468868736</v>
      </c>
      <c r="AE1033" s="53">
        <f t="shared" si="390"/>
        <v>1080.0209237501206</v>
      </c>
      <c r="AF1033" s="53">
        <f t="shared" si="391"/>
        <v>1597.2941571981382</v>
      </c>
      <c r="AG1033" s="53">
        <f t="shared" si="392"/>
        <v>1669.7054220035627</v>
      </c>
      <c r="AH1033" s="53">
        <f t="shared" si="393"/>
        <v>1709.4347148742179</v>
      </c>
      <c r="AI1033" s="53">
        <f t="shared" si="394"/>
        <v>1313.452464570177</v>
      </c>
      <c r="AJ1033" s="53">
        <f t="shared" si="395"/>
        <v>1383.664614611238</v>
      </c>
      <c r="AK1033" s="53">
        <f t="shared" si="396"/>
        <v>1049.1143906940279</v>
      </c>
      <c r="AL1033" s="53">
        <f t="shared" si="397"/>
        <v>790.6714538381824</v>
      </c>
      <c r="AM1033" s="53">
        <f t="shared" si="398"/>
        <v>454.07622710570843</v>
      </c>
      <c r="AN1033" s="55">
        <f t="shared" si="399"/>
        <v>0.61293767235164665</v>
      </c>
      <c r="AO1033" s="55">
        <f t="shared" si="400"/>
        <v>0.66239883513363274</v>
      </c>
      <c r="AP1033" s="55">
        <f t="shared" si="401"/>
        <v>0.55291037970837364</v>
      </c>
      <c r="AQ1033" s="55">
        <f t="shared" si="402"/>
        <v>0.66359483238495909</v>
      </c>
      <c r="AR1033" s="55">
        <f t="shared" si="403"/>
        <v>0.74084456235948648</v>
      </c>
      <c r="AS1033" s="55">
        <f t="shared" si="404"/>
        <v>0.68079080103214518</v>
      </c>
      <c r="AT1033" s="55">
        <f t="shared" si="405"/>
        <v>0.65554533115316682</v>
      </c>
      <c r="AU1033" s="55">
        <f t="shared" si="406"/>
        <v>0.56965823163959006</v>
      </c>
      <c r="AV1033" s="55">
        <f t="shared" si="407"/>
        <v>0.64623582252099054</v>
      </c>
      <c r="AW1033" s="55">
        <f t="shared" si="408"/>
        <v>0.67454578200089954</v>
      </c>
      <c r="AX1033" s="55">
        <f t="shared" si="409"/>
        <v>0.67663948240607175</v>
      </c>
      <c r="AY1033" s="55">
        <f t="shared" si="410"/>
        <v>0.60399019114477381</v>
      </c>
    </row>
    <row r="1034" spans="1:51" ht="14.4" thickBot="1" x14ac:dyDescent="0.3">
      <c r="A1034" s="41" t="s">
        <v>1398</v>
      </c>
      <c r="B1034" s="41" t="s">
        <v>1445</v>
      </c>
      <c r="C1034" s="26" t="s">
        <v>1093</v>
      </c>
      <c r="D1034" s="50">
        <v>5.28</v>
      </c>
      <c r="E1034" s="50">
        <v>8.1</v>
      </c>
      <c r="F1034" s="50">
        <v>8.89</v>
      </c>
      <c r="G1034" s="50">
        <v>12.5</v>
      </c>
      <c r="H1034" s="50">
        <v>19.61</v>
      </c>
      <c r="I1034" s="50">
        <v>28</v>
      </c>
      <c r="J1034" s="50">
        <v>28.7</v>
      </c>
      <c r="K1034" s="50">
        <v>26.1</v>
      </c>
      <c r="L1034" s="50">
        <v>23.11</v>
      </c>
      <c r="M1034" s="50">
        <v>17</v>
      </c>
      <c r="N1034" s="50">
        <v>9.7200000000000006</v>
      </c>
      <c r="O1034" s="50">
        <v>6.22</v>
      </c>
      <c r="P1034" s="51">
        <v>-2.9999999999999991</v>
      </c>
      <c r="Q1034" s="51">
        <v>1.3000000000000018</v>
      </c>
      <c r="R1034" s="51">
        <v>2.2777777777777786</v>
      </c>
      <c r="S1034" s="51">
        <v>7.6</v>
      </c>
      <c r="T1034" s="51">
        <v>13.888888888888889</v>
      </c>
      <c r="U1034" s="51">
        <v>15.299999999999999</v>
      </c>
      <c r="V1034" s="51">
        <v>17.2</v>
      </c>
      <c r="W1034" s="51">
        <v>17.899999999999999</v>
      </c>
      <c r="X1034" s="51">
        <v>13.777777777777775</v>
      </c>
      <c r="Y1034" s="51">
        <v>5.6999999999999984</v>
      </c>
      <c r="Z1034" s="51">
        <v>5</v>
      </c>
      <c r="AA1034" s="51">
        <v>-2.8888888888888884</v>
      </c>
      <c r="AB1034" s="53">
        <f t="shared" si="387"/>
        <v>270.45731536810462</v>
      </c>
      <c r="AC1034" s="53">
        <f t="shared" si="388"/>
        <v>417.59516062827788</v>
      </c>
      <c r="AD1034" s="53">
        <f t="shared" si="389"/>
        <v>455.21835736355803</v>
      </c>
      <c r="AE1034" s="53">
        <f t="shared" si="390"/>
        <v>751.5540106501802</v>
      </c>
      <c r="AF1034" s="53">
        <f t="shared" si="391"/>
        <v>1102.1581926714093</v>
      </c>
      <c r="AG1034" s="53">
        <f t="shared" si="392"/>
        <v>798.1651871533752</v>
      </c>
      <c r="AH1034" s="53">
        <f t="shared" si="393"/>
        <v>976.25196333614758</v>
      </c>
      <c r="AI1034" s="53">
        <f t="shared" si="394"/>
        <v>1241.7969406429952</v>
      </c>
      <c r="AJ1034" s="53">
        <f t="shared" si="395"/>
        <v>876.66677672136439</v>
      </c>
      <c r="AK1034" s="53">
        <f t="shared" si="396"/>
        <v>433.10007613280385</v>
      </c>
      <c r="AL1034" s="53">
        <f t="shared" si="397"/>
        <v>631.57567941523814</v>
      </c>
      <c r="AM1034" s="53">
        <f t="shared" si="398"/>
        <v>257.64272193185519</v>
      </c>
      <c r="AN1034" s="55">
        <f t="shared" si="399"/>
        <v>0.55154372279515329</v>
      </c>
      <c r="AO1034" s="55">
        <f t="shared" si="400"/>
        <v>0.62208109863487404</v>
      </c>
      <c r="AP1034" s="55">
        <f t="shared" si="401"/>
        <v>0.63236070518900955</v>
      </c>
      <c r="AQ1034" s="55">
        <f t="shared" si="402"/>
        <v>0.72056978258461957</v>
      </c>
      <c r="AR1034" s="55">
        <f t="shared" si="403"/>
        <v>0.69547578058287118</v>
      </c>
      <c r="AS1034" s="55">
        <f t="shared" si="404"/>
        <v>0.45981246307484547</v>
      </c>
      <c r="AT1034" s="55">
        <f t="shared" si="405"/>
        <v>0.49828165754392262</v>
      </c>
      <c r="AU1034" s="55">
        <f t="shared" si="406"/>
        <v>0.60643860071432365</v>
      </c>
      <c r="AV1034" s="55">
        <f t="shared" si="407"/>
        <v>0.55719250624815542</v>
      </c>
      <c r="AW1034" s="55">
        <f t="shared" si="408"/>
        <v>0.47315086058580685</v>
      </c>
      <c r="AX1034" s="55">
        <f t="shared" si="409"/>
        <v>0.7243417986954428</v>
      </c>
      <c r="AY1034" s="55">
        <f t="shared" si="410"/>
        <v>0.52109071921718253</v>
      </c>
    </row>
    <row r="1035" spans="1:51" ht="27" thickBot="1" x14ac:dyDescent="0.3">
      <c r="A1035" s="41" t="s">
        <v>1398</v>
      </c>
      <c r="B1035" s="41" t="s">
        <v>1445</v>
      </c>
      <c r="C1035" s="26" t="s">
        <v>1094</v>
      </c>
      <c r="D1035" s="50">
        <v>10.28</v>
      </c>
      <c r="E1035" s="50">
        <v>15.8</v>
      </c>
      <c r="F1035" s="50">
        <v>15.72</v>
      </c>
      <c r="G1035" s="50">
        <v>16.899999999999999</v>
      </c>
      <c r="H1035" s="50">
        <v>24.39</v>
      </c>
      <c r="I1035" s="50">
        <v>26.4</v>
      </c>
      <c r="J1035" s="50">
        <v>28.6</v>
      </c>
      <c r="K1035" s="50">
        <v>28.6</v>
      </c>
      <c r="L1035" s="50">
        <v>24.39</v>
      </c>
      <c r="M1035" s="50">
        <v>20.3</v>
      </c>
      <c r="N1035" s="50">
        <v>12.89</v>
      </c>
      <c r="O1035" s="50">
        <v>11.28</v>
      </c>
      <c r="P1035" s="51">
        <v>4.2777777777777795</v>
      </c>
      <c r="Q1035" s="51">
        <v>8.2999999999999989</v>
      </c>
      <c r="R1035" s="51">
        <v>8.7777777777777768</v>
      </c>
      <c r="S1035" s="51">
        <v>11.400000000000002</v>
      </c>
      <c r="T1035" s="51">
        <v>17.111111111111111</v>
      </c>
      <c r="U1035" s="51">
        <v>23.099999999999998</v>
      </c>
      <c r="V1035" s="51">
        <v>22.1</v>
      </c>
      <c r="W1035" s="51">
        <v>21.599999999999998</v>
      </c>
      <c r="X1035" s="51">
        <v>18.888888888888889</v>
      </c>
      <c r="Y1035" s="51">
        <v>16.400000000000002</v>
      </c>
      <c r="Z1035" s="51">
        <v>8.8888888888888893</v>
      </c>
      <c r="AA1035" s="51">
        <v>4.7222222222222223</v>
      </c>
      <c r="AB1035" s="53">
        <f t="shared" si="387"/>
        <v>549.98488934744307</v>
      </c>
      <c r="AC1035" s="53">
        <f t="shared" si="388"/>
        <v>667.55861566889337</v>
      </c>
      <c r="AD1035" s="53">
        <f t="shared" si="389"/>
        <v>715.81047141954957</v>
      </c>
      <c r="AE1035" s="53">
        <f t="shared" si="390"/>
        <v>942.82956835339712</v>
      </c>
      <c r="AF1035" s="53">
        <f t="shared" si="391"/>
        <v>1244.5424194760894</v>
      </c>
      <c r="AG1035" s="53">
        <f t="shared" si="392"/>
        <v>2317.1263697384766</v>
      </c>
      <c r="AH1035" s="53">
        <f t="shared" si="393"/>
        <v>1804.2784344147212</v>
      </c>
      <c r="AI1035" s="53">
        <f t="shared" si="394"/>
        <v>1697.4244818610587</v>
      </c>
      <c r="AJ1035" s="53">
        <f t="shared" si="395"/>
        <v>1556.2548581256162</v>
      </c>
      <c r="AK1035" s="53">
        <f t="shared" si="396"/>
        <v>1458.3089570494981</v>
      </c>
      <c r="AL1035" s="53">
        <f t="shared" si="397"/>
        <v>872.59578572695477</v>
      </c>
      <c r="AM1035" s="53">
        <f t="shared" si="398"/>
        <v>547.59703162615256</v>
      </c>
      <c r="AN1035" s="55">
        <f t="shared" si="399"/>
        <v>0.66339312699888475</v>
      </c>
      <c r="AO1035" s="55">
        <f t="shared" si="400"/>
        <v>0.61028613672689713</v>
      </c>
      <c r="AP1035" s="55">
        <f t="shared" si="401"/>
        <v>0.63357618941670246</v>
      </c>
      <c r="AQ1035" s="55">
        <f t="shared" si="402"/>
        <v>0.70032268574945344</v>
      </c>
      <c r="AR1035" s="55">
        <f t="shared" si="403"/>
        <v>0.63880044289846383</v>
      </c>
      <c r="AS1035" s="55">
        <f t="shared" si="404"/>
        <v>0.82108542179994382</v>
      </c>
      <c r="AT1035" s="55">
        <f t="shared" si="405"/>
        <v>0.67936918674341495</v>
      </c>
      <c r="AU1035" s="55">
        <f t="shared" si="406"/>
        <v>0.65894519726880818</v>
      </c>
      <c r="AV1035" s="55">
        <f t="shared" si="407"/>
        <v>0.71433300503980934</v>
      </c>
      <c r="AW1035" s="55">
        <f t="shared" si="408"/>
        <v>0.78307885612198969</v>
      </c>
      <c r="AX1035" s="55">
        <f t="shared" si="409"/>
        <v>0.76657678341447799</v>
      </c>
      <c r="AY1035" s="55">
        <f t="shared" si="410"/>
        <v>0.64030662174050867</v>
      </c>
    </row>
    <row r="1036" spans="1:51" ht="14.4" thickBot="1" x14ac:dyDescent="0.3">
      <c r="A1036" s="41" t="s">
        <v>1398</v>
      </c>
      <c r="B1036" s="41" t="s">
        <v>1445</v>
      </c>
      <c r="C1036" s="26" t="s">
        <v>1095</v>
      </c>
      <c r="D1036" s="50">
        <v>12.5</v>
      </c>
      <c r="E1036" s="50">
        <v>14.5</v>
      </c>
      <c r="F1036" s="50">
        <v>18.5</v>
      </c>
      <c r="G1036" s="50">
        <v>22.1</v>
      </c>
      <c r="H1036" s="50">
        <v>24.61</v>
      </c>
      <c r="I1036" s="50">
        <v>27.9</v>
      </c>
      <c r="J1036" s="50">
        <v>28.5</v>
      </c>
      <c r="K1036" s="50">
        <v>28.4</v>
      </c>
      <c r="L1036" s="50">
        <v>26.72</v>
      </c>
      <c r="M1036" s="50">
        <v>22.6</v>
      </c>
      <c r="N1036" s="50">
        <v>20</v>
      </c>
      <c r="O1036" s="50">
        <v>13.89</v>
      </c>
      <c r="P1036" s="51">
        <v>7.7222222222222214</v>
      </c>
      <c r="Q1036" s="51">
        <v>9.4</v>
      </c>
      <c r="R1036" s="51">
        <v>13.777777777777775</v>
      </c>
      <c r="S1036" s="51">
        <v>17.7</v>
      </c>
      <c r="T1036" s="51">
        <v>20</v>
      </c>
      <c r="U1036" s="51">
        <v>23.8</v>
      </c>
      <c r="V1036" s="51">
        <v>23.499999999999996</v>
      </c>
      <c r="W1036" s="51">
        <v>23.299999999999997</v>
      </c>
      <c r="X1036" s="51">
        <v>21.722222222222218</v>
      </c>
      <c r="Y1036" s="51">
        <v>18.000000000000004</v>
      </c>
      <c r="Z1036" s="51">
        <v>15.111111111111112</v>
      </c>
      <c r="AA1036" s="51">
        <v>8.3888888888888893</v>
      </c>
      <c r="AB1036" s="53">
        <f t="shared" si="387"/>
        <v>764.17976834893545</v>
      </c>
      <c r="AC1036" s="53">
        <f t="shared" si="388"/>
        <v>841.92571579499213</v>
      </c>
      <c r="AD1036" s="53">
        <f t="shared" si="389"/>
        <v>1164.2314318853337</v>
      </c>
      <c r="AE1036" s="53">
        <f t="shared" si="390"/>
        <v>1539.5459902642949</v>
      </c>
      <c r="AF1036" s="53">
        <f t="shared" si="391"/>
        <v>1763.4611344124421</v>
      </c>
      <c r="AG1036" s="53">
        <f t="shared" si="392"/>
        <v>2308.8660036278334</v>
      </c>
      <c r="AH1036" s="53">
        <f t="shared" si="393"/>
        <v>2150.4688143528215</v>
      </c>
      <c r="AI1036" s="53">
        <f t="shared" si="394"/>
        <v>2111.4213864602066</v>
      </c>
      <c r="AJ1036" s="53">
        <f t="shared" si="395"/>
        <v>1923.1324072114694</v>
      </c>
      <c r="AK1036" s="53">
        <f t="shared" si="396"/>
        <v>1550.9057777287417</v>
      </c>
      <c r="AL1036" s="53">
        <f t="shared" si="397"/>
        <v>1259.8082728029499</v>
      </c>
      <c r="AM1036" s="53">
        <f t="shared" si="398"/>
        <v>764.10327650450392</v>
      </c>
      <c r="AN1036" s="55">
        <f t="shared" si="399"/>
        <v>0.72659719214116281</v>
      </c>
      <c r="AO1036" s="55">
        <f t="shared" si="400"/>
        <v>0.71460379977009958</v>
      </c>
      <c r="AP1036" s="55">
        <f t="shared" si="401"/>
        <v>0.73996305849656685</v>
      </c>
      <c r="AQ1036" s="55">
        <f t="shared" si="402"/>
        <v>0.76137300925324847</v>
      </c>
      <c r="AR1036" s="55">
        <f t="shared" si="403"/>
        <v>0.75541282410283139</v>
      </c>
      <c r="AS1036" s="55">
        <f t="shared" si="404"/>
        <v>0.78433276286434461</v>
      </c>
      <c r="AT1036" s="55">
        <f t="shared" si="405"/>
        <v>0.74384370926716425</v>
      </c>
      <c r="AU1036" s="55">
        <f t="shared" si="406"/>
        <v>0.73920443056835727</v>
      </c>
      <c r="AV1036" s="55">
        <f t="shared" si="407"/>
        <v>0.74100801984565812</v>
      </c>
      <c r="AW1036" s="55">
        <f t="shared" si="408"/>
        <v>0.75264560230019406</v>
      </c>
      <c r="AX1036" s="55">
        <f t="shared" si="409"/>
        <v>0.73461781878483801</v>
      </c>
      <c r="AY1036" s="55">
        <f t="shared" si="410"/>
        <v>0.69435155637576962</v>
      </c>
    </row>
    <row r="1037" spans="1:51" ht="14.4" thickBot="1" x14ac:dyDescent="0.3">
      <c r="A1037" s="41" t="s">
        <v>1398</v>
      </c>
      <c r="B1037" s="41" t="s">
        <v>1445</v>
      </c>
      <c r="C1037" s="26" t="s">
        <v>1096</v>
      </c>
      <c r="D1037" s="50">
        <v>15.22</v>
      </c>
      <c r="E1037" s="50">
        <v>16.899999999999999</v>
      </c>
      <c r="F1037" s="50">
        <v>20.11</v>
      </c>
      <c r="G1037" s="50">
        <v>21.9</v>
      </c>
      <c r="H1037" s="50">
        <v>24.72</v>
      </c>
      <c r="I1037" s="50">
        <v>28.6</v>
      </c>
      <c r="J1037" s="50">
        <v>29.2</v>
      </c>
      <c r="K1037" s="50">
        <v>28.7</v>
      </c>
      <c r="L1037" s="50">
        <v>28.39</v>
      </c>
      <c r="M1037" s="50">
        <v>23.9</v>
      </c>
      <c r="N1037" s="50">
        <v>21.72</v>
      </c>
      <c r="O1037" s="50">
        <v>15.28</v>
      </c>
      <c r="P1037" s="51">
        <v>12.111111111111109</v>
      </c>
      <c r="Q1037" s="51">
        <v>14.3</v>
      </c>
      <c r="R1037" s="51">
        <v>17.111111111111111</v>
      </c>
      <c r="S1037" s="51">
        <v>15.899999999999999</v>
      </c>
      <c r="T1037" s="51">
        <v>21.611111111111114</v>
      </c>
      <c r="U1037" s="51">
        <v>23.499999999999996</v>
      </c>
      <c r="V1037" s="51">
        <v>24.899999999999995</v>
      </c>
      <c r="W1037" s="51">
        <v>24</v>
      </c>
      <c r="X1037" s="51">
        <v>24.111111111111114</v>
      </c>
      <c r="Y1037" s="51">
        <v>19.899999999999995</v>
      </c>
      <c r="Z1037" s="51">
        <v>17.5</v>
      </c>
      <c r="AA1037" s="51">
        <v>10.222222222222221</v>
      </c>
      <c r="AB1037" s="53">
        <f t="shared" si="387"/>
        <v>1152.7712382653458</v>
      </c>
      <c r="AC1037" s="53">
        <f t="shared" si="388"/>
        <v>1377.9121938500518</v>
      </c>
      <c r="AD1037" s="53">
        <f t="shared" si="389"/>
        <v>1614.9202556182117</v>
      </c>
      <c r="AE1037" s="53">
        <f t="shared" si="390"/>
        <v>1240.209182574635</v>
      </c>
      <c r="AF1037" s="53">
        <f t="shared" si="391"/>
        <v>2136.0921577939566</v>
      </c>
      <c r="AG1037" s="53">
        <f t="shared" si="392"/>
        <v>2138.01644333589</v>
      </c>
      <c r="AH1037" s="53">
        <f t="shared" si="393"/>
        <v>2442.6122785304501</v>
      </c>
      <c r="AI1037" s="53">
        <f t="shared" si="394"/>
        <v>2257.4991391958633</v>
      </c>
      <c r="AJ1037" s="53">
        <f t="shared" si="395"/>
        <v>2329.3851922072067</v>
      </c>
      <c r="AK1037" s="53">
        <f t="shared" si="396"/>
        <v>1817.4960508044264</v>
      </c>
      <c r="AL1037" s="53">
        <f t="shared" si="397"/>
        <v>1536.4172290403535</v>
      </c>
      <c r="AM1037" s="53">
        <f t="shared" si="398"/>
        <v>893.94826199581109</v>
      </c>
      <c r="AN1037" s="55">
        <f t="shared" si="399"/>
        <v>0.81701658392726562</v>
      </c>
      <c r="AO1037" s="55">
        <f t="shared" si="400"/>
        <v>0.84662749694159734</v>
      </c>
      <c r="AP1037" s="55">
        <f t="shared" si="401"/>
        <v>0.82890848748159818</v>
      </c>
      <c r="AQ1037" s="55">
        <f t="shared" si="402"/>
        <v>0.68753834162645522</v>
      </c>
      <c r="AR1037" s="55">
        <f t="shared" si="403"/>
        <v>0.8286739500896585</v>
      </c>
      <c r="AS1037" s="55">
        <f t="shared" si="404"/>
        <v>0.73953645413071023</v>
      </c>
      <c r="AT1037" s="55">
        <f t="shared" si="405"/>
        <v>0.77684516205516319</v>
      </c>
      <c r="AU1037" s="55">
        <f t="shared" si="406"/>
        <v>0.75771823159634222</v>
      </c>
      <c r="AV1037" s="55">
        <f t="shared" si="407"/>
        <v>0.77664760583426651</v>
      </c>
      <c r="AW1037" s="55">
        <f t="shared" si="408"/>
        <v>0.78339661685972972</v>
      </c>
      <c r="AX1037" s="55">
        <f t="shared" si="409"/>
        <v>0.76946865464892178</v>
      </c>
      <c r="AY1037" s="55">
        <f t="shared" si="410"/>
        <v>0.71809009731860363</v>
      </c>
    </row>
    <row r="1038" spans="1:51" ht="14.4" thickBot="1" x14ac:dyDescent="0.3">
      <c r="A1038" s="41" t="s">
        <v>1398</v>
      </c>
      <c r="B1038" s="41" t="s">
        <v>1445</v>
      </c>
      <c r="C1038" s="26" t="s">
        <v>1097</v>
      </c>
      <c r="D1038" s="50">
        <v>15.11</v>
      </c>
      <c r="E1038" s="50">
        <v>18.8</v>
      </c>
      <c r="F1038" s="50">
        <v>21.39</v>
      </c>
      <c r="G1038" s="50">
        <v>22.8</v>
      </c>
      <c r="H1038" s="50">
        <v>27.78</v>
      </c>
      <c r="I1038" s="50">
        <v>28.9</v>
      </c>
      <c r="J1038" s="50">
        <v>28.2</v>
      </c>
      <c r="K1038" s="50">
        <v>29.9</v>
      </c>
      <c r="L1038" s="50">
        <v>27.61</v>
      </c>
      <c r="M1038" s="50">
        <v>22.6</v>
      </c>
      <c r="N1038" s="50">
        <v>15.28</v>
      </c>
      <c r="O1038" s="50">
        <v>10.78</v>
      </c>
      <c r="P1038" s="51">
        <v>9.1111111111111107</v>
      </c>
      <c r="Q1038" s="51">
        <v>10.999999999999998</v>
      </c>
      <c r="R1038" s="51">
        <v>14.222222222222223</v>
      </c>
      <c r="S1038" s="51">
        <v>10.299999999999999</v>
      </c>
      <c r="T1038" s="51">
        <v>19.111111111111114</v>
      </c>
      <c r="U1038" s="51">
        <v>20.599999999999998</v>
      </c>
      <c r="V1038" s="51">
        <v>22.399999999999995</v>
      </c>
      <c r="W1038" s="51">
        <v>20.900000000000002</v>
      </c>
      <c r="X1038" s="51">
        <v>19.722222222222221</v>
      </c>
      <c r="Y1038" s="51">
        <v>14.7</v>
      </c>
      <c r="Z1038" s="51">
        <v>9.0000000000000018</v>
      </c>
      <c r="AA1038" s="51">
        <v>2.7222222222222214</v>
      </c>
      <c r="AB1038" s="53">
        <f t="shared" si="387"/>
        <v>778.60768588666065</v>
      </c>
      <c r="AC1038" s="53">
        <f t="shared" si="388"/>
        <v>793.37120347386087</v>
      </c>
      <c r="AD1038" s="53">
        <f t="shared" si="389"/>
        <v>1031.1664068779714</v>
      </c>
      <c r="AE1038" s="53">
        <f t="shared" si="390"/>
        <v>565.07235213232991</v>
      </c>
      <c r="AF1038" s="53">
        <f t="shared" si="391"/>
        <v>1309.3197298661619</v>
      </c>
      <c r="AG1038" s="53">
        <f t="shared" si="392"/>
        <v>1475.3918419622912</v>
      </c>
      <c r="AH1038" s="53">
        <f t="shared" si="393"/>
        <v>1915.4157831164118</v>
      </c>
      <c r="AI1038" s="53">
        <f t="shared" si="394"/>
        <v>1445.0542231965862</v>
      </c>
      <c r="AJ1038" s="53">
        <f t="shared" si="395"/>
        <v>1426.8193548012628</v>
      </c>
      <c r="AK1038" s="53">
        <f t="shared" si="396"/>
        <v>1018.8081250710635</v>
      </c>
      <c r="AL1038" s="53">
        <f t="shared" si="397"/>
        <v>758.70184926437105</v>
      </c>
      <c r="AM1038" s="53">
        <f t="shared" si="398"/>
        <v>427.2306544048904</v>
      </c>
      <c r="AN1038" s="55">
        <f t="shared" si="399"/>
        <v>0.67383467091115201</v>
      </c>
      <c r="AO1038" s="55">
        <f t="shared" si="400"/>
        <v>0.60513709501950419</v>
      </c>
      <c r="AP1038" s="55">
        <f t="shared" si="401"/>
        <v>0.63677374070913073</v>
      </c>
      <c r="AQ1038" s="55">
        <f t="shared" si="402"/>
        <v>0.451560013138671</v>
      </c>
      <c r="AR1038" s="55">
        <f t="shared" si="403"/>
        <v>0.59271382340757861</v>
      </c>
      <c r="AS1038" s="55">
        <f t="shared" si="404"/>
        <v>0.60901804087946232</v>
      </c>
      <c r="AT1038" s="55">
        <f t="shared" si="405"/>
        <v>0.70816652167650662</v>
      </c>
      <c r="AU1038" s="55">
        <f t="shared" si="406"/>
        <v>0.58558039119793381</v>
      </c>
      <c r="AV1038" s="55">
        <f t="shared" si="407"/>
        <v>0.62181908822190757</v>
      </c>
      <c r="AW1038" s="55">
        <f t="shared" si="408"/>
        <v>0.61001992615374889</v>
      </c>
      <c r="AX1038" s="55">
        <f t="shared" si="409"/>
        <v>0.66154336322411356</v>
      </c>
      <c r="AY1038" s="55">
        <f t="shared" si="410"/>
        <v>0.57503397102668397</v>
      </c>
    </row>
    <row r="1039" spans="1:51" ht="14.4" thickBot="1" x14ac:dyDescent="0.3">
      <c r="A1039" s="41" t="s">
        <v>1398</v>
      </c>
      <c r="B1039" s="41" t="s">
        <v>1445</v>
      </c>
      <c r="C1039" s="26" t="s">
        <v>1098</v>
      </c>
      <c r="D1039" s="50">
        <v>5.89</v>
      </c>
      <c r="E1039" s="50">
        <v>10.3</v>
      </c>
      <c r="F1039" s="50">
        <v>9.89</v>
      </c>
      <c r="G1039" s="50">
        <v>16.399999999999999</v>
      </c>
      <c r="H1039" s="50">
        <v>21.28</v>
      </c>
      <c r="I1039" s="50">
        <v>25.1</v>
      </c>
      <c r="J1039" s="50">
        <v>27.5</v>
      </c>
      <c r="K1039" s="50">
        <v>26.7</v>
      </c>
      <c r="L1039" s="50">
        <v>22.28</v>
      </c>
      <c r="M1039" s="50">
        <v>18.899999999999999</v>
      </c>
      <c r="N1039" s="50">
        <v>8.2799999999999994</v>
      </c>
      <c r="O1039" s="50">
        <v>6.78</v>
      </c>
      <c r="P1039" s="51">
        <v>-0.77777777777777701</v>
      </c>
      <c r="Q1039" s="51">
        <v>-0.49999999999999922</v>
      </c>
      <c r="R1039" s="51">
        <v>0.38888888888889045</v>
      </c>
      <c r="S1039" s="51">
        <v>7.0000000000000009</v>
      </c>
      <c r="T1039" s="51">
        <v>14.277777777777779</v>
      </c>
      <c r="U1039" s="51">
        <v>19.699999999999996</v>
      </c>
      <c r="V1039" s="51">
        <v>20.399999999999999</v>
      </c>
      <c r="W1039" s="51">
        <v>18.8</v>
      </c>
      <c r="X1039" s="51">
        <v>15.611111111111111</v>
      </c>
      <c r="Y1039" s="51">
        <v>10.899999999999999</v>
      </c>
      <c r="Z1039" s="51">
        <v>2.5</v>
      </c>
      <c r="AA1039" s="51">
        <v>-0.61111111111111194</v>
      </c>
      <c r="AB1039" s="53">
        <f t="shared" si="387"/>
        <v>359.68367515510789</v>
      </c>
      <c r="AC1039" s="53">
        <f t="shared" si="388"/>
        <v>277.5994575516566</v>
      </c>
      <c r="AD1039" s="53">
        <f t="shared" si="389"/>
        <v>324.59225306708117</v>
      </c>
      <c r="AE1039" s="53">
        <f t="shared" si="390"/>
        <v>538.14923400997202</v>
      </c>
      <c r="AF1039" s="53">
        <f t="shared" si="391"/>
        <v>1045.6324940467991</v>
      </c>
      <c r="AG1039" s="53">
        <f t="shared" si="392"/>
        <v>1650.1122085409786</v>
      </c>
      <c r="AH1039" s="53">
        <f t="shared" si="393"/>
        <v>1561.6875394621347</v>
      </c>
      <c r="AI1039" s="53">
        <f t="shared" si="394"/>
        <v>1341.7936079332869</v>
      </c>
      <c r="AJ1039" s="53">
        <f t="shared" si="395"/>
        <v>1167.8566831526625</v>
      </c>
      <c r="AK1039" s="53">
        <f t="shared" si="396"/>
        <v>778.03033539782768</v>
      </c>
      <c r="AL1039" s="53">
        <f t="shared" si="397"/>
        <v>489.63147838214434</v>
      </c>
      <c r="AM1039" s="53">
        <f t="shared" si="398"/>
        <v>346.6210697291703</v>
      </c>
      <c r="AN1039" s="55">
        <f t="shared" si="399"/>
        <v>0.62274722533324156</v>
      </c>
      <c r="AO1039" s="55">
        <f t="shared" si="400"/>
        <v>0.47099361073656654</v>
      </c>
      <c r="AP1039" s="55">
        <f t="shared" si="401"/>
        <v>0.51632895838535053</v>
      </c>
      <c r="AQ1039" s="55">
        <f t="shared" si="402"/>
        <v>0.5375629647334158</v>
      </c>
      <c r="AR1039" s="55">
        <f t="shared" si="403"/>
        <v>0.64338985522572245</v>
      </c>
      <c r="AS1039" s="55">
        <f t="shared" si="404"/>
        <v>0.72012410072722277</v>
      </c>
      <c r="AT1039" s="55">
        <f t="shared" si="405"/>
        <v>0.65264047749503518</v>
      </c>
      <c r="AU1039" s="55">
        <f t="shared" si="406"/>
        <v>0.61932247075346369</v>
      </c>
      <c r="AV1039" s="55">
        <f t="shared" si="407"/>
        <v>0.65950160321125606</v>
      </c>
      <c r="AW1039" s="55">
        <f t="shared" si="408"/>
        <v>0.59738955627668333</v>
      </c>
      <c r="AX1039" s="55">
        <f t="shared" si="409"/>
        <v>0.66950099487735093</v>
      </c>
      <c r="AY1039" s="55">
        <f t="shared" si="410"/>
        <v>0.59288001459858475</v>
      </c>
    </row>
    <row r="1040" spans="1:51" ht="14.4" thickBot="1" x14ac:dyDescent="0.3">
      <c r="A1040" s="41" t="s">
        <v>1398</v>
      </c>
      <c r="B1040" s="41" t="s">
        <v>1445</v>
      </c>
      <c r="C1040" s="26" t="s">
        <v>1099</v>
      </c>
      <c r="D1040" s="50">
        <v>2.2799999999999998</v>
      </c>
      <c r="E1040" s="50">
        <v>2.2999999999999998</v>
      </c>
      <c r="F1040" s="50">
        <v>5.72</v>
      </c>
      <c r="G1040" s="50">
        <v>8.3000000000000007</v>
      </c>
      <c r="H1040" s="50">
        <v>18.22</v>
      </c>
      <c r="I1040" s="50">
        <v>20.100000000000001</v>
      </c>
      <c r="J1040" s="50">
        <v>23.6</v>
      </c>
      <c r="K1040" s="50">
        <v>25.3</v>
      </c>
      <c r="L1040" s="50">
        <v>19.61</v>
      </c>
      <c r="M1040" s="50">
        <v>10.3</v>
      </c>
      <c r="N1040" s="50">
        <v>7.39</v>
      </c>
      <c r="O1040" s="50">
        <v>-0.28000000000000003</v>
      </c>
      <c r="P1040" s="51">
        <v>-5.4999999999999991</v>
      </c>
      <c r="Q1040" s="51">
        <v>-8.2000000000000011</v>
      </c>
      <c r="R1040" s="51">
        <v>-7.8888888888888884</v>
      </c>
      <c r="S1040" s="51">
        <v>0.49999999999999922</v>
      </c>
      <c r="T1040" s="51">
        <v>4.5000000000000009</v>
      </c>
      <c r="U1040" s="51">
        <v>13.099999999999998</v>
      </c>
      <c r="V1040" s="51">
        <v>14.100000000000001</v>
      </c>
      <c r="W1040" s="51">
        <v>13.2</v>
      </c>
      <c r="X1040" s="51">
        <v>9.8888888888888875</v>
      </c>
      <c r="Y1040" s="51">
        <v>5</v>
      </c>
      <c r="Z1040" s="51">
        <v>-3.6111111111111112</v>
      </c>
      <c r="AA1040" s="51">
        <v>-5.7222222222222223</v>
      </c>
      <c r="AB1040" s="53">
        <f t="shared" si="387"/>
        <v>229.39363387675829</v>
      </c>
      <c r="AC1040" s="53">
        <f t="shared" si="388"/>
        <v>151.31387705941981</v>
      </c>
      <c r="AD1040" s="53">
        <f t="shared" si="389"/>
        <v>124.90846508783879</v>
      </c>
      <c r="AE1040" s="53">
        <f t="shared" si="390"/>
        <v>367.14760557986824</v>
      </c>
      <c r="AF1040" s="53">
        <f t="shared" si="391"/>
        <v>339.3664987848411</v>
      </c>
      <c r="AG1040" s="53">
        <f t="shared" si="392"/>
        <v>964.83573620132779</v>
      </c>
      <c r="AH1040" s="53">
        <f t="shared" si="393"/>
        <v>887.45003185571807</v>
      </c>
      <c r="AI1040" s="53">
        <f t="shared" si="394"/>
        <v>713.05285680634972</v>
      </c>
      <c r="AJ1040" s="53">
        <f t="shared" si="395"/>
        <v>650.46784725876705</v>
      </c>
      <c r="AK1040" s="53">
        <f t="shared" si="396"/>
        <v>607.54033985157901</v>
      </c>
      <c r="AL1040" s="53">
        <f t="shared" si="397"/>
        <v>213.50852103181518</v>
      </c>
      <c r="AM1040" s="53">
        <f t="shared" si="398"/>
        <v>266.61417777890182</v>
      </c>
      <c r="AN1040" s="55">
        <f t="shared" si="399"/>
        <v>0.56445443234501946</v>
      </c>
      <c r="AO1040" s="55">
        <f t="shared" si="400"/>
        <v>0.45810865100022197</v>
      </c>
      <c r="AP1040" s="55">
        <f t="shared" si="401"/>
        <v>0.3691483829355629</v>
      </c>
      <c r="AQ1040" s="55">
        <f t="shared" si="402"/>
        <v>0.57935185217446761</v>
      </c>
      <c r="AR1040" s="55">
        <f t="shared" si="403"/>
        <v>0.40302916082390433</v>
      </c>
      <c r="AS1040" s="55">
        <f t="shared" si="404"/>
        <v>0.64090264715735201</v>
      </c>
      <c r="AT1040" s="55">
        <f t="shared" si="405"/>
        <v>0.55237934002483247</v>
      </c>
      <c r="AU1040" s="55">
        <f t="shared" si="406"/>
        <v>0.47057188000784844</v>
      </c>
      <c r="AV1040" s="55">
        <f t="shared" si="407"/>
        <v>0.53428497478565506</v>
      </c>
      <c r="AW1040" s="55">
        <f t="shared" si="408"/>
        <v>0.69677613766822288</v>
      </c>
      <c r="AX1040" s="55">
        <f t="shared" si="409"/>
        <v>0.45569845958519239</v>
      </c>
      <c r="AY1040" s="55">
        <f t="shared" si="410"/>
        <v>0.6672126515805441</v>
      </c>
    </row>
    <row r="1041" spans="1:51" ht="14.4" thickBot="1" x14ac:dyDescent="0.3">
      <c r="A1041" s="41" t="s">
        <v>1398</v>
      </c>
      <c r="B1041" s="41" t="s">
        <v>1445</v>
      </c>
      <c r="C1041" s="27" t="s">
        <v>1100</v>
      </c>
      <c r="D1041" s="50">
        <v>6.78</v>
      </c>
      <c r="E1041" s="50">
        <v>9.3000000000000007</v>
      </c>
      <c r="F1041" s="50">
        <v>15</v>
      </c>
      <c r="G1041" s="50">
        <v>19.5</v>
      </c>
      <c r="H1041" s="50">
        <v>22.89</v>
      </c>
      <c r="I1041" s="50">
        <v>26.8</v>
      </c>
      <c r="J1041" s="50">
        <v>29.7</v>
      </c>
      <c r="K1041" s="50">
        <v>29</v>
      </c>
      <c r="L1041" s="50">
        <v>26.22</v>
      </c>
      <c r="M1041" s="50">
        <v>18.399999999999999</v>
      </c>
      <c r="N1041" s="50">
        <v>13.22</v>
      </c>
      <c r="O1041" s="50">
        <v>7.61</v>
      </c>
      <c r="P1041" s="51">
        <v>-0.72222222222222265</v>
      </c>
      <c r="Q1041" s="51">
        <v>2.0000000000000009</v>
      </c>
      <c r="R1041" s="51">
        <v>7.7222222222222214</v>
      </c>
      <c r="S1041" s="51">
        <v>12.4</v>
      </c>
      <c r="T1041" s="51">
        <v>16.888888888888889</v>
      </c>
      <c r="U1041" s="51">
        <v>18.200000000000003</v>
      </c>
      <c r="V1041" s="51">
        <v>21.5</v>
      </c>
      <c r="W1041" s="51">
        <v>21.3</v>
      </c>
      <c r="X1041" s="51">
        <v>17.111111111111111</v>
      </c>
      <c r="Y1041" s="51">
        <v>8.5999999999999979</v>
      </c>
      <c r="Z1041" s="51">
        <v>7.3888888888888875</v>
      </c>
      <c r="AA1041" s="51">
        <v>-1.888888888888888</v>
      </c>
      <c r="AB1041" s="53">
        <f t="shared" si="387"/>
        <v>341.04965156919593</v>
      </c>
      <c r="AC1041" s="53">
        <f t="shared" si="388"/>
        <v>425.62656020089707</v>
      </c>
      <c r="AD1041" s="53">
        <f t="shared" si="389"/>
        <v>649.62642881264605</v>
      </c>
      <c r="AE1041" s="53">
        <f t="shared" si="390"/>
        <v>913.70069616005378</v>
      </c>
      <c r="AF1041" s="53">
        <f t="shared" si="391"/>
        <v>1324.4034243436984</v>
      </c>
      <c r="AG1041" s="53">
        <f t="shared" si="392"/>
        <v>1237.353683911861</v>
      </c>
      <c r="AH1041" s="53">
        <f t="shared" si="393"/>
        <v>1573.456327657261</v>
      </c>
      <c r="AI1041" s="53">
        <f t="shared" si="394"/>
        <v>1598.6911500049716</v>
      </c>
      <c r="AJ1041" s="53">
        <f t="shared" si="395"/>
        <v>1116.1731493672098</v>
      </c>
      <c r="AK1041" s="53">
        <f t="shared" si="396"/>
        <v>589.74123020079423</v>
      </c>
      <c r="AL1041" s="53">
        <f t="shared" si="397"/>
        <v>696.61350382466401</v>
      </c>
      <c r="AM1041" s="53">
        <f t="shared" si="398"/>
        <v>271.56574517480834</v>
      </c>
      <c r="AN1041" s="55">
        <f t="shared" si="399"/>
        <v>0.58809588004176727</v>
      </c>
      <c r="AO1041" s="55">
        <f t="shared" si="400"/>
        <v>0.60307364426015564</v>
      </c>
      <c r="AP1041" s="55">
        <f t="shared" si="401"/>
        <v>0.61767761810259025</v>
      </c>
      <c r="AQ1041" s="55">
        <f t="shared" si="402"/>
        <v>0.63539799654884088</v>
      </c>
      <c r="AR1041" s="55">
        <f t="shared" si="403"/>
        <v>0.68942879713764982</v>
      </c>
      <c r="AS1041" s="55">
        <f t="shared" si="404"/>
        <v>0.59298399140225999</v>
      </c>
      <c r="AT1041" s="55">
        <f t="shared" si="405"/>
        <v>0.61456928551910106</v>
      </c>
      <c r="AU1041" s="55">
        <f t="shared" si="406"/>
        <v>0.63212272973083738</v>
      </c>
      <c r="AV1041" s="55">
        <f t="shared" si="407"/>
        <v>0.57291088757529118</v>
      </c>
      <c r="AW1041" s="55">
        <f t="shared" si="408"/>
        <v>0.52830105213210543</v>
      </c>
      <c r="AX1041" s="55">
        <f t="shared" si="409"/>
        <v>0.67758651940811621</v>
      </c>
      <c r="AY1041" s="55">
        <f t="shared" si="410"/>
        <v>0.5100906426289834</v>
      </c>
    </row>
    <row r="1042" spans="1:51" ht="14.4" thickBot="1" x14ac:dyDescent="0.3">
      <c r="A1042" s="41" t="s">
        <v>1398</v>
      </c>
      <c r="B1042" s="41" t="s">
        <v>1445</v>
      </c>
      <c r="C1042" s="26" t="s">
        <v>1101</v>
      </c>
      <c r="D1042" s="50">
        <v>9.11</v>
      </c>
      <c r="E1042" s="50">
        <v>8</v>
      </c>
      <c r="F1042" s="50">
        <v>12.72</v>
      </c>
      <c r="G1042" s="50">
        <v>18.899999999999999</v>
      </c>
      <c r="H1042" s="50">
        <v>26.39</v>
      </c>
      <c r="I1042" s="50">
        <v>26.5</v>
      </c>
      <c r="J1042" s="50">
        <v>30.7</v>
      </c>
      <c r="K1042" s="50">
        <v>32.200000000000003</v>
      </c>
      <c r="L1042" s="50">
        <v>28.61</v>
      </c>
      <c r="M1042" s="50">
        <v>20.8</v>
      </c>
      <c r="N1042" s="50">
        <v>13.72</v>
      </c>
      <c r="O1042" s="50">
        <v>8.7200000000000006</v>
      </c>
      <c r="P1042" s="51">
        <v>1.6111111111111103</v>
      </c>
      <c r="Q1042" s="51">
        <v>1.6000000000000014</v>
      </c>
      <c r="R1042" s="51">
        <v>5.3888888888888902</v>
      </c>
      <c r="S1042" s="51">
        <v>7.6</v>
      </c>
      <c r="T1042" s="51">
        <v>17.388888888888886</v>
      </c>
      <c r="U1042" s="51">
        <v>20</v>
      </c>
      <c r="V1042" s="51">
        <v>20.700000000000003</v>
      </c>
      <c r="W1042" s="51">
        <v>19.899999999999995</v>
      </c>
      <c r="X1042" s="51">
        <v>19.277777777777779</v>
      </c>
      <c r="Y1042" s="51">
        <v>14.8</v>
      </c>
      <c r="Z1042" s="51">
        <v>3.7222222222222237</v>
      </c>
      <c r="AA1042" s="51">
        <v>4.6111111111111098</v>
      </c>
      <c r="AB1042" s="53">
        <f t="shared" si="387"/>
        <v>407.80080086726082</v>
      </c>
      <c r="AC1042" s="53">
        <f t="shared" si="388"/>
        <v>438.91404488914395</v>
      </c>
      <c r="AD1042" s="53">
        <f t="shared" si="389"/>
        <v>546.48066874899882</v>
      </c>
      <c r="AE1042" s="53">
        <f t="shared" si="390"/>
        <v>498.98446302803058</v>
      </c>
      <c r="AF1042" s="53">
        <f t="shared" si="391"/>
        <v>1144.5293160057977</v>
      </c>
      <c r="AG1042" s="53">
        <f t="shared" si="392"/>
        <v>1576.2622458271576</v>
      </c>
      <c r="AH1042" s="53">
        <f t="shared" si="393"/>
        <v>1346.7127068307591</v>
      </c>
      <c r="AI1042" s="53">
        <f t="shared" si="394"/>
        <v>1120.2536542731914</v>
      </c>
      <c r="AJ1042" s="53">
        <f t="shared" si="395"/>
        <v>1273.7228104149642</v>
      </c>
      <c r="AK1042" s="53">
        <f t="shared" si="396"/>
        <v>1152.0446263403267</v>
      </c>
      <c r="AL1042" s="53">
        <f t="shared" si="397"/>
        <v>405.59293719379286</v>
      </c>
      <c r="AM1042" s="53">
        <f t="shared" si="398"/>
        <v>639.88928886852852</v>
      </c>
      <c r="AN1042" s="55">
        <f t="shared" si="399"/>
        <v>0.59409736465154173</v>
      </c>
      <c r="AO1042" s="55">
        <f t="shared" si="400"/>
        <v>0.63993283036227866</v>
      </c>
      <c r="AP1042" s="55">
        <f t="shared" si="401"/>
        <v>0.61003152979972586</v>
      </c>
      <c r="AQ1042" s="55">
        <f t="shared" si="402"/>
        <v>0.47841288974847801</v>
      </c>
      <c r="AR1042" s="55">
        <f t="shared" si="403"/>
        <v>0.57723821207089654</v>
      </c>
      <c r="AS1042" s="55">
        <f t="shared" si="404"/>
        <v>0.67522254469401555</v>
      </c>
      <c r="AT1042" s="55">
        <f t="shared" si="405"/>
        <v>0.55248723035391112</v>
      </c>
      <c r="AU1042" s="55">
        <f t="shared" si="406"/>
        <v>0.48286373023695933</v>
      </c>
      <c r="AV1042" s="55">
        <f t="shared" si="407"/>
        <v>0.57064428873443618</v>
      </c>
      <c r="AW1042" s="55">
        <f t="shared" si="408"/>
        <v>0.68536443143128267</v>
      </c>
      <c r="AX1042" s="55">
        <f t="shared" si="409"/>
        <v>0.50868106710294447</v>
      </c>
      <c r="AY1042" s="55">
        <f t="shared" si="410"/>
        <v>0.75405067587604591</v>
      </c>
    </row>
    <row r="1043" spans="1:51" ht="14.4" thickBot="1" x14ac:dyDescent="0.3">
      <c r="A1043" s="41" t="s">
        <v>1398</v>
      </c>
      <c r="B1043" s="41" t="s">
        <v>1445</v>
      </c>
      <c r="C1043" s="26" t="s">
        <v>1102</v>
      </c>
      <c r="D1043" s="50">
        <v>6.89</v>
      </c>
      <c r="E1043" s="50">
        <v>12.2</v>
      </c>
      <c r="F1043" s="50">
        <v>11.78</v>
      </c>
      <c r="G1043" s="50">
        <v>15.8</v>
      </c>
      <c r="H1043" s="50">
        <v>21.78</v>
      </c>
      <c r="I1043" s="50">
        <v>28.8</v>
      </c>
      <c r="J1043" s="50">
        <v>31.2</v>
      </c>
      <c r="K1043" s="50">
        <v>28.2</v>
      </c>
      <c r="L1043" s="50">
        <v>27.22</v>
      </c>
      <c r="M1043" s="50">
        <v>20.7</v>
      </c>
      <c r="N1043" s="50">
        <v>11.78</v>
      </c>
      <c r="O1043" s="50">
        <v>4.3899999999999997</v>
      </c>
      <c r="P1043" s="51">
        <v>-1.3888888888888888</v>
      </c>
      <c r="Q1043" s="51">
        <v>-0.39999999999999936</v>
      </c>
      <c r="R1043" s="51">
        <v>0.49999999999999922</v>
      </c>
      <c r="S1043" s="51">
        <v>7.5</v>
      </c>
      <c r="T1043" s="51">
        <v>13.388888888888889</v>
      </c>
      <c r="U1043" s="51">
        <v>20.2</v>
      </c>
      <c r="V1043" s="51">
        <v>20.399999999999999</v>
      </c>
      <c r="W1043" s="51">
        <v>19.899999999999995</v>
      </c>
      <c r="X1043" s="51">
        <v>13.22222222222222</v>
      </c>
      <c r="Y1043" s="51">
        <v>12</v>
      </c>
      <c r="Z1043" s="51">
        <v>4.6111111111111098</v>
      </c>
      <c r="AA1043" s="51">
        <v>-0.61111111111111194</v>
      </c>
      <c r="AB1043" s="53">
        <f t="shared" si="387"/>
        <v>307.0295335324189</v>
      </c>
      <c r="AC1043" s="53">
        <f t="shared" si="388"/>
        <v>248.35794925148016</v>
      </c>
      <c r="AD1043" s="53">
        <f t="shared" si="389"/>
        <v>290.90980126553342</v>
      </c>
      <c r="AE1043" s="53">
        <f t="shared" si="390"/>
        <v>598.71595584616239</v>
      </c>
      <c r="AF1043" s="53">
        <f t="shared" si="391"/>
        <v>903.58295053144104</v>
      </c>
      <c r="AG1043" s="53">
        <f t="shared" si="392"/>
        <v>1412.4702870936351</v>
      </c>
      <c r="AH1043" s="53">
        <f t="shared" si="393"/>
        <v>1261.3023820294322</v>
      </c>
      <c r="AI1043" s="53">
        <f t="shared" si="394"/>
        <v>1409.2605353862355</v>
      </c>
      <c r="AJ1043" s="53">
        <f t="shared" si="395"/>
        <v>638.45268639442372</v>
      </c>
      <c r="AK1043" s="53">
        <f t="shared" si="396"/>
        <v>804.85731240122243</v>
      </c>
      <c r="AL1043" s="53">
        <f t="shared" si="397"/>
        <v>521.63937593688922</v>
      </c>
      <c r="AM1043" s="53">
        <f t="shared" si="398"/>
        <v>409.05798176496717</v>
      </c>
      <c r="AN1043" s="55">
        <f t="shared" si="399"/>
        <v>0.55589232109825848</v>
      </c>
      <c r="AO1043" s="55">
        <f t="shared" si="400"/>
        <v>0.41832451422163475</v>
      </c>
      <c r="AP1043" s="55">
        <f t="shared" si="401"/>
        <v>0.4590500649260793</v>
      </c>
      <c r="AQ1043" s="55">
        <f t="shared" si="402"/>
        <v>0.57796191061296531</v>
      </c>
      <c r="AR1043" s="55">
        <f t="shared" si="403"/>
        <v>0.58901230737201382</v>
      </c>
      <c r="AS1043" s="55">
        <f t="shared" si="404"/>
        <v>0.59761900757355624</v>
      </c>
      <c r="AT1043" s="55">
        <f t="shared" si="405"/>
        <v>0.52710735539122422</v>
      </c>
      <c r="AU1043" s="55">
        <f t="shared" si="406"/>
        <v>0.6074345719798796</v>
      </c>
      <c r="AV1043" s="55">
        <f t="shared" si="407"/>
        <v>0.42072991382164071</v>
      </c>
      <c r="AW1043" s="55">
        <f t="shared" si="408"/>
        <v>0.57462311277983502</v>
      </c>
      <c r="AX1043" s="55">
        <f t="shared" si="409"/>
        <v>0.61470402901147203</v>
      </c>
      <c r="AY1043" s="55">
        <f t="shared" si="410"/>
        <v>0.69967559210977648</v>
      </c>
    </row>
    <row r="1044" spans="1:51" ht="14.4" thickBot="1" x14ac:dyDescent="0.3">
      <c r="A1044" s="41" t="s">
        <v>1398</v>
      </c>
      <c r="B1044" s="41" t="s">
        <v>1445</v>
      </c>
      <c r="C1044" s="26" t="s">
        <v>1103</v>
      </c>
      <c r="D1044" s="50">
        <v>9.7799999999999994</v>
      </c>
      <c r="E1044" s="50">
        <v>13</v>
      </c>
      <c r="F1044" s="50">
        <v>16.72</v>
      </c>
      <c r="G1044" s="50">
        <v>19.899999999999999</v>
      </c>
      <c r="H1044" s="50">
        <v>23.5</v>
      </c>
      <c r="I1044" s="50">
        <v>26.4</v>
      </c>
      <c r="J1044" s="50">
        <v>29.4</v>
      </c>
      <c r="K1044" s="50">
        <v>30.9</v>
      </c>
      <c r="L1044" s="50">
        <v>26.72</v>
      </c>
      <c r="M1044" s="50">
        <v>19.100000000000001</v>
      </c>
      <c r="N1044" s="50">
        <v>13</v>
      </c>
      <c r="O1044" s="50">
        <v>7.61</v>
      </c>
      <c r="P1044" s="51">
        <v>2.1111111111111094</v>
      </c>
      <c r="Q1044" s="51">
        <v>-9.9999999999999839E-2</v>
      </c>
      <c r="R1044" s="51">
        <v>9.2777777777777786</v>
      </c>
      <c r="S1044" s="51">
        <v>14.200000000000001</v>
      </c>
      <c r="T1044" s="51">
        <v>18.111111111111107</v>
      </c>
      <c r="U1044" s="51">
        <v>19.499999999999996</v>
      </c>
      <c r="V1044" s="51">
        <v>20.300000000000004</v>
      </c>
      <c r="W1044" s="51">
        <v>18.000000000000004</v>
      </c>
      <c r="X1044" s="51">
        <v>17.222222222222221</v>
      </c>
      <c r="Y1044" s="51">
        <v>12.899999999999999</v>
      </c>
      <c r="Z1044" s="51">
        <v>3.7777777777777759</v>
      </c>
      <c r="AA1044" s="51">
        <v>1.722222222222223</v>
      </c>
      <c r="AB1044" s="53">
        <f t="shared" si="387"/>
        <v>418.71027140501712</v>
      </c>
      <c r="AC1044" s="53">
        <f t="shared" si="388"/>
        <v>246.17305791520587</v>
      </c>
      <c r="AD1044" s="53">
        <f t="shared" si="389"/>
        <v>718.45557568937659</v>
      </c>
      <c r="AE1044" s="53">
        <f t="shared" si="390"/>
        <v>1127.0574603746525</v>
      </c>
      <c r="AF1044" s="53">
        <f t="shared" si="391"/>
        <v>1489.3700062606201</v>
      </c>
      <c r="AG1044" s="53">
        <f t="shared" si="392"/>
        <v>1490.2238516680511</v>
      </c>
      <c r="AH1044" s="53">
        <f t="shared" si="393"/>
        <v>1381.2586749946961</v>
      </c>
      <c r="AI1044" s="53">
        <f t="shared" si="394"/>
        <v>951.47555916975261</v>
      </c>
      <c r="AJ1044" s="53">
        <f t="shared" si="395"/>
        <v>1099.0853291721094</v>
      </c>
      <c r="AK1044" s="53">
        <f t="shared" si="396"/>
        <v>1000.165168589378</v>
      </c>
      <c r="AL1044" s="53">
        <f t="shared" si="397"/>
        <v>428.40922453940976</v>
      </c>
      <c r="AM1044" s="53">
        <f t="shared" si="398"/>
        <v>458.67429784343278</v>
      </c>
      <c r="AN1044" s="55">
        <f t="shared" si="399"/>
        <v>0.58859192123862936</v>
      </c>
      <c r="AO1044" s="55">
        <f t="shared" si="400"/>
        <v>0.40570272823061382</v>
      </c>
      <c r="AP1044" s="55">
        <f t="shared" si="401"/>
        <v>0.61483870007745067</v>
      </c>
      <c r="AQ1044" s="55">
        <f t="shared" si="402"/>
        <v>0.6969909465877393</v>
      </c>
      <c r="AR1044" s="55">
        <f t="shared" si="403"/>
        <v>0.71775392249841641</v>
      </c>
      <c r="AS1044" s="55">
        <f t="shared" si="404"/>
        <v>0.65847491764769139</v>
      </c>
      <c r="AT1044" s="55">
        <f t="shared" si="405"/>
        <v>0.58081319058535419</v>
      </c>
      <c r="AU1044" s="55">
        <f t="shared" si="406"/>
        <v>0.46174558479882377</v>
      </c>
      <c r="AV1044" s="55">
        <f t="shared" si="407"/>
        <v>0.56018828271493293</v>
      </c>
      <c r="AW1044" s="55">
        <f t="shared" si="408"/>
        <v>0.67310982533732433</v>
      </c>
      <c r="AX1044" s="55">
        <f t="shared" si="409"/>
        <v>0.53520119538876154</v>
      </c>
      <c r="AY1044" s="55">
        <f t="shared" si="410"/>
        <v>0.66292144008238596</v>
      </c>
    </row>
    <row r="1045" spans="1:51" ht="14.4" thickBot="1" x14ac:dyDescent="0.3">
      <c r="A1045" s="41" t="s">
        <v>1398</v>
      </c>
      <c r="B1045" s="41" t="s">
        <v>1445</v>
      </c>
      <c r="C1045" s="26" t="s">
        <v>1104</v>
      </c>
      <c r="D1045" s="50">
        <v>12.22</v>
      </c>
      <c r="E1045" s="50">
        <v>14.1</v>
      </c>
      <c r="F1045" s="50">
        <v>16.22</v>
      </c>
      <c r="G1045" s="50">
        <v>18.399999999999999</v>
      </c>
      <c r="H1045" s="50">
        <v>24.72</v>
      </c>
      <c r="I1045" s="50">
        <v>29.1</v>
      </c>
      <c r="J1045" s="50">
        <v>30.1</v>
      </c>
      <c r="K1045" s="50">
        <v>28.3</v>
      </c>
      <c r="L1045" s="50">
        <v>26.89</v>
      </c>
      <c r="M1045" s="50">
        <v>21.9</v>
      </c>
      <c r="N1045" s="50">
        <v>16.5</v>
      </c>
      <c r="O1045" s="50">
        <v>12.11</v>
      </c>
      <c r="P1045" s="51">
        <v>5.6111111111111116</v>
      </c>
      <c r="Q1045" s="51">
        <v>8.4999999999999982</v>
      </c>
      <c r="R1045" s="51">
        <v>1.2777777777777761</v>
      </c>
      <c r="S1045" s="51">
        <v>10.799999999999999</v>
      </c>
      <c r="T1045" s="51">
        <v>18.277777777777782</v>
      </c>
      <c r="U1045" s="51">
        <v>19</v>
      </c>
      <c r="V1045" s="51">
        <v>20</v>
      </c>
      <c r="W1045" s="51">
        <v>19.600000000000001</v>
      </c>
      <c r="X1045" s="51">
        <v>16.5</v>
      </c>
      <c r="Y1045" s="51">
        <v>16.8</v>
      </c>
      <c r="Z1045" s="51">
        <v>9.6111111111111089</v>
      </c>
      <c r="AA1045" s="51">
        <v>3.6111111111111112</v>
      </c>
      <c r="AB1045" s="53">
        <f t="shared" si="387"/>
        <v>582.3813654172551</v>
      </c>
      <c r="AC1045" s="53">
        <f t="shared" si="388"/>
        <v>765.20091927044496</v>
      </c>
      <c r="AD1045" s="53">
        <f t="shared" si="389"/>
        <v>243.98675114040745</v>
      </c>
      <c r="AE1045" s="53">
        <f t="shared" si="390"/>
        <v>792.14962306766461</v>
      </c>
      <c r="AF1045" s="53">
        <f t="shared" si="391"/>
        <v>1413.4752446900743</v>
      </c>
      <c r="AG1045" s="53">
        <f t="shared" si="392"/>
        <v>1195.9378428896146</v>
      </c>
      <c r="AH1045" s="53">
        <f t="shared" si="393"/>
        <v>1278.3836359878092</v>
      </c>
      <c r="AI1045" s="53">
        <f t="shared" si="394"/>
        <v>1349.8965634055428</v>
      </c>
      <c r="AJ1045" s="53">
        <f t="shared" si="395"/>
        <v>992.90366106328054</v>
      </c>
      <c r="AK1045" s="53">
        <f t="shared" si="396"/>
        <v>1390.7974971809406</v>
      </c>
      <c r="AL1045" s="53">
        <f t="shared" si="397"/>
        <v>761.94843719967582</v>
      </c>
      <c r="AM1045" s="53">
        <f t="shared" si="398"/>
        <v>443.62581450235564</v>
      </c>
      <c r="AN1045" s="55">
        <f t="shared" si="399"/>
        <v>0.6401658205596642</v>
      </c>
      <c r="AO1045" s="55">
        <f t="shared" si="400"/>
        <v>0.69013571065120227</v>
      </c>
      <c r="AP1045" s="55">
        <f t="shared" si="401"/>
        <v>0.36404100752625618</v>
      </c>
      <c r="AQ1045" s="55">
        <f t="shared" si="402"/>
        <v>0.61228601480864309</v>
      </c>
      <c r="AR1045" s="55">
        <f t="shared" si="403"/>
        <v>0.67408986463782372</v>
      </c>
      <c r="AS1045" s="55">
        <f t="shared" si="404"/>
        <v>0.54515123737738902</v>
      </c>
      <c r="AT1045" s="55">
        <f t="shared" si="405"/>
        <v>0.54762045723800745</v>
      </c>
      <c r="AU1045" s="55">
        <f t="shared" si="406"/>
        <v>0.59277552289389668</v>
      </c>
      <c r="AV1045" s="55">
        <f t="shared" si="407"/>
        <v>0.52978573862047151</v>
      </c>
      <c r="AW1045" s="55">
        <f t="shared" si="408"/>
        <v>0.72808385566427425</v>
      </c>
      <c r="AX1045" s="55">
        <f t="shared" si="409"/>
        <v>0.63761623557149327</v>
      </c>
      <c r="AY1045" s="55">
        <f t="shared" si="410"/>
        <v>0.56074853827999238</v>
      </c>
    </row>
    <row r="1046" spans="1:51" ht="14.4" thickBot="1" x14ac:dyDescent="0.3">
      <c r="A1046" s="41" t="s">
        <v>1398</v>
      </c>
      <c r="B1046" s="41" t="s">
        <v>1445</v>
      </c>
      <c r="C1046" s="27" t="s">
        <v>1105</v>
      </c>
      <c r="D1046" s="50">
        <v>12.72</v>
      </c>
      <c r="E1046" s="50">
        <v>14.3</v>
      </c>
      <c r="F1046" s="50">
        <v>20.39</v>
      </c>
      <c r="G1046" s="50">
        <v>24.1</v>
      </c>
      <c r="H1046" s="50">
        <v>27.39</v>
      </c>
      <c r="I1046" s="50">
        <v>30.1</v>
      </c>
      <c r="J1046" s="50">
        <v>31.3</v>
      </c>
      <c r="K1046" s="50">
        <v>32.200000000000003</v>
      </c>
      <c r="L1046" s="50">
        <v>26.72</v>
      </c>
      <c r="M1046" s="50">
        <v>23</v>
      </c>
      <c r="N1046" s="50">
        <v>17.22</v>
      </c>
      <c r="O1046" s="50">
        <v>13</v>
      </c>
      <c r="P1046" s="51">
        <v>5.3888888888888902</v>
      </c>
      <c r="Q1046" s="51">
        <v>5.3999999999999995</v>
      </c>
      <c r="R1046" s="51">
        <v>12.888888888888889</v>
      </c>
      <c r="S1046" s="51">
        <v>14.000000000000002</v>
      </c>
      <c r="T1046" s="51">
        <v>16.611111111111111</v>
      </c>
      <c r="U1046" s="51">
        <v>20.2</v>
      </c>
      <c r="V1046" s="51">
        <v>18.8</v>
      </c>
      <c r="W1046" s="51">
        <v>20.599999999999998</v>
      </c>
      <c r="X1046" s="51">
        <v>18.388888888888886</v>
      </c>
      <c r="Y1046" s="51">
        <v>13.099999999999998</v>
      </c>
      <c r="Z1046" s="51">
        <v>9.5</v>
      </c>
      <c r="AA1046" s="51">
        <v>6.2222222222222232</v>
      </c>
      <c r="AB1046" s="53">
        <f t="shared" si="387"/>
        <v>546.48066874899882</v>
      </c>
      <c r="AC1046" s="53">
        <f t="shared" si="388"/>
        <v>493.83934079996203</v>
      </c>
      <c r="AD1046" s="53">
        <f t="shared" si="389"/>
        <v>921.90970430427706</v>
      </c>
      <c r="AE1046" s="53">
        <f t="shared" si="390"/>
        <v>850.0726523250396</v>
      </c>
      <c r="AF1046" s="53">
        <f t="shared" si="391"/>
        <v>977.91063085962469</v>
      </c>
      <c r="AG1046" s="53">
        <f t="shared" si="392"/>
        <v>1310.4123025509812</v>
      </c>
      <c r="AH1046" s="53">
        <f t="shared" si="393"/>
        <v>1028.1204554219346</v>
      </c>
      <c r="AI1046" s="53">
        <f t="shared" si="394"/>
        <v>1221.4824756523581</v>
      </c>
      <c r="AJ1046" s="53">
        <f t="shared" si="395"/>
        <v>1273.0013176651378</v>
      </c>
      <c r="AK1046" s="53">
        <f t="shared" si="396"/>
        <v>807.95784160352378</v>
      </c>
      <c r="AL1046" s="53">
        <f t="shared" si="397"/>
        <v>717.16120022550001</v>
      </c>
      <c r="AM1046" s="53">
        <f t="shared" si="398"/>
        <v>602.13076323617213</v>
      </c>
      <c r="AN1046" s="55">
        <f t="shared" si="399"/>
        <v>0.61003152979972586</v>
      </c>
      <c r="AO1046" s="55">
        <f t="shared" si="400"/>
        <v>0.55084353303641886</v>
      </c>
      <c r="AP1046" s="55">
        <f t="shared" si="401"/>
        <v>0.62089499256179903</v>
      </c>
      <c r="AQ1046" s="55">
        <f t="shared" si="402"/>
        <v>0.53255465990452355</v>
      </c>
      <c r="AR1046" s="55">
        <f t="shared" si="403"/>
        <v>0.51811364875374388</v>
      </c>
      <c r="AS1046" s="55">
        <f t="shared" si="404"/>
        <v>0.55443806989674482</v>
      </c>
      <c r="AT1046" s="55">
        <f t="shared" si="405"/>
        <v>0.47454250558312916</v>
      </c>
      <c r="AU1046" s="55">
        <f t="shared" si="406"/>
        <v>0.50420833512336016</v>
      </c>
      <c r="AV1046" s="55">
        <f t="shared" si="407"/>
        <v>0.60288258892515467</v>
      </c>
      <c r="AW1046" s="55">
        <f t="shared" si="408"/>
        <v>0.53669479689254307</v>
      </c>
      <c r="AX1046" s="55">
        <f t="shared" si="409"/>
        <v>0.60463072661095418</v>
      </c>
      <c r="AY1046" s="55">
        <f t="shared" si="410"/>
        <v>0.63450211793482203</v>
      </c>
    </row>
    <row r="1047" spans="1:51" ht="14.4" thickBot="1" x14ac:dyDescent="0.3">
      <c r="A1047" s="41" t="s">
        <v>1398</v>
      </c>
      <c r="B1047" s="41" t="s">
        <v>1445</v>
      </c>
      <c r="C1047" s="26" t="s">
        <v>1106</v>
      </c>
      <c r="D1047" s="50">
        <v>7.89</v>
      </c>
      <c r="E1047" s="50">
        <v>12.8</v>
      </c>
      <c r="F1047" s="50">
        <v>12.22</v>
      </c>
      <c r="G1047" s="50">
        <v>18.899999999999999</v>
      </c>
      <c r="H1047" s="50">
        <v>23.61</v>
      </c>
      <c r="I1047" s="50">
        <v>26.6</v>
      </c>
      <c r="J1047" s="50">
        <v>28.3</v>
      </c>
      <c r="K1047" s="50">
        <v>27.8</v>
      </c>
      <c r="L1047" s="50">
        <v>25.5</v>
      </c>
      <c r="M1047" s="50">
        <v>19.3</v>
      </c>
      <c r="N1047" s="50">
        <v>12.61</v>
      </c>
      <c r="O1047" s="50">
        <v>10.28</v>
      </c>
      <c r="P1047" s="51">
        <v>1.3888888888888888</v>
      </c>
      <c r="Q1047" s="51">
        <v>1.1999999999999982</v>
      </c>
      <c r="R1047" s="51">
        <v>1.7777777777777792</v>
      </c>
      <c r="S1047" s="51">
        <v>7.6</v>
      </c>
      <c r="T1047" s="51">
        <v>19.277777777777779</v>
      </c>
      <c r="U1047" s="51">
        <v>20.999999999999996</v>
      </c>
      <c r="V1047" s="51">
        <v>20.700000000000003</v>
      </c>
      <c r="W1047" s="51">
        <v>19.499999999999996</v>
      </c>
      <c r="X1047" s="51">
        <v>14.777777777777779</v>
      </c>
      <c r="Y1047" s="51">
        <v>9.3000000000000007</v>
      </c>
      <c r="Z1047" s="51">
        <v>7.5</v>
      </c>
      <c r="AA1047" s="51">
        <v>3.6111111111111112</v>
      </c>
      <c r="AB1047" s="53">
        <f t="shared" si="387"/>
        <v>429.03462958419374</v>
      </c>
      <c r="AC1047" s="53">
        <f t="shared" si="388"/>
        <v>300.91066201805751</v>
      </c>
      <c r="AD1047" s="53">
        <f t="shared" si="389"/>
        <v>339.55623999707365</v>
      </c>
      <c r="AE1047" s="53">
        <f t="shared" si="390"/>
        <v>498.98446302803058</v>
      </c>
      <c r="AF1047" s="53">
        <f t="shared" si="391"/>
        <v>1711.9386420972812</v>
      </c>
      <c r="AG1047" s="53">
        <f t="shared" si="392"/>
        <v>1772.7185740405355</v>
      </c>
      <c r="AH1047" s="53">
        <f t="shared" si="393"/>
        <v>1546.6265438385399</v>
      </c>
      <c r="AI1047" s="53">
        <f t="shared" si="394"/>
        <v>1372.6559295648033</v>
      </c>
      <c r="AJ1047" s="53">
        <f t="shared" si="395"/>
        <v>864.60674852184945</v>
      </c>
      <c r="AK1047" s="53">
        <f t="shared" si="396"/>
        <v>612.72535827333036</v>
      </c>
      <c r="AL1047" s="53">
        <f t="shared" si="397"/>
        <v>736.04219043254091</v>
      </c>
      <c r="AM1047" s="53">
        <f t="shared" si="398"/>
        <v>500.82787994978105</v>
      </c>
      <c r="AN1047" s="55">
        <f t="shared" si="399"/>
        <v>0.6350604936246067</v>
      </c>
      <c r="AO1047" s="55">
        <f t="shared" si="400"/>
        <v>0.45148823078132366</v>
      </c>
      <c r="AP1047" s="55">
        <f t="shared" si="401"/>
        <v>0.48881509134440909</v>
      </c>
      <c r="AQ1047" s="55">
        <f t="shared" si="402"/>
        <v>0.47841288974847801</v>
      </c>
      <c r="AR1047" s="55">
        <f t="shared" si="403"/>
        <v>0.76697064760764877</v>
      </c>
      <c r="AS1047" s="55">
        <f t="shared" si="404"/>
        <v>0.71395815908159144</v>
      </c>
      <c r="AT1047" s="55">
        <f t="shared" si="405"/>
        <v>0.63450163591913022</v>
      </c>
      <c r="AU1047" s="55">
        <f t="shared" si="406"/>
        <v>0.60652599216358183</v>
      </c>
      <c r="AV1047" s="55">
        <f t="shared" si="407"/>
        <v>0.51510145099482696</v>
      </c>
      <c r="AW1047" s="55">
        <f t="shared" si="408"/>
        <v>0.52357371025761501</v>
      </c>
      <c r="AX1047" s="55">
        <f t="shared" si="409"/>
        <v>0.71052783297368705</v>
      </c>
      <c r="AY1047" s="55">
        <f t="shared" si="410"/>
        <v>0.63305265931546906</v>
      </c>
    </row>
    <row r="1048" spans="1:51" ht="14.4" thickBot="1" x14ac:dyDescent="0.3">
      <c r="A1048" s="41" t="s">
        <v>1398</v>
      </c>
      <c r="B1048" s="41" t="s">
        <v>1445</v>
      </c>
      <c r="C1048" s="26" t="s">
        <v>1107</v>
      </c>
      <c r="D1048" s="50">
        <v>8.11</v>
      </c>
      <c r="E1048" s="50">
        <v>10.3</v>
      </c>
      <c r="F1048" s="50">
        <v>12.5</v>
      </c>
      <c r="G1048" s="50">
        <v>19.2</v>
      </c>
      <c r="H1048" s="50">
        <v>23.78</v>
      </c>
      <c r="I1048" s="50">
        <v>27.9</v>
      </c>
      <c r="J1048" s="50">
        <v>27.5</v>
      </c>
      <c r="K1048" s="50">
        <v>26.3</v>
      </c>
      <c r="L1048" s="50">
        <v>23.39</v>
      </c>
      <c r="M1048" s="50">
        <v>18.3</v>
      </c>
      <c r="N1048" s="50">
        <v>11.22</v>
      </c>
      <c r="O1048" s="50">
        <v>6.78</v>
      </c>
      <c r="P1048" s="51">
        <v>-2.9999999999999991</v>
      </c>
      <c r="Q1048" s="51">
        <v>-4.6000000000000005</v>
      </c>
      <c r="R1048" s="51">
        <v>-5.4999999999999991</v>
      </c>
      <c r="S1048" s="51">
        <v>-2.6999999999999997</v>
      </c>
      <c r="T1048" s="51">
        <v>2.6111111111111125</v>
      </c>
      <c r="U1048" s="51">
        <v>5.8999999999999986</v>
      </c>
      <c r="V1048" s="51">
        <v>14.6</v>
      </c>
      <c r="W1048" s="51">
        <v>12</v>
      </c>
      <c r="X1048" s="51">
        <v>11.222222222222223</v>
      </c>
      <c r="Y1048" s="51">
        <v>7.3</v>
      </c>
      <c r="Z1048" s="51">
        <v>-1.4999999999999996</v>
      </c>
      <c r="AA1048" s="51">
        <v>-4.7777777777777786</v>
      </c>
      <c r="AB1048" s="53">
        <f t="shared" si="387"/>
        <v>222.67998438148726</v>
      </c>
      <c r="AC1048" s="53">
        <f t="shared" si="388"/>
        <v>151.23008305802384</v>
      </c>
      <c r="AD1048" s="53">
        <f t="shared" si="389"/>
        <v>114.10294192797281</v>
      </c>
      <c r="AE1048" s="53">
        <f t="shared" si="390"/>
        <v>113.18252166178128</v>
      </c>
      <c r="AF1048" s="53">
        <f t="shared" si="391"/>
        <v>184.80525377179737</v>
      </c>
      <c r="AG1048" s="53">
        <f t="shared" si="392"/>
        <v>229.50737475314406</v>
      </c>
      <c r="AH1048" s="53">
        <f t="shared" si="393"/>
        <v>751.01316986230813</v>
      </c>
      <c r="AI1048" s="53">
        <f t="shared" si="394"/>
        <v>574.19848287166178</v>
      </c>
      <c r="AJ1048" s="53">
        <f t="shared" si="395"/>
        <v>616.41887101759767</v>
      </c>
      <c r="AK1048" s="53">
        <f t="shared" si="396"/>
        <v>497.28244157855744</v>
      </c>
      <c r="AL1048" s="53">
        <f t="shared" si="397"/>
        <v>225.59906522929123</v>
      </c>
      <c r="AM1048" s="53">
        <f t="shared" si="398"/>
        <v>186.8368128925037</v>
      </c>
      <c r="AN1048" s="55">
        <f t="shared" si="399"/>
        <v>0.45411139059252875</v>
      </c>
      <c r="AO1048" s="55">
        <f t="shared" si="400"/>
        <v>0.3476360483104507</v>
      </c>
      <c r="AP1048" s="55">
        <f t="shared" si="401"/>
        <v>0.28076590542810215</v>
      </c>
      <c r="AQ1048" s="55">
        <f t="shared" si="402"/>
        <v>0.2257286336243472</v>
      </c>
      <c r="AR1048" s="55">
        <f t="shared" si="403"/>
        <v>0.25070861628473939</v>
      </c>
      <c r="AS1048" s="55">
        <f t="shared" si="404"/>
        <v>0.24728587758592147</v>
      </c>
      <c r="AT1048" s="55">
        <f t="shared" si="405"/>
        <v>0.45258557686891021</v>
      </c>
      <c r="AU1048" s="55">
        <f t="shared" si="406"/>
        <v>0.40994560712482375</v>
      </c>
      <c r="AV1048" s="55">
        <f t="shared" si="407"/>
        <v>0.46329013332466945</v>
      </c>
      <c r="AW1048" s="55">
        <f t="shared" si="408"/>
        <v>0.48664659017582712</v>
      </c>
      <c r="AX1048" s="55">
        <f t="shared" si="409"/>
        <v>0.41180269455620172</v>
      </c>
      <c r="AY1048" s="55">
        <f t="shared" si="410"/>
        <v>0.43528184831725147</v>
      </c>
    </row>
    <row r="1049" spans="1:51" ht="14.4" thickBot="1" x14ac:dyDescent="0.3">
      <c r="A1049" s="41" t="s">
        <v>1398</v>
      </c>
      <c r="B1049" s="41" t="s">
        <v>1445</v>
      </c>
      <c r="C1049" s="26" t="s">
        <v>1108</v>
      </c>
      <c r="D1049" s="50">
        <v>8.2200000000000006</v>
      </c>
      <c r="E1049" s="50">
        <v>11.2</v>
      </c>
      <c r="F1049" s="50">
        <v>12.72</v>
      </c>
      <c r="G1049" s="50">
        <v>19.5</v>
      </c>
      <c r="H1049" s="50">
        <v>27.22</v>
      </c>
      <c r="I1049" s="50">
        <v>26.9</v>
      </c>
      <c r="J1049" s="50">
        <v>28.6</v>
      </c>
      <c r="K1049" s="50">
        <v>28.7</v>
      </c>
      <c r="L1049" s="50">
        <v>25.5</v>
      </c>
      <c r="M1049" s="50">
        <v>20.3</v>
      </c>
      <c r="N1049" s="50">
        <v>15.61</v>
      </c>
      <c r="O1049" s="50">
        <v>7.72</v>
      </c>
      <c r="P1049" s="51">
        <v>1.2222222222222239</v>
      </c>
      <c r="Q1049" s="51">
        <v>4.4000000000000012</v>
      </c>
      <c r="R1049" s="51">
        <v>3.3888888888888897</v>
      </c>
      <c r="S1049" s="51">
        <v>8.8000000000000025</v>
      </c>
      <c r="T1049" s="51">
        <v>16.388888888888889</v>
      </c>
      <c r="U1049" s="51">
        <v>20.599999999999998</v>
      </c>
      <c r="V1049" s="51">
        <v>20.300000000000004</v>
      </c>
      <c r="W1049" s="51">
        <v>19.8</v>
      </c>
      <c r="X1049" s="51">
        <v>14.611111111111109</v>
      </c>
      <c r="Y1049" s="51">
        <v>10.399999999999999</v>
      </c>
      <c r="Z1049" s="51">
        <v>5.8888888888888893</v>
      </c>
      <c r="AA1049" s="51">
        <v>0.99999999999999845</v>
      </c>
      <c r="AB1049" s="53">
        <f t="shared" si="387"/>
        <v>409.60849201526895</v>
      </c>
      <c r="AC1049" s="53">
        <f t="shared" si="388"/>
        <v>526.26829144723365</v>
      </c>
      <c r="AD1049" s="53">
        <f t="shared" si="389"/>
        <v>413.07042592873086</v>
      </c>
      <c r="AE1049" s="53">
        <f t="shared" si="390"/>
        <v>565.70482860176128</v>
      </c>
      <c r="AF1049" s="53">
        <f t="shared" si="391"/>
        <v>960.17840872047702</v>
      </c>
      <c r="AG1049" s="53">
        <f t="shared" si="392"/>
        <v>1658.0305994020293</v>
      </c>
      <c r="AH1049" s="53">
        <f t="shared" si="393"/>
        <v>1446.7224731026213</v>
      </c>
      <c r="AI1049" s="53">
        <f t="shared" si="394"/>
        <v>1352.0347233322591</v>
      </c>
      <c r="AJ1049" s="53">
        <f t="shared" si="395"/>
        <v>846.22020417543854</v>
      </c>
      <c r="AK1049" s="53">
        <f t="shared" si="396"/>
        <v>667.31896324335696</v>
      </c>
      <c r="AL1049" s="53">
        <f t="shared" si="397"/>
        <v>485.71860228423725</v>
      </c>
      <c r="AM1049" s="53">
        <f t="shared" si="398"/>
        <v>410.45130881060174</v>
      </c>
      <c r="AN1049" s="55">
        <f t="shared" si="399"/>
        <v>0.61359929734046348</v>
      </c>
      <c r="AO1049" s="55">
        <f t="shared" si="400"/>
        <v>0.62937853004578281</v>
      </c>
      <c r="AP1049" s="55">
        <f t="shared" si="401"/>
        <v>0.53036753452113894</v>
      </c>
      <c r="AQ1049" s="55">
        <f t="shared" si="402"/>
        <v>0.4999640829711961</v>
      </c>
      <c r="AR1049" s="55">
        <f t="shared" si="403"/>
        <v>0.51595877144027247</v>
      </c>
      <c r="AS1049" s="55">
        <f t="shared" si="404"/>
        <v>0.68440838470613741</v>
      </c>
      <c r="AT1049" s="55">
        <f t="shared" si="405"/>
        <v>0.60834042942571509</v>
      </c>
      <c r="AU1049" s="55">
        <f t="shared" si="406"/>
        <v>0.58639176550696248</v>
      </c>
      <c r="AV1049" s="55">
        <f t="shared" si="407"/>
        <v>0.50959499963702726</v>
      </c>
      <c r="AW1049" s="55">
        <f t="shared" si="408"/>
        <v>0.52972132821327567</v>
      </c>
      <c r="AX1049" s="55">
        <f t="shared" si="409"/>
        <v>0.5237463020705545</v>
      </c>
      <c r="AY1049" s="55">
        <f t="shared" si="410"/>
        <v>0.62475937881843724</v>
      </c>
    </row>
    <row r="1050" spans="1:51" ht="14.4" thickBot="1" x14ac:dyDescent="0.3">
      <c r="A1050" s="41" t="s">
        <v>1398</v>
      </c>
      <c r="B1050" s="41" t="s">
        <v>1445</v>
      </c>
      <c r="C1050" s="26" t="s">
        <v>1109</v>
      </c>
      <c r="D1050" s="50">
        <v>6.61</v>
      </c>
      <c r="E1050" s="50">
        <v>6.7</v>
      </c>
      <c r="F1050" s="50">
        <v>11.78</v>
      </c>
      <c r="G1050" s="50">
        <v>15.9</v>
      </c>
      <c r="H1050" s="50">
        <v>24.89</v>
      </c>
      <c r="I1050" s="50">
        <v>25.4</v>
      </c>
      <c r="J1050" s="50">
        <v>27.7</v>
      </c>
      <c r="K1050" s="50">
        <v>27.8</v>
      </c>
      <c r="L1050" s="50">
        <v>24.22</v>
      </c>
      <c r="M1050" s="50">
        <v>18.399999999999999</v>
      </c>
      <c r="N1050" s="50">
        <v>15</v>
      </c>
      <c r="O1050" s="50">
        <v>7.89</v>
      </c>
      <c r="P1050" s="51">
        <v>1.2222222222222239</v>
      </c>
      <c r="Q1050" s="51">
        <v>1.6000000000000014</v>
      </c>
      <c r="R1050" s="51">
        <v>5.4999999999999991</v>
      </c>
      <c r="S1050" s="51">
        <v>9.0000000000000018</v>
      </c>
      <c r="T1050" s="51">
        <v>17</v>
      </c>
      <c r="U1050" s="51">
        <v>21.2</v>
      </c>
      <c r="V1050" s="51">
        <v>19.8</v>
      </c>
      <c r="W1050" s="51">
        <v>20.399999999999999</v>
      </c>
      <c r="X1050" s="51">
        <v>17.111111111111111</v>
      </c>
      <c r="Y1050" s="51">
        <v>13.299999999999999</v>
      </c>
      <c r="Z1050" s="51">
        <v>4.0000000000000018</v>
      </c>
      <c r="AA1050" s="51">
        <v>-2.7222222222222214</v>
      </c>
      <c r="AB1050" s="53">
        <f t="shared" si="387"/>
        <v>457.21210163178694</v>
      </c>
      <c r="AC1050" s="53">
        <f t="shared" si="388"/>
        <v>479.68292892012454</v>
      </c>
      <c r="AD1050" s="53">
        <f t="shared" si="389"/>
        <v>590.34005791853156</v>
      </c>
      <c r="AE1050" s="53">
        <f t="shared" si="390"/>
        <v>729.1680506243323</v>
      </c>
      <c r="AF1050" s="53">
        <f t="shared" si="391"/>
        <v>1191.0145060847442</v>
      </c>
      <c r="AG1050" s="53">
        <f t="shared" si="392"/>
        <v>1950.5056820181853</v>
      </c>
      <c r="AH1050" s="53">
        <f t="shared" si="393"/>
        <v>1433.092226518912</v>
      </c>
      <c r="AI1050" s="53">
        <f t="shared" si="394"/>
        <v>1534.5372042676024</v>
      </c>
      <c r="AJ1050" s="53">
        <f t="shared" si="395"/>
        <v>1257.2872982693373</v>
      </c>
      <c r="AK1050" s="53">
        <f t="shared" si="396"/>
        <v>1100.9241969243985</v>
      </c>
      <c r="AL1050" s="53">
        <f t="shared" si="397"/>
        <v>388.24304671861182</v>
      </c>
      <c r="AM1050" s="53">
        <f t="shared" si="398"/>
        <v>235.55468888691502</v>
      </c>
      <c r="AN1050" s="55">
        <f t="shared" si="399"/>
        <v>0.68491017585241665</v>
      </c>
      <c r="AO1050" s="55">
        <f t="shared" si="400"/>
        <v>0.69937350593976277</v>
      </c>
      <c r="AP1050" s="55">
        <f t="shared" si="401"/>
        <v>0.65393111634161261</v>
      </c>
      <c r="AQ1050" s="55">
        <f t="shared" si="402"/>
        <v>0.63579162886356244</v>
      </c>
      <c r="AR1050" s="55">
        <f t="shared" si="403"/>
        <v>0.61564174381829717</v>
      </c>
      <c r="AS1050" s="55">
        <f t="shared" si="404"/>
        <v>0.7759744380650202</v>
      </c>
      <c r="AT1050" s="55">
        <f t="shared" si="405"/>
        <v>0.62154726231555069</v>
      </c>
      <c r="AU1050" s="55">
        <f t="shared" si="406"/>
        <v>0.64129415675048174</v>
      </c>
      <c r="AV1050" s="55">
        <f t="shared" si="407"/>
        <v>0.64534215179516918</v>
      </c>
      <c r="AW1050" s="55">
        <f t="shared" si="408"/>
        <v>0.7218208762920838</v>
      </c>
      <c r="AX1050" s="55">
        <f t="shared" si="409"/>
        <v>0.47750933415535551</v>
      </c>
      <c r="AY1050" s="55">
        <f t="shared" si="410"/>
        <v>0.47055977506247271</v>
      </c>
    </row>
    <row r="1051" spans="1:51" ht="14.4" thickBot="1" x14ac:dyDescent="0.3">
      <c r="A1051" s="41" t="s">
        <v>1398</v>
      </c>
      <c r="B1051" s="41" t="s">
        <v>1445</v>
      </c>
      <c r="C1051" s="26" t="s">
        <v>1110</v>
      </c>
      <c r="D1051" s="50">
        <v>7</v>
      </c>
      <c r="E1051" s="50">
        <v>9.6999999999999993</v>
      </c>
      <c r="F1051" s="50">
        <v>11</v>
      </c>
      <c r="G1051" s="50">
        <v>15.8</v>
      </c>
      <c r="H1051" s="50">
        <v>25.72</v>
      </c>
      <c r="I1051" s="50">
        <v>26.1</v>
      </c>
      <c r="J1051" s="50">
        <v>31.1</v>
      </c>
      <c r="K1051" s="50">
        <v>29.5</v>
      </c>
      <c r="L1051" s="50">
        <v>24.5</v>
      </c>
      <c r="M1051" s="50">
        <v>19.100000000000001</v>
      </c>
      <c r="N1051" s="50">
        <v>11</v>
      </c>
      <c r="O1051" s="50">
        <v>6.89</v>
      </c>
      <c r="P1051" s="51">
        <v>1.2222222222222239</v>
      </c>
      <c r="Q1051" s="51">
        <v>5.4999999999999991</v>
      </c>
      <c r="R1051" s="51">
        <v>5.9999999999999982</v>
      </c>
      <c r="S1051" s="51">
        <v>9.4</v>
      </c>
      <c r="T1051" s="51">
        <v>18.388888888888886</v>
      </c>
      <c r="U1051" s="51">
        <v>20.599999999999998</v>
      </c>
      <c r="V1051" s="51">
        <v>20.599999999999998</v>
      </c>
      <c r="W1051" s="51">
        <v>19.8</v>
      </c>
      <c r="X1051" s="51">
        <v>17.222222222222221</v>
      </c>
      <c r="Y1051" s="51">
        <v>12.999999999999998</v>
      </c>
      <c r="Z1051" s="51">
        <v>5.3888888888888902</v>
      </c>
      <c r="AA1051" s="51">
        <v>1.5000000000000016</v>
      </c>
      <c r="AB1051" s="53">
        <f t="shared" si="387"/>
        <v>445.13814384596941</v>
      </c>
      <c r="AC1051" s="53">
        <f t="shared" si="388"/>
        <v>677.92963780636421</v>
      </c>
      <c r="AD1051" s="53">
        <f t="shared" si="389"/>
        <v>666.1522066591773</v>
      </c>
      <c r="AE1051" s="53">
        <f t="shared" si="390"/>
        <v>774.45200989807938</v>
      </c>
      <c r="AF1051" s="53">
        <f t="shared" si="391"/>
        <v>1350.4807608818435</v>
      </c>
      <c r="AG1051" s="53">
        <f t="shared" si="392"/>
        <v>1738.1110801558473</v>
      </c>
      <c r="AH1051" s="53">
        <f t="shared" si="393"/>
        <v>1300.1931684657573</v>
      </c>
      <c r="AI1051" s="53">
        <f t="shared" si="394"/>
        <v>1290.8994415150808</v>
      </c>
      <c r="AJ1051" s="53">
        <f t="shared" si="395"/>
        <v>1253.8782489022399</v>
      </c>
      <c r="AK1051" s="53">
        <f t="shared" si="396"/>
        <v>1013.3266441137239</v>
      </c>
      <c r="AL1051" s="53">
        <f t="shared" si="397"/>
        <v>612.10000903604634</v>
      </c>
      <c r="AM1051" s="53">
        <f t="shared" si="398"/>
        <v>466.73679286945372</v>
      </c>
      <c r="AN1051" s="55">
        <f t="shared" si="399"/>
        <v>0.66682321682223156</v>
      </c>
      <c r="AO1051" s="55">
        <f t="shared" si="400"/>
        <v>0.75095579048941996</v>
      </c>
      <c r="AP1051" s="55">
        <f t="shared" si="401"/>
        <v>0.71281266407174215</v>
      </c>
      <c r="AQ1051" s="55">
        <f t="shared" si="402"/>
        <v>0.65733394126129407</v>
      </c>
      <c r="AR1051" s="55">
        <f t="shared" si="403"/>
        <v>0.63957619376811081</v>
      </c>
      <c r="AS1051" s="55">
        <f t="shared" si="404"/>
        <v>0.7174643201629245</v>
      </c>
      <c r="AT1051" s="55">
        <f t="shared" si="405"/>
        <v>0.53669884413263169</v>
      </c>
      <c r="AU1051" s="55">
        <f t="shared" si="406"/>
        <v>0.55987674690508371</v>
      </c>
      <c r="AV1051" s="55">
        <f t="shared" si="407"/>
        <v>0.63908404956623766</v>
      </c>
      <c r="AW1051" s="55">
        <f t="shared" si="408"/>
        <v>0.67752417809402998</v>
      </c>
      <c r="AX1051" s="55">
        <f t="shared" si="409"/>
        <v>0.68328181810615873</v>
      </c>
      <c r="AY1051" s="55">
        <f t="shared" si="410"/>
        <v>0.68538819087158631</v>
      </c>
    </row>
    <row r="1052" spans="1:51" ht="14.4" thickBot="1" x14ac:dyDescent="0.3">
      <c r="A1052" s="41" t="s">
        <v>1398</v>
      </c>
      <c r="B1052" s="41" t="s">
        <v>1445</v>
      </c>
      <c r="C1052" s="26" t="s">
        <v>1111</v>
      </c>
      <c r="D1052" s="50">
        <v>8.7799999999999994</v>
      </c>
      <c r="E1052" s="50">
        <v>10.5</v>
      </c>
      <c r="F1052" s="50">
        <v>15.39</v>
      </c>
      <c r="G1052" s="50">
        <v>19.8</v>
      </c>
      <c r="H1052" s="50">
        <v>22.72</v>
      </c>
      <c r="I1052" s="50">
        <v>27.3</v>
      </c>
      <c r="J1052" s="50">
        <v>29.4</v>
      </c>
      <c r="K1052" s="50">
        <v>27.6</v>
      </c>
      <c r="L1052" s="50">
        <v>26.11</v>
      </c>
      <c r="M1052" s="50">
        <v>19.399999999999999</v>
      </c>
      <c r="N1052" s="50">
        <v>12.11</v>
      </c>
      <c r="O1052" s="50">
        <v>8.11</v>
      </c>
      <c r="P1052" s="51">
        <v>0.61111111111111194</v>
      </c>
      <c r="Q1052" s="51">
        <v>6.3000000000000016</v>
      </c>
      <c r="R1052" s="51">
        <v>8.6111111111111107</v>
      </c>
      <c r="S1052" s="51">
        <v>12</v>
      </c>
      <c r="T1052" s="51">
        <v>16.111111111111111</v>
      </c>
      <c r="U1052" s="51">
        <v>18.899999999999999</v>
      </c>
      <c r="V1052" s="51">
        <v>19.499999999999996</v>
      </c>
      <c r="W1052" s="51">
        <v>20.2</v>
      </c>
      <c r="X1052" s="51">
        <v>17.388888888888886</v>
      </c>
      <c r="Y1052" s="51">
        <v>11.9</v>
      </c>
      <c r="Z1052" s="51">
        <v>3.4999999999999982</v>
      </c>
      <c r="AA1052" s="51">
        <v>-2.2777777777777786</v>
      </c>
      <c r="AB1052" s="53">
        <f t="shared" si="387"/>
        <v>361.15955944061272</v>
      </c>
      <c r="AC1052" s="53">
        <f t="shared" si="388"/>
        <v>717.77858597319005</v>
      </c>
      <c r="AD1052" s="53">
        <f t="shared" si="389"/>
        <v>714.81388939399403</v>
      </c>
      <c r="AE1052" s="53">
        <f t="shared" si="390"/>
        <v>850.88648380661232</v>
      </c>
      <c r="AF1052" s="53">
        <f t="shared" si="391"/>
        <v>1212.089576011547</v>
      </c>
      <c r="AG1052" s="53">
        <f t="shared" si="392"/>
        <v>1311.6067121893645</v>
      </c>
      <c r="AH1052" s="53">
        <f t="shared" si="393"/>
        <v>1250.8996476497146</v>
      </c>
      <c r="AI1052" s="53">
        <f t="shared" si="394"/>
        <v>1514.6870762721082</v>
      </c>
      <c r="AJ1052" s="53">
        <f t="shared" si="395"/>
        <v>1163.6167687399252</v>
      </c>
      <c r="AK1052" s="53">
        <f t="shared" si="396"/>
        <v>860.86884188454155</v>
      </c>
      <c r="AL1052" s="53">
        <f t="shared" si="397"/>
        <v>436.73539072601545</v>
      </c>
      <c r="AM1052" s="53">
        <f t="shared" si="398"/>
        <v>247.84357338250021</v>
      </c>
      <c r="AN1052" s="55">
        <f t="shared" si="399"/>
        <v>0.56534995357366635</v>
      </c>
      <c r="AO1052" s="55">
        <f t="shared" si="400"/>
        <v>0.7523235821388593</v>
      </c>
      <c r="AP1052" s="55">
        <f t="shared" si="401"/>
        <v>0.63986234274911091</v>
      </c>
      <c r="AQ1052" s="55">
        <f t="shared" si="402"/>
        <v>0.6074853671746322</v>
      </c>
      <c r="AR1052" s="55">
        <f t="shared" si="403"/>
        <v>0.66295504446965514</v>
      </c>
      <c r="AS1052" s="55">
        <f t="shared" si="404"/>
        <v>0.60162011982734453</v>
      </c>
      <c r="AT1052" s="55">
        <f t="shared" si="405"/>
        <v>0.55272638506603966</v>
      </c>
      <c r="AU1052" s="55">
        <f t="shared" si="406"/>
        <v>0.64086713580986021</v>
      </c>
      <c r="AV1052" s="55">
        <f t="shared" si="407"/>
        <v>0.58686488299592476</v>
      </c>
      <c r="AW1052" s="55">
        <f t="shared" si="408"/>
        <v>0.61867471062974821</v>
      </c>
      <c r="AX1052" s="55">
        <f t="shared" si="409"/>
        <v>0.55637670534226236</v>
      </c>
      <c r="AY1052" s="55">
        <f t="shared" si="410"/>
        <v>0.47908286219585805</v>
      </c>
    </row>
    <row r="1053" spans="1:51" ht="14.4" thickBot="1" x14ac:dyDescent="0.3">
      <c r="A1053" s="41" t="s">
        <v>1398</v>
      </c>
      <c r="B1053" s="41" t="s">
        <v>1445</v>
      </c>
      <c r="C1053" s="26" t="s">
        <v>1112</v>
      </c>
      <c r="D1053" s="50">
        <v>14.78</v>
      </c>
      <c r="E1053" s="50">
        <v>16.399999999999999</v>
      </c>
      <c r="F1053" s="50">
        <v>16</v>
      </c>
      <c r="G1053" s="50">
        <v>18.899999999999999</v>
      </c>
      <c r="H1053" s="50">
        <v>25</v>
      </c>
      <c r="I1053" s="50">
        <v>28.1</v>
      </c>
      <c r="J1053" s="50">
        <v>28.9</v>
      </c>
      <c r="K1053" s="50">
        <v>28.7</v>
      </c>
      <c r="L1053" s="50">
        <v>26.89</v>
      </c>
      <c r="M1053" s="50">
        <v>23.5</v>
      </c>
      <c r="N1053" s="50">
        <v>16.78</v>
      </c>
      <c r="O1053" s="50">
        <v>10.78</v>
      </c>
      <c r="P1053" s="51">
        <v>12.611111111111112</v>
      </c>
      <c r="Q1053" s="51">
        <v>12.899999999999999</v>
      </c>
      <c r="R1053" s="51">
        <v>11.500000000000002</v>
      </c>
      <c r="S1053" s="51">
        <v>14.100000000000001</v>
      </c>
      <c r="T1053" s="51">
        <v>20.722222222222221</v>
      </c>
      <c r="U1053" s="51">
        <v>22.5</v>
      </c>
      <c r="V1053" s="51">
        <v>24</v>
      </c>
      <c r="W1053" s="51">
        <v>24.299999999999997</v>
      </c>
      <c r="X1053" s="51">
        <v>22.888888888888889</v>
      </c>
      <c r="Y1053" s="51">
        <v>18.600000000000001</v>
      </c>
      <c r="Z1053" s="51">
        <v>11.888888888888888</v>
      </c>
      <c r="AA1053" s="51">
        <v>6.1111111111111107</v>
      </c>
      <c r="AB1053" s="53">
        <f t="shared" si="387"/>
        <v>1266.3572771047645</v>
      </c>
      <c r="AC1053" s="53">
        <f t="shared" si="388"/>
        <v>1185.5709419468926</v>
      </c>
      <c r="AD1053" s="53">
        <f t="shared" si="389"/>
        <v>1011.6804585292017</v>
      </c>
      <c r="AE1053" s="53">
        <f t="shared" si="390"/>
        <v>1183.9454322707504</v>
      </c>
      <c r="AF1053" s="53">
        <f t="shared" si="391"/>
        <v>1883.5779148341644</v>
      </c>
      <c r="AG1053" s="53">
        <f t="shared" si="392"/>
        <v>1950.1646934105879</v>
      </c>
      <c r="AH1053" s="53">
        <f t="shared" si="393"/>
        <v>2231.4782119865345</v>
      </c>
      <c r="AI1053" s="53">
        <f t="shared" si="394"/>
        <v>2340.2526625407531</v>
      </c>
      <c r="AJ1053" s="53">
        <f t="shared" si="395"/>
        <v>2194.4104728311158</v>
      </c>
      <c r="AK1053" s="53">
        <f t="shared" si="396"/>
        <v>1583.5226369235234</v>
      </c>
      <c r="AL1053" s="53">
        <f t="shared" si="397"/>
        <v>1013.4020364039607</v>
      </c>
      <c r="AM1053" s="53">
        <f t="shared" si="398"/>
        <v>686.4096361088574</v>
      </c>
      <c r="AN1053" s="55">
        <f t="shared" si="399"/>
        <v>0.86852856048922422</v>
      </c>
      <c r="AO1053" s="55">
        <f t="shared" si="400"/>
        <v>0.797887663678988</v>
      </c>
      <c r="AP1053" s="55">
        <f t="shared" si="401"/>
        <v>0.74651051596258278</v>
      </c>
      <c r="AQ1053" s="55">
        <f t="shared" si="402"/>
        <v>0.73692824725646922</v>
      </c>
      <c r="AR1053" s="55">
        <f t="shared" si="403"/>
        <v>0.77167885072195175</v>
      </c>
      <c r="AS1053" s="55">
        <f t="shared" si="404"/>
        <v>0.71664534203244323</v>
      </c>
      <c r="AT1053" s="55">
        <f t="shared" si="405"/>
        <v>0.74898443825519689</v>
      </c>
      <c r="AU1053" s="55">
        <f t="shared" si="406"/>
        <v>0.77148114137452761</v>
      </c>
      <c r="AV1053" s="55">
        <f t="shared" si="407"/>
        <v>0.78759987927733099</v>
      </c>
      <c r="AW1053" s="55">
        <f t="shared" si="408"/>
        <v>0.74009319480764568</v>
      </c>
      <c r="AX1053" s="55">
        <f t="shared" si="409"/>
        <v>0.72882824417578573</v>
      </c>
      <c r="AY1053" s="55">
        <f t="shared" si="410"/>
        <v>0.72887656131407408</v>
      </c>
    </row>
    <row r="1054" spans="1:51" ht="14.4" thickBot="1" x14ac:dyDescent="0.3">
      <c r="A1054" s="41" t="s">
        <v>1398</v>
      </c>
      <c r="B1054" s="41" t="s">
        <v>1445</v>
      </c>
      <c r="C1054" s="26" t="s">
        <v>1113</v>
      </c>
      <c r="D1054" s="50">
        <v>8.39</v>
      </c>
      <c r="E1054" s="50">
        <v>12.9</v>
      </c>
      <c r="F1054" s="50">
        <v>12.22</v>
      </c>
      <c r="G1054" s="50">
        <v>19</v>
      </c>
      <c r="H1054" s="50">
        <v>22.11</v>
      </c>
      <c r="I1054" s="50">
        <v>27.3</v>
      </c>
      <c r="J1054" s="50">
        <v>29.3</v>
      </c>
      <c r="K1054" s="50">
        <v>27.2</v>
      </c>
      <c r="L1054" s="50">
        <v>25.5</v>
      </c>
      <c r="M1054" s="50">
        <v>19.5</v>
      </c>
      <c r="N1054" s="50">
        <v>16.61</v>
      </c>
      <c r="O1054" s="50">
        <v>9.89</v>
      </c>
      <c r="P1054" s="51">
        <v>-1.0000000000000004</v>
      </c>
      <c r="Q1054" s="51">
        <v>1.7000000000000013</v>
      </c>
      <c r="R1054" s="51">
        <v>2.3888888888888871</v>
      </c>
      <c r="S1054" s="51">
        <v>7.1000000000000005</v>
      </c>
      <c r="T1054" s="51">
        <v>16.5</v>
      </c>
      <c r="U1054" s="51">
        <v>19.899999999999995</v>
      </c>
      <c r="V1054" s="51">
        <v>17.399999999999999</v>
      </c>
      <c r="W1054" s="51">
        <v>19.400000000000002</v>
      </c>
      <c r="X1054" s="51">
        <v>14.388888888888888</v>
      </c>
      <c r="Y1054" s="51">
        <v>9.1000000000000014</v>
      </c>
      <c r="Z1054" s="51">
        <v>5.2222222222222214</v>
      </c>
      <c r="AA1054" s="51">
        <v>1.888888888888888</v>
      </c>
      <c r="AB1054" s="53">
        <f t="shared" si="387"/>
        <v>293.43503289603211</v>
      </c>
      <c r="AC1054" s="53">
        <f t="shared" si="388"/>
        <v>321.15791402766564</v>
      </c>
      <c r="AD1054" s="53">
        <f t="shared" si="389"/>
        <v>370.47047201643562</v>
      </c>
      <c r="AE1054" s="53">
        <f t="shared" si="390"/>
        <v>463.13110960926389</v>
      </c>
      <c r="AF1054" s="53">
        <f t="shared" si="391"/>
        <v>1321.7562221340283</v>
      </c>
      <c r="AG1054" s="53">
        <f t="shared" si="392"/>
        <v>1485.3357753911127</v>
      </c>
      <c r="AH1054" s="53">
        <f t="shared" si="393"/>
        <v>967.07119160686398</v>
      </c>
      <c r="AI1054" s="53">
        <f t="shared" si="394"/>
        <v>1404.1452122182948</v>
      </c>
      <c r="AJ1054" s="53">
        <f t="shared" si="395"/>
        <v>822.27599640379492</v>
      </c>
      <c r="AK1054" s="53">
        <f t="shared" si="396"/>
        <v>589.0716875000528</v>
      </c>
      <c r="AL1054" s="53">
        <f t="shared" si="397"/>
        <v>415.47715046679104</v>
      </c>
      <c r="AM1054" s="53">
        <f t="shared" si="398"/>
        <v>402.66457583207301</v>
      </c>
      <c r="AN1054" s="55">
        <f t="shared" si="399"/>
        <v>0.51636085129874487</v>
      </c>
      <c r="AO1054" s="55">
        <f t="shared" si="400"/>
        <v>0.46490735428493307</v>
      </c>
      <c r="AP1054" s="55">
        <f t="shared" si="401"/>
        <v>0.51058205500879206</v>
      </c>
      <c r="AQ1054" s="55">
        <f t="shared" si="402"/>
        <v>0.45946895656312209</v>
      </c>
      <c r="AR1054" s="55">
        <f t="shared" si="403"/>
        <v>0.7052523058174639</v>
      </c>
      <c r="AS1054" s="55">
        <f t="shared" si="404"/>
        <v>0.64022533684577032</v>
      </c>
      <c r="AT1054" s="55">
        <f t="shared" si="405"/>
        <v>0.48739586694312548</v>
      </c>
      <c r="AU1054" s="55">
        <f t="shared" si="406"/>
        <v>0.62430923880536859</v>
      </c>
      <c r="AV1054" s="55">
        <f t="shared" si="407"/>
        <v>0.50233364735030372</v>
      </c>
      <c r="AW1054" s="55">
        <f t="shared" si="408"/>
        <v>0.51018529650038613</v>
      </c>
      <c r="AX1054" s="55">
        <f t="shared" si="409"/>
        <v>0.4691933358232156</v>
      </c>
      <c r="AY1054" s="55">
        <f t="shared" si="410"/>
        <v>0.57508113369633784</v>
      </c>
    </row>
    <row r="1055" spans="1:51" ht="14.4" thickBot="1" x14ac:dyDescent="0.3">
      <c r="A1055" s="41" t="s">
        <v>1398</v>
      </c>
      <c r="B1055" s="41" t="s">
        <v>1445</v>
      </c>
      <c r="C1055" s="26" t="s">
        <v>1114</v>
      </c>
      <c r="D1055" s="50">
        <v>5.39</v>
      </c>
      <c r="E1055" s="50">
        <v>10.8</v>
      </c>
      <c r="F1055" s="50">
        <v>10.220000000000001</v>
      </c>
      <c r="G1055" s="50">
        <v>17.100000000000001</v>
      </c>
      <c r="H1055" s="50">
        <v>24.22</v>
      </c>
      <c r="I1055" s="50">
        <v>26.7</v>
      </c>
      <c r="J1055" s="50">
        <v>27.8</v>
      </c>
      <c r="K1055" s="50">
        <v>26.9</v>
      </c>
      <c r="L1055" s="50">
        <v>24</v>
      </c>
      <c r="M1055" s="50">
        <v>18.7</v>
      </c>
      <c r="N1055" s="50">
        <v>14.39</v>
      </c>
      <c r="O1055" s="50">
        <v>6.72</v>
      </c>
      <c r="P1055" s="51">
        <v>-1.4999999999999996</v>
      </c>
      <c r="Q1055" s="51">
        <v>2.5999999999999996</v>
      </c>
      <c r="R1055" s="51">
        <v>2.6111111111111125</v>
      </c>
      <c r="S1055" s="51">
        <v>9.4</v>
      </c>
      <c r="T1055" s="51">
        <v>18.888888888888889</v>
      </c>
      <c r="U1055" s="51">
        <v>20.399999999999999</v>
      </c>
      <c r="V1055" s="51">
        <v>21.1</v>
      </c>
      <c r="W1055" s="51">
        <v>20.599999999999998</v>
      </c>
      <c r="X1055" s="51">
        <v>14.000000000000002</v>
      </c>
      <c r="Y1055" s="51">
        <v>9.9</v>
      </c>
      <c r="Z1055" s="51">
        <v>5.2222222222222214</v>
      </c>
      <c r="AA1055" s="51">
        <v>0.99999999999999845</v>
      </c>
      <c r="AB1055" s="53">
        <f t="shared" si="387"/>
        <v>334.99645403431117</v>
      </c>
      <c r="AC1055" s="53">
        <f t="shared" si="388"/>
        <v>419.32631365825301</v>
      </c>
      <c r="AD1055" s="53">
        <f t="shared" si="389"/>
        <v>436.53705398928372</v>
      </c>
      <c r="AE1055" s="53">
        <f t="shared" si="390"/>
        <v>712.9808167099967</v>
      </c>
      <c r="AF1055" s="53">
        <f t="shared" si="391"/>
        <v>1572.1918637493891</v>
      </c>
      <c r="AG1055" s="53">
        <f t="shared" si="392"/>
        <v>1636.7721830574344</v>
      </c>
      <c r="AH1055" s="53">
        <f t="shared" si="393"/>
        <v>1672.6535672805919</v>
      </c>
      <c r="AI1055" s="53">
        <f t="shared" si="394"/>
        <v>1658.0305994020293</v>
      </c>
      <c r="AJ1055" s="53">
        <f t="shared" si="395"/>
        <v>855.19244345277718</v>
      </c>
      <c r="AK1055" s="53">
        <f t="shared" si="396"/>
        <v>689.44167097006584</v>
      </c>
      <c r="AL1055" s="53">
        <f t="shared" si="397"/>
        <v>478.99842338325743</v>
      </c>
      <c r="AM1055" s="53">
        <f t="shared" si="398"/>
        <v>439.50650813659325</v>
      </c>
      <c r="AN1055" s="55">
        <f t="shared" si="399"/>
        <v>0.61149385658088584</v>
      </c>
      <c r="AO1055" s="55">
        <f t="shared" si="400"/>
        <v>0.56931105626907463</v>
      </c>
      <c r="AP1055" s="55">
        <f t="shared" si="401"/>
        <v>0.59221044060692063</v>
      </c>
      <c r="AQ1055" s="55">
        <f t="shared" si="402"/>
        <v>0.60515885335923736</v>
      </c>
      <c r="AR1055" s="55">
        <f t="shared" si="403"/>
        <v>0.72164821376614707</v>
      </c>
      <c r="AS1055" s="55">
        <f t="shared" si="404"/>
        <v>0.6840188911727535</v>
      </c>
      <c r="AT1055" s="55">
        <f t="shared" si="405"/>
        <v>0.66953235994079152</v>
      </c>
      <c r="AU1055" s="55">
        <f t="shared" si="406"/>
        <v>0.68440838470613741</v>
      </c>
      <c r="AV1055" s="55">
        <f t="shared" si="407"/>
        <v>0.53576211354434722</v>
      </c>
      <c r="AW1055" s="55">
        <f t="shared" si="408"/>
        <v>0.56587637056728002</v>
      </c>
      <c r="AX1055" s="55">
        <f t="shared" si="409"/>
        <v>0.54092714333087044</v>
      </c>
      <c r="AY1055" s="55">
        <f t="shared" si="410"/>
        <v>0.66898510765081531</v>
      </c>
    </row>
    <row r="1056" spans="1:51" ht="14.4" thickBot="1" x14ac:dyDescent="0.3">
      <c r="A1056" s="41" t="s">
        <v>1398</v>
      </c>
      <c r="B1056" s="41" t="s">
        <v>1445</v>
      </c>
      <c r="C1056" s="26" t="s">
        <v>1115</v>
      </c>
      <c r="D1056" s="50">
        <v>17.89</v>
      </c>
      <c r="E1056" s="50">
        <v>15.7</v>
      </c>
      <c r="F1056" s="50">
        <v>19.72</v>
      </c>
      <c r="G1056" s="50">
        <v>20.8</v>
      </c>
      <c r="H1056" s="50">
        <v>26.11</v>
      </c>
      <c r="I1056" s="50">
        <v>28.2</v>
      </c>
      <c r="J1056" s="50">
        <v>29.9</v>
      </c>
      <c r="K1056" s="50">
        <v>28.4</v>
      </c>
      <c r="L1056" s="50">
        <v>26.89</v>
      </c>
      <c r="M1056" s="50">
        <v>23.8</v>
      </c>
      <c r="N1056" s="50">
        <v>19.39</v>
      </c>
      <c r="O1056" s="50">
        <v>17.89</v>
      </c>
      <c r="P1056" s="51">
        <v>13.22222222222222</v>
      </c>
      <c r="Q1056" s="51">
        <v>11.400000000000002</v>
      </c>
      <c r="R1056" s="51">
        <v>14.722222222222221</v>
      </c>
      <c r="S1056" s="51">
        <v>17.5</v>
      </c>
      <c r="T1056" s="51">
        <v>21.5</v>
      </c>
      <c r="U1056" s="51">
        <v>23.299999999999997</v>
      </c>
      <c r="V1056" s="51">
        <v>22.3</v>
      </c>
      <c r="W1056" s="51">
        <v>23.299999999999997</v>
      </c>
      <c r="X1056" s="51">
        <v>22.111111111111111</v>
      </c>
      <c r="Y1056" s="51">
        <v>20.799999999999997</v>
      </c>
      <c r="Z1056" s="51">
        <v>13.611111111111111</v>
      </c>
      <c r="AA1056" s="51">
        <v>14.722222222222221</v>
      </c>
      <c r="AB1056" s="53">
        <f t="shared" si="387"/>
        <v>1125.2787946019957</v>
      </c>
      <c r="AC1056" s="53">
        <f t="shared" si="388"/>
        <v>1017.7131171856126</v>
      </c>
      <c r="AD1056" s="53">
        <f t="shared" si="389"/>
        <v>1219.2597228344337</v>
      </c>
      <c r="AE1056" s="53">
        <f t="shared" si="390"/>
        <v>1625.5872814369336</v>
      </c>
      <c r="AF1056" s="53">
        <f t="shared" si="391"/>
        <v>1940.143967806609</v>
      </c>
      <c r="AG1056" s="53">
        <f t="shared" si="392"/>
        <v>2136.1337008038313</v>
      </c>
      <c r="AH1056" s="53">
        <f t="shared" si="393"/>
        <v>1714.990008010082</v>
      </c>
      <c r="AI1056" s="53">
        <f t="shared" si="394"/>
        <v>2111.4213864602066</v>
      </c>
      <c r="AJ1056" s="53">
        <f t="shared" si="395"/>
        <v>1996.5348013978396</v>
      </c>
      <c r="AK1056" s="53">
        <f t="shared" si="396"/>
        <v>2043.4028023935903</v>
      </c>
      <c r="AL1056" s="53">
        <f t="shared" si="397"/>
        <v>1077.7259006836769</v>
      </c>
      <c r="AM1056" s="53">
        <f t="shared" si="398"/>
        <v>1366.944158889401</v>
      </c>
      <c r="AN1056" s="55">
        <f t="shared" si="399"/>
        <v>0.74154038406807843</v>
      </c>
      <c r="AO1056" s="55">
        <f t="shared" si="400"/>
        <v>0.75594530281291261</v>
      </c>
      <c r="AP1056" s="55">
        <f t="shared" si="401"/>
        <v>0.728996731039253</v>
      </c>
      <c r="AQ1056" s="55">
        <f t="shared" si="402"/>
        <v>0.81412681062093362</v>
      </c>
      <c r="AR1056" s="55">
        <f t="shared" si="403"/>
        <v>0.75779217455269998</v>
      </c>
      <c r="AS1056" s="55">
        <f t="shared" si="404"/>
        <v>0.74785616269987198</v>
      </c>
      <c r="AT1056" s="55">
        <f t="shared" si="405"/>
        <v>0.63793326752103319</v>
      </c>
      <c r="AU1056" s="55">
        <f t="shared" si="406"/>
        <v>0.73920443056835727</v>
      </c>
      <c r="AV1056" s="55">
        <f t="shared" si="407"/>
        <v>0.75125114967241202</v>
      </c>
      <c r="AW1056" s="55">
        <f t="shared" si="408"/>
        <v>0.83315883888283515</v>
      </c>
      <c r="AX1056" s="55">
        <f t="shared" si="409"/>
        <v>0.69244149683803458</v>
      </c>
      <c r="AY1056" s="55">
        <f t="shared" si="410"/>
        <v>0.81729741799966882</v>
      </c>
    </row>
    <row r="1057" spans="1:51" ht="14.4" thickBot="1" x14ac:dyDescent="0.3">
      <c r="A1057" s="41" t="s">
        <v>1398</v>
      </c>
      <c r="B1057" s="41" t="s">
        <v>1445</v>
      </c>
      <c r="C1057" s="26" t="s">
        <v>1116</v>
      </c>
      <c r="D1057" s="50">
        <v>9.5</v>
      </c>
      <c r="E1057" s="50">
        <v>12.5</v>
      </c>
      <c r="F1057" s="50">
        <v>16.72</v>
      </c>
      <c r="G1057" s="50">
        <v>20</v>
      </c>
      <c r="H1057" s="50">
        <v>23.28</v>
      </c>
      <c r="I1057" s="50">
        <v>27.2</v>
      </c>
      <c r="J1057" s="50">
        <v>28.7</v>
      </c>
      <c r="K1057" s="50">
        <v>27.6</v>
      </c>
      <c r="L1057" s="50">
        <v>26.78</v>
      </c>
      <c r="M1057" s="50">
        <v>20.8</v>
      </c>
      <c r="N1057" s="50">
        <v>13.28</v>
      </c>
      <c r="O1057" s="50">
        <v>11.5</v>
      </c>
      <c r="P1057" s="51">
        <v>4.6111111111111098</v>
      </c>
      <c r="Q1057" s="51">
        <v>5.9999999999999982</v>
      </c>
      <c r="R1057" s="51">
        <v>10.777777777777777</v>
      </c>
      <c r="S1057" s="51">
        <v>14.200000000000001</v>
      </c>
      <c r="T1057" s="51">
        <v>18.111111111111107</v>
      </c>
      <c r="U1057" s="51">
        <v>21.3</v>
      </c>
      <c r="V1057" s="51">
        <v>19.299999999999997</v>
      </c>
      <c r="W1057" s="51">
        <v>20.599999999999998</v>
      </c>
      <c r="X1057" s="51">
        <v>18.888888888888889</v>
      </c>
      <c r="Y1057" s="51">
        <v>17.599999999999998</v>
      </c>
      <c r="Z1057" s="51">
        <v>9.6111111111111089</v>
      </c>
      <c r="AA1057" s="51">
        <v>0.77777777777777701</v>
      </c>
      <c r="AB1057" s="53">
        <f t="shared" si="387"/>
        <v>607.13048823832196</v>
      </c>
      <c r="AC1057" s="53">
        <f t="shared" si="388"/>
        <v>603.375987755452</v>
      </c>
      <c r="AD1057" s="53">
        <f t="shared" si="389"/>
        <v>878.10194007861844</v>
      </c>
      <c r="AE1057" s="53">
        <f t="shared" si="390"/>
        <v>1120.0987253070919</v>
      </c>
      <c r="AF1057" s="53">
        <f t="shared" si="391"/>
        <v>1509.2745396678454</v>
      </c>
      <c r="AG1057" s="53">
        <f t="shared" si="392"/>
        <v>1775.4720018742626</v>
      </c>
      <c r="AH1057" s="53">
        <f t="shared" si="393"/>
        <v>1270.5982802201643</v>
      </c>
      <c r="AI1057" s="53">
        <f t="shared" si="394"/>
        <v>1591.3566457755196</v>
      </c>
      <c r="AJ1057" s="53">
        <f t="shared" si="395"/>
        <v>1350.4021246224099</v>
      </c>
      <c r="AK1057" s="53">
        <f t="shared" si="396"/>
        <v>1646.2255900698258</v>
      </c>
      <c r="AL1057" s="53">
        <f t="shared" si="397"/>
        <v>937.4988013833165</v>
      </c>
      <c r="AM1057" s="53">
        <f t="shared" si="398"/>
        <v>308.45692863202277</v>
      </c>
      <c r="AN1057" s="55">
        <f t="shared" si="399"/>
        <v>0.71544744218264511</v>
      </c>
      <c r="AO1057" s="55">
        <f t="shared" si="400"/>
        <v>0.64563930130299962</v>
      </c>
      <c r="AP1057" s="55">
        <f t="shared" si="401"/>
        <v>0.67972572132589937</v>
      </c>
      <c r="AQ1057" s="55">
        <f t="shared" si="402"/>
        <v>0.69268754990006731</v>
      </c>
      <c r="AR1057" s="55">
        <f t="shared" si="403"/>
        <v>0.72734627152416731</v>
      </c>
      <c r="AS1057" s="55">
        <f t="shared" si="404"/>
        <v>0.70202190609608561</v>
      </c>
      <c r="AT1057" s="55">
        <f t="shared" si="405"/>
        <v>0.56845759312121624</v>
      </c>
      <c r="AU1057" s="55">
        <f t="shared" si="406"/>
        <v>0.65688644818702324</v>
      </c>
      <c r="AV1057" s="55">
        <f t="shared" si="407"/>
        <v>0.61984500974056178</v>
      </c>
      <c r="AW1057" s="55">
        <f t="shared" si="408"/>
        <v>0.81927855074735922</v>
      </c>
      <c r="AX1057" s="55">
        <f t="shared" si="409"/>
        <v>0.7845208775382887</v>
      </c>
      <c r="AY1057" s="55">
        <f t="shared" si="410"/>
        <v>0.47708256909737273</v>
      </c>
    </row>
    <row r="1058" spans="1:51" ht="27" thickBot="1" x14ac:dyDescent="0.3">
      <c r="A1058" s="41" t="s">
        <v>1398</v>
      </c>
      <c r="B1058" s="41" t="s">
        <v>1445</v>
      </c>
      <c r="C1058" s="26" t="s">
        <v>1117</v>
      </c>
      <c r="D1058" s="50">
        <v>10.5</v>
      </c>
      <c r="E1058" s="50">
        <v>12.8</v>
      </c>
      <c r="F1058" s="50">
        <v>16.22</v>
      </c>
      <c r="G1058" s="50">
        <v>20.5</v>
      </c>
      <c r="H1058" s="50">
        <v>24</v>
      </c>
      <c r="I1058" s="50">
        <v>27</v>
      </c>
      <c r="J1058" s="50">
        <v>28.3</v>
      </c>
      <c r="K1058" s="50">
        <v>28.2</v>
      </c>
      <c r="L1058" s="50">
        <v>26.39</v>
      </c>
      <c r="M1058" s="50">
        <v>20.3</v>
      </c>
      <c r="N1058" s="50">
        <v>17.11</v>
      </c>
      <c r="O1058" s="50">
        <v>12.5</v>
      </c>
      <c r="P1058" s="51">
        <v>5.2777777777777777</v>
      </c>
      <c r="Q1058" s="51">
        <v>6.4000000000000012</v>
      </c>
      <c r="R1058" s="51">
        <v>9.5</v>
      </c>
      <c r="S1058" s="51">
        <v>15.299999999999999</v>
      </c>
      <c r="T1058" s="51">
        <v>18.777777777777775</v>
      </c>
      <c r="U1058" s="51">
        <v>22.1</v>
      </c>
      <c r="V1058" s="51">
        <v>22.7</v>
      </c>
      <c r="W1058" s="51">
        <v>22.9</v>
      </c>
      <c r="X1058" s="51">
        <v>19.777777777777775</v>
      </c>
      <c r="Y1058" s="51">
        <v>14.100000000000001</v>
      </c>
      <c r="Z1058" s="51">
        <v>12.111111111111109</v>
      </c>
      <c r="AA1058" s="51">
        <v>6.5000000000000018</v>
      </c>
      <c r="AB1058" s="53">
        <f t="shared" si="387"/>
        <v>623.10673603142789</v>
      </c>
      <c r="AC1058" s="53">
        <f t="shared" si="388"/>
        <v>625.18588792535866</v>
      </c>
      <c r="AD1058" s="53">
        <f t="shared" si="389"/>
        <v>764.16565469301509</v>
      </c>
      <c r="AE1058" s="53">
        <f t="shared" si="390"/>
        <v>1251.4813737929373</v>
      </c>
      <c r="AF1058" s="53">
        <f t="shared" si="391"/>
        <v>1571.1289554177793</v>
      </c>
      <c r="AG1058" s="53">
        <f t="shared" si="392"/>
        <v>1980.9861464044095</v>
      </c>
      <c r="AH1058" s="53">
        <f t="shared" si="393"/>
        <v>1974.9653354206746</v>
      </c>
      <c r="AI1058" s="53">
        <f t="shared" si="394"/>
        <v>2035.245181271742</v>
      </c>
      <c r="AJ1058" s="53">
        <f t="shared" si="395"/>
        <v>1543.4276512155825</v>
      </c>
      <c r="AK1058" s="53">
        <f t="shared" si="396"/>
        <v>1085.3615126706452</v>
      </c>
      <c r="AL1058" s="53">
        <f t="shared" si="397"/>
        <v>1021.9051018217039</v>
      </c>
      <c r="AM1058" s="53">
        <f t="shared" si="398"/>
        <v>646.43253385919365</v>
      </c>
      <c r="AN1058" s="55">
        <f t="shared" si="399"/>
        <v>0.70095582581654015</v>
      </c>
      <c r="AO1058" s="55">
        <f t="shared" si="400"/>
        <v>0.65077704991496099</v>
      </c>
      <c r="AP1058" s="55">
        <f t="shared" si="401"/>
        <v>0.64425966561338321</v>
      </c>
      <c r="AQ1058" s="55">
        <f t="shared" si="402"/>
        <v>0.72096195403902552</v>
      </c>
      <c r="AR1058" s="55">
        <f t="shared" si="403"/>
        <v>0.72618284999472604</v>
      </c>
      <c r="AS1058" s="55">
        <f t="shared" si="404"/>
        <v>0.74590535560510518</v>
      </c>
      <c r="AT1058" s="55">
        <f t="shared" si="405"/>
        <v>0.71700098961409642</v>
      </c>
      <c r="AU1058" s="55">
        <f t="shared" si="406"/>
        <v>0.7299821296932989</v>
      </c>
      <c r="AV1058" s="55">
        <f t="shared" si="407"/>
        <v>0.67032397154374757</v>
      </c>
      <c r="AW1058" s="55">
        <f t="shared" si="408"/>
        <v>0.67556623419541084</v>
      </c>
      <c r="AX1058" s="55">
        <f t="shared" si="409"/>
        <v>0.72426634849474969</v>
      </c>
      <c r="AY1058" s="55">
        <f t="shared" si="410"/>
        <v>0.66827859408468859</v>
      </c>
    </row>
    <row r="1059" spans="1:51" ht="27" thickBot="1" x14ac:dyDescent="0.3">
      <c r="A1059" s="41" t="s">
        <v>1398</v>
      </c>
      <c r="B1059" s="41" t="s">
        <v>1445</v>
      </c>
      <c r="C1059" s="26" t="s">
        <v>1118</v>
      </c>
      <c r="D1059" s="50">
        <v>11.5</v>
      </c>
      <c r="E1059" s="50">
        <v>14.4</v>
      </c>
      <c r="F1059" s="50">
        <v>14.11</v>
      </c>
      <c r="G1059" s="50">
        <v>19.399999999999999</v>
      </c>
      <c r="H1059" s="50">
        <v>24.39</v>
      </c>
      <c r="I1059" s="50">
        <v>26.5</v>
      </c>
      <c r="J1059" s="50">
        <v>28.2</v>
      </c>
      <c r="K1059" s="50">
        <v>27.5</v>
      </c>
      <c r="L1059" s="50">
        <v>25.5</v>
      </c>
      <c r="M1059" s="50">
        <v>22.2</v>
      </c>
      <c r="N1059" s="50">
        <v>18.5</v>
      </c>
      <c r="O1059" s="50">
        <v>13</v>
      </c>
      <c r="P1059" s="51">
        <v>5.7222222222222205</v>
      </c>
      <c r="Q1059" s="51">
        <v>7.7999999999999989</v>
      </c>
      <c r="R1059" s="51">
        <v>6.7777777777777795</v>
      </c>
      <c r="S1059" s="51">
        <v>13.599999999999998</v>
      </c>
      <c r="T1059" s="51">
        <v>19.611111111111111</v>
      </c>
      <c r="U1059" s="51">
        <v>22.3</v>
      </c>
      <c r="V1059" s="51">
        <v>22.5</v>
      </c>
      <c r="W1059" s="51">
        <v>23.6</v>
      </c>
      <c r="X1059" s="51">
        <v>19.722222222222221</v>
      </c>
      <c r="Y1059" s="51">
        <v>16.3</v>
      </c>
      <c r="Z1059" s="51">
        <v>12.888888888888889</v>
      </c>
      <c r="AA1059" s="51">
        <v>8.4999999999999982</v>
      </c>
      <c r="AB1059" s="53">
        <f t="shared" si="387"/>
        <v>620.16327157217756</v>
      </c>
      <c r="AC1059" s="53">
        <f t="shared" si="388"/>
        <v>682.44401983834575</v>
      </c>
      <c r="AD1059" s="53">
        <f t="shared" si="389"/>
        <v>604.67549035077809</v>
      </c>
      <c r="AE1059" s="53">
        <f t="shared" si="390"/>
        <v>1075.5003723186542</v>
      </c>
      <c r="AF1059" s="53">
        <f t="shared" si="391"/>
        <v>1702.709128023713</v>
      </c>
      <c r="AG1059" s="53">
        <f t="shared" si="392"/>
        <v>2090.4418042645398</v>
      </c>
      <c r="AH1059" s="53">
        <f t="shared" si="393"/>
        <v>1938.838950960753</v>
      </c>
      <c r="AI1059" s="53">
        <f t="shared" si="394"/>
        <v>2307.2357783204316</v>
      </c>
      <c r="AJ1059" s="53">
        <f t="shared" si="395"/>
        <v>1615.7598422719536</v>
      </c>
      <c r="AK1059" s="53">
        <f t="shared" si="396"/>
        <v>1281.4899308711058</v>
      </c>
      <c r="AL1059" s="53">
        <f t="shared" si="397"/>
        <v>1036.8626147631551</v>
      </c>
      <c r="AM1059" s="53">
        <f t="shared" si="398"/>
        <v>821.97252582733302</v>
      </c>
      <c r="AN1059" s="55">
        <f t="shared" si="399"/>
        <v>0.67647119007979106</v>
      </c>
      <c r="AO1059" s="55">
        <f t="shared" si="400"/>
        <v>0.64545340236686333</v>
      </c>
      <c r="AP1059" s="55">
        <f t="shared" si="401"/>
        <v>0.61329195861737207</v>
      </c>
      <c r="AQ1059" s="55">
        <f t="shared" si="402"/>
        <v>0.69151109366445462</v>
      </c>
      <c r="AR1059" s="55">
        <f t="shared" si="403"/>
        <v>0.74718920492433716</v>
      </c>
      <c r="AS1059" s="55">
        <f t="shared" si="404"/>
        <v>0.77759191862836918</v>
      </c>
      <c r="AT1059" s="55">
        <f t="shared" si="405"/>
        <v>0.71248336504703358</v>
      </c>
      <c r="AU1059" s="55">
        <f t="shared" si="406"/>
        <v>0.79327345518996584</v>
      </c>
      <c r="AV1059" s="55">
        <f t="shared" si="407"/>
        <v>0.70416083754839609</v>
      </c>
      <c r="AW1059" s="55">
        <f t="shared" si="408"/>
        <v>0.69252600546438081</v>
      </c>
      <c r="AX1059" s="55">
        <f t="shared" si="409"/>
        <v>0.69831438206500929</v>
      </c>
      <c r="AY1059" s="55">
        <f t="shared" si="410"/>
        <v>0.74133809691245167</v>
      </c>
    </row>
    <row r="1060" spans="1:51" ht="14.4" thickBot="1" x14ac:dyDescent="0.3">
      <c r="A1060" s="41" t="s">
        <v>1398</v>
      </c>
      <c r="B1060" s="41" t="s">
        <v>1445</v>
      </c>
      <c r="C1060" s="26" t="s">
        <v>1119</v>
      </c>
      <c r="D1060" s="50">
        <v>15.39</v>
      </c>
      <c r="E1060" s="50">
        <v>15.9</v>
      </c>
      <c r="F1060" s="50">
        <v>16.5</v>
      </c>
      <c r="G1060" s="50">
        <v>20.5</v>
      </c>
      <c r="H1060" s="50">
        <v>23.89</v>
      </c>
      <c r="I1060" s="50">
        <v>27</v>
      </c>
      <c r="J1060" s="50">
        <v>28.4</v>
      </c>
      <c r="K1060" s="50">
        <v>27.9</v>
      </c>
      <c r="L1060" s="50">
        <v>25.11</v>
      </c>
      <c r="M1060" s="50">
        <v>22.1</v>
      </c>
      <c r="N1060" s="50">
        <v>16.39</v>
      </c>
      <c r="O1060" s="50">
        <v>13.5</v>
      </c>
      <c r="P1060" s="51">
        <v>12.611111111111112</v>
      </c>
      <c r="Q1060" s="51">
        <v>11.400000000000002</v>
      </c>
      <c r="R1060" s="51">
        <v>12.722222222222221</v>
      </c>
      <c r="S1060" s="51">
        <v>12.799999999999999</v>
      </c>
      <c r="T1060" s="51">
        <v>19.222222222222218</v>
      </c>
      <c r="U1060" s="51">
        <v>23.400000000000002</v>
      </c>
      <c r="V1060" s="51">
        <v>23.000000000000004</v>
      </c>
      <c r="W1060" s="51">
        <v>22.1</v>
      </c>
      <c r="X1060" s="51">
        <v>19.111111111111114</v>
      </c>
      <c r="Y1060" s="51">
        <v>14.000000000000002</v>
      </c>
      <c r="Z1060" s="51">
        <v>11.111111111111111</v>
      </c>
      <c r="AA1060" s="51">
        <v>7.3888888888888875</v>
      </c>
      <c r="AB1060" s="53">
        <f t="shared" si="387"/>
        <v>1217.6554395363905</v>
      </c>
      <c r="AC1060" s="53">
        <f t="shared" si="388"/>
        <v>1004.7823052796856</v>
      </c>
      <c r="AD1060" s="53">
        <f t="shared" si="389"/>
        <v>1150.959461343487</v>
      </c>
      <c r="AE1060" s="53">
        <f t="shared" si="390"/>
        <v>905.08573736397386</v>
      </c>
      <c r="AF1060" s="53">
        <f t="shared" si="391"/>
        <v>1671.7267977679719</v>
      </c>
      <c r="AG1060" s="53">
        <f t="shared" si="392"/>
        <v>2319.261874258355</v>
      </c>
      <c r="AH1060" s="53">
        <f t="shared" si="393"/>
        <v>2036.2076615397709</v>
      </c>
      <c r="AI1060" s="53">
        <f t="shared" si="394"/>
        <v>1879.3056093992018</v>
      </c>
      <c r="AJ1060" s="53">
        <f t="shared" si="395"/>
        <v>1532.6528376821486</v>
      </c>
      <c r="AK1060" s="53">
        <f t="shared" si="396"/>
        <v>959.36970044857412</v>
      </c>
      <c r="AL1060" s="53">
        <f t="shared" si="397"/>
        <v>937.30445584517713</v>
      </c>
      <c r="AM1060" s="53">
        <f t="shared" si="398"/>
        <v>684.01946007210256</v>
      </c>
      <c r="AN1060" s="55">
        <f t="shared" si="399"/>
        <v>0.83512650433873026</v>
      </c>
      <c r="AO1060" s="55">
        <f t="shared" si="400"/>
        <v>0.74634044820626799</v>
      </c>
      <c r="AP1060" s="55">
        <f t="shared" si="401"/>
        <v>0.78365803217288876</v>
      </c>
      <c r="AQ1060" s="55">
        <f t="shared" si="402"/>
        <v>0.61311933581678102</v>
      </c>
      <c r="AR1060" s="55">
        <f t="shared" si="403"/>
        <v>0.75155046501852174</v>
      </c>
      <c r="AS1060" s="55">
        <f t="shared" si="404"/>
        <v>0.80708244426280729</v>
      </c>
      <c r="AT1060" s="55">
        <f t="shared" si="405"/>
        <v>0.72591895505384207</v>
      </c>
      <c r="AU1060" s="55">
        <f t="shared" si="406"/>
        <v>0.70761934474599431</v>
      </c>
      <c r="AV1060" s="55">
        <f t="shared" si="407"/>
        <v>0.69381412550158394</v>
      </c>
      <c r="AW1060" s="55">
        <f t="shared" si="408"/>
        <v>0.60102722178825885</v>
      </c>
      <c r="AX1060" s="55">
        <f t="shared" si="409"/>
        <v>0.70967011467136687</v>
      </c>
      <c r="AY1060" s="55">
        <f t="shared" si="410"/>
        <v>0.66533646363871279</v>
      </c>
    </row>
    <row r="1061" spans="1:51" ht="14.4" thickBot="1" x14ac:dyDescent="0.3">
      <c r="A1061" s="41" t="s">
        <v>1398</v>
      </c>
      <c r="B1061" s="41" t="s">
        <v>1445</v>
      </c>
      <c r="C1061" s="26" t="s">
        <v>1120</v>
      </c>
      <c r="D1061" s="50">
        <v>12.11</v>
      </c>
      <c r="E1061" s="50">
        <v>14.9</v>
      </c>
      <c r="F1061" s="50">
        <v>16.28</v>
      </c>
      <c r="G1061" s="50">
        <v>21.8</v>
      </c>
      <c r="H1061" s="50">
        <v>24</v>
      </c>
      <c r="I1061" s="50">
        <v>27</v>
      </c>
      <c r="J1061" s="50">
        <v>27.8</v>
      </c>
      <c r="K1061" s="50">
        <v>26.8</v>
      </c>
      <c r="L1061" s="50">
        <v>26.39</v>
      </c>
      <c r="M1061" s="50">
        <v>23.9</v>
      </c>
      <c r="N1061" s="50">
        <v>13.61</v>
      </c>
      <c r="O1061" s="50">
        <v>11.89</v>
      </c>
      <c r="P1061" s="51">
        <v>7.1111111111111089</v>
      </c>
      <c r="Q1061" s="51">
        <v>10.199999999999999</v>
      </c>
      <c r="R1061" s="51">
        <v>11.777777777777779</v>
      </c>
      <c r="S1061" s="51">
        <v>18.200000000000003</v>
      </c>
      <c r="T1061" s="51">
        <v>19.222222222222218</v>
      </c>
      <c r="U1061" s="51">
        <v>22.199999999999996</v>
      </c>
      <c r="V1061" s="51">
        <v>23.000000000000004</v>
      </c>
      <c r="W1061" s="51">
        <v>21.599999999999998</v>
      </c>
      <c r="X1061" s="51">
        <v>20</v>
      </c>
      <c r="Y1061" s="51">
        <v>20.300000000000004</v>
      </c>
      <c r="Z1061" s="51">
        <v>9.0000000000000018</v>
      </c>
      <c r="AA1061" s="51">
        <v>6.6111111111111098</v>
      </c>
      <c r="AB1061" s="53">
        <f t="shared" si="387"/>
        <v>721.23324033651886</v>
      </c>
      <c r="AC1061" s="53">
        <f t="shared" si="388"/>
        <v>913.34068486065951</v>
      </c>
      <c r="AD1061" s="53">
        <f t="shared" si="389"/>
        <v>1030.9160270719551</v>
      </c>
      <c r="AE1061" s="53">
        <f t="shared" si="390"/>
        <v>1669.7520397841001</v>
      </c>
      <c r="AF1061" s="53">
        <f t="shared" si="391"/>
        <v>1660.7125071190892</v>
      </c>
      <c r="AG1061" s="53">
        <f t="shared" si="392"/>
        <v>2005.2663342652727</v>
      </c>
      <c r="AH1061" s="53">
        <f t="shared" si="393"/>
        <v>2108.6524473632899</v>
      </c>
      <c r="AI1061" s="53">
        <f t="shared" si="394"/>
        <v>1885.7078621998919</v>
      </c>
      <c r="AJ1061" s="53">
        <f t="shared" si="395"/>
        <v>1586.5227462426872</v>
      </c>
      <c r="AK1061" s="53">
        <f t="shared" si="396"/>
        <v>1909.7081566141596</v>
      </c>
      <c r="AL1061" s="53">
        <f t="shared" si="397"/>
        <v>845.14611343762033</v>
      </c>
      <c r="AM1061" s="53">
        <f t="shared" si="398"/>
        <v>683.24884396229004</v>
      </c>
      <c r="AN1061" s="55">
        <f t="shared" si="399"/>
        <v>0.71498612254344374</v>
      </c>
      <c r="AO1061" s="55">
        <f t="shared" si="400"/>
        <v>0.73475734440703078</v>
      </c>
      <c r="AP1061" s="55">
        <f t="shared" si="401"/>
        <v>0.74687635618839543</v>
      </c>
      <c r="AQ1061" s="55">
        <f t="shared" si="402"/>
        <v>0.80020469658517634</v>
      </c>
      <c r="AR1061" s="55">
        <f t="shared" si="403"/>
        <v>0.74659882144250844</v>
      </c>
      <c r="AS1061" s="55">
        <f t="shared" si="404"/>
        <v>0.75046257213334999</v>
      </c>
      <c r="AT1061" s="55">
        <f t="shared" si="405"/>
        <v>0.75174590984701906</v>
      </c>
      <c r="AU1061" s="55">
        <f t="shared" si="406"/>
        <v>0.73203736161875421</v>
      </c>
      <c r="AV1061" s="55">
        <f t="shared" si="407"/>
        <v>0.67961782931035952</v>
      </c>
      <c r="AW1061" s="55">
        <f t="shared" si="408"/>
        <v>0.80302387062597413</v>
      </c>
      <c r="AX1061" s="55">
        <f t="shared" si="409"/>
        <v>0.73691767436893629</v>
      </c>
      <c r="AY1061" s="55">
        <f t="shared" si="410"/>
        <v>0.70096326815137666</v>
      </c>
    </row>
    <row r="1062" spans="1:51" ht="14.4" thickBot="1" x14ac:dyDescent="0.3">
      <c r="A1062" s="41" t="s">
        <v>1398</v>
      </c>
      <c r="B1062" s="41" t="s">
        <v>1445</v>
      </c>
      <c r="C1062" s="26" t="s">
        <v>1121</v>
      </c>
      <c r="D1062" s="50">
        <v>6.22</v>
      </c>
      <c r="E1062" s="50">
        <v>13.1</v>
      </c>
      <c r="F1062" s="50">
        <v>12.28</v>
      </c>
      <c r="G1062" s="50">
        <v>19.2</v>
      </c>
      <c r="H1062" s="50">
        <v>23.72</v>
      </c>
      <c r="I1062" s="50">
        <v>25.8</v>
      </c>
      <c r="J1062" s="50">
        <v>27.7</v>
      </c>
      <c r="K1062" s="50">
        <v>27.7</v>
      </c>
      <c r="L1062" s="50">
        <v>26.11</v>
      </c>
      <c r="M1062" s="50">
        <v>19.899999999999999</v>
      </c>
      <c r="N1062" s="50">
        <v>16.39</v>
      </c>
      <c r="O1062" s="50">
        <v>9.7200000000000006</v>
      </c>
      <c r="P1062" s="51">
        <v>-0.27777777777777779</v>
      </c>
      <c r="Q1062" s="51">
        <v>0.49999999999999922</v>
      </c>
      <c r="R1062" s="51">
        <v>1.5000000000000016</v>
      </c>
      <c r="S1062" s="51">
        <v>6.5000000000000018</v>
      </c>
      <c r="T1062" s="51">
        <v>18.388888888888886</v>
      </c>
      <c r="U1062" s="51">
        <v>19.2</v>
      </c>
      <c r="V1062" s="51">
        <v>19.400000000000002</v>
      </c>
      <c r="W1062" s="51">
        <v>19.8</v>
      </c>
      <c r="X1062" s="51">
        <v>14.388888888888888</v>
      </c>
      <c r="Y1062" s="51">
        <v>8.8000000000000025</v>
      </c>
      <c r="Z1062" s="51">
        <v>5.6111111111111116</v>
      </c>
      <c r="AA1062" s="51">
        <v>1.3888888888888888</v>
      </c>
      <c r="AB1062" s="53">
        <f t="shared" si="387"/>
        <v>378.14510690673973</v>
      </c>
      <c r="AC1062" s="53">
        <f t="shared" si="388"/>
        <v>266.76895379512013</v>
      </c>
      <c r="AD1062" s="53">
        <f t="shared" si="389"/>
        <v>325.03914084359678</v>
      </c>
      <c r="AE1062" s="53">
        <f t="shared" si="390"/>
        <v>421.23577732379073</v>
      </c>
      <c r="AF1062" s="53">
        <f t="shared" si="391"/>
        <v>1521.8948104607807</v>
      </c>
      <c r="AG1062" s="53">
        <f t="shared" si="392"/>
        <v>1487.4710101184546</v>
      </c>
      <c r="AH1062" s="53">
        <f t="shared" si="393"/>
        <v>1363.6367555315876</v>
      </c>
      <c r="AI1062" s="53">
        <f t="shared" si="394"/>
        <v>1433.092226518912</v>
      </c>
      <c r="AJ1062" s="53">
        <f t="shared" si="395"/>
        <v>793.07993382487848</v>
      </c>
      <c r="AK1062" s="53">
        <f t="shared" si="396"/>
        <v>551.83643967783541</v>
      </c>
      <c r="AL1062" s="53">
        <f t="shared" si="397"/>
        <v>444.69508254457554</v>
      </c>
      <c r="AM1062" s="53">
        <f t="shared" si="398"/>
        <v>379.15448597403611</v>
      </c>
      <c r="AN1062" s="55">
        <f t="shared" si="399"/>
        <v>0.63129687790449873</v>
      </c>
      <c r="AO1062" s="55">
        <f t="shared" si="400"/>
        <v>0.42095627245000994</v>
      </c>
      <c r="AP1062" s="55">
        <f t="shared" si="401"/>
        <v>0.47730967883553704</v>
      </c>
      <c r="AQ1062" s="55">
        <f t="shared" si="402"/>
        <v>0.4354713574942547</v>
      </c>
      <c r="AR1062" s="55">
        <f t="shared" si="403"/>
        <v>0.7207564286620064</v>
      </c>
      <c r="AS1062" s="55">
        <f t="shared" si="404"/>
        <v>0.66964163821502642</v>
      </c>
      <c r="AT1062" s="55">
        <f t="shared" si="405"/>
        <v>0.60629842087913355</v>
      </c>
      <c r="AU1062" s="55">
        <f t="shared" si="406"/>
        <v>0.62154726231555069</v>
      </c>
      <c r="AV1062" s="55">
        <f t="shared" si="407"/>
        <v>0.48449758662656017</v>
      </c>
      <c r="AW1062" s="55">
        <f t="shared" si="408"/>
        <v>0.48770734412069644</v>
      </c>
      <c r="AX1062" s="55">
        <f t="shared" si="409"/>
        <v>0.48881816850721854</v>
      </c>
      <c r="AY1062" s="55">
        <f t="shared" si="410"/>
        <v>0.56122750570511593</v>
      </c>
    </row>
    <row r="1063" spans="1:51" ht="14.4" thickBot="1" x14ac:dyDescent="0.3">
      <c r="A1063" s="41" t="s">
        <v>1398</v>
      </c>
      <c r="B1063" s="41" t="s">
        <v>1445</v>
      </c>
      <c r="C1063" s="26" t="s">
        <v>1122</v>
      </c>
      <c r="D1063" s="50">
        <v>15.11</v>
      </c>
      <c r="E1063" s="50">
        <v>13.7</v>
      </c>
      <c r="F1063" s="50">
        <v>17.5</v>
      </c>
      <c r="G1063" s="50">
        <v>22.2</v>
      </c>
      <c r="H1063" s="50">
        <v>24.89</v>
      </c>
      <c r="I1063" s="50">
        <v>28.2</v>
      </c>
      <c r="J1063" s="50">
        <v>28.1</v>
      </c>
      <c r="K1063" s="50">
        <v>28.7</v>
      </c>
      <c r="L1063" s="50">
        <v>27.22</v>
      </c>
      <c r="M1063" s="50">
        <v>22.6</v>
      </c>
      <c r="N1063" s="50">
        <v>19.5</v>
      </c>
      <c r="O1063" s="50">
        <v>14.61</v>
      </c>
      <c r="P1063" s="51">
        <v>10.72222222222222</v>
      </c>
      <c r="Q1063" s="51">
        <v>6.0999999999999979</v>
      </c>
      <c r="R1063" s="51">
        <v>13.888888888888889</v>
      </c>
      <c r="S1063" s="51">
        <v>18.000000000000004</v>
      </c>
      <c r="T1063" s="51">
        <v>20</v>
      </c>
      <c r="U1063" s="51">
        <v>22.199999999999996</v>
      </c>
      <c r="V1063" s="51">
        <v>23.7</v>
      </c>
      <c r="W1063" s="51">
        <v>22.3</v>
      </c>
      <c r="X1063" s="51">
        <v>18.888888888888889</v>
      </c>
      <c r="Y1063" s="51">
        <v>17.3</v>
      </c>
      <c r="Z1063" s="51">
        <v>16.388888888888889</v>
      </c>
      <c r="AA1063" s="51">
        <v>10.611111111111112</v>
      </c>
      <c r="AB1063" s="53">
        <f t="shared" si="387"/>
        <v>966.05368859151667</v>
      </c>
      <c r="AC1063" s="53">
        <f t="shared" si="388"/>
        <v>565.6632410765443</v>
      </c>
      <c r="AD1063" s="53">
        <f t="shared" si="389"/>
        <v>1257.7826785957063</v>
      </c>
      <c r="AE1063" s="53">
        <f t="shared" si="390"/>
        <v>1589.0836010641872</v>
      </c>
      <c r="AF1063" s="53">
        <f t="shared" si="391"/>
        <v>1734.211839363157</v>
      </c>
      <c r="AG1063" s="53">
        <f t="shared" si="392"/>
        <v>1869.3635578869564</v>
      </c>
      <c r="AH1063" s="53">
        <f t="shared" si="393"/>
        <v>2254.7929281056113</v>
      </c>
      <c r="AI1063" s="53">
        <f t="shared" si="394"/>
        <v>1838.0637385248347</v>
      </c>
      <c r="AJ1063" s="53">
        <f t="shared" si="395"/>
        <v>1315.9460079994637</v>
      </c>
      <c r="AK1063" s="53">
        <f t="shared" si="396"/>
        <v>1419.9118230043391</v>
      </c>
      <c r="AL1063" s="53">
        <f t="shared" si="397"/>
        <v>1530.2472167342</v>
      </c>
      <c r="AM1063" s="53">
        <f t="shared" si="398"/>
        <v>983.02256860541058</v>
      </c>
      <c r="AN1063" s="55">
        <f t="shared" si="399"/>
        <v>0.75057594434933439</v>
      </c>
      <c r="AO1063" s="55">
        <f t="shared" si="400"/>
        <v>0.60112054184964114</v>
      </c>
      <c r="AP1063" s="55">
        <f t="shared" si="401"/>
        <v>0.79367680249214301</v>
      </c>
      <c r="AQ1063" s="55">
        <f t="shared" si="402"/>
        <v>0.77117307911499933</v>
      </c>
      <c r="AR1063" s="55">
        <f t="shared" si="403"/>
        <v>0.742883320534521</v>
      </c>
      <c r="AS1063" s="55">
        <f t="shared" si="404"/>
        <v>0.69960152421259902</v>
      </c>
      <c r="AT1063" s="55">
        <f t="shared" si="405"/>
        <v>0.77058751742492915</v>
      </c>
      <c r="AU1063" s="55">
        <f t="shared" si="406"/>
        <v>0.68371360833151895</v>
      </c>
      <c r="AV1063" s="55">
        <f t="shared" si="407"/>
        <v>0.60402938596868438</v>
      </c>
      <c r="AW1063" s="55">
        <f t="shared" si="408"/>
        <v>0.72015919335266854</v>
      </c>
      <c r="AX1063" s="55">
        <f t="shared" si="409"/>
        <v>0.8222893441211746</v>
      </c>
      <c r="AY1063" s="55">
        <f t="shared" si="410"/>
        <v>0.76942837286294485</v>
      </c>
    </row>
    <row r="1064" spans="1:51" ht="14.4" thickBot="1" x14ac:dyDescent="0.3">
      <c r="A1064" s="41" t="s">
        <v>1398</v>
      </c>
      <c r="B1064" s="41" t="s">
        <v>1445</v>
      </c>
      <c r="C1064" s="26" t="s">
        <v>1123</v>
      </c>
      <c r="D1064" s="50">
        <v>11.39</v>
      </c>
      <c r="E1064" s="50">
        <v>14.2</v>
      </c>
      <c r="F1064" s="50">
        <v>17.28</v>
      </c>
      <c r="G1064" s="50">
        <v>23.3</v>
      </c>
      <c r="H1064" s="50">
        <v>28.89</v>
      </c>
      <c r="I1064" s="50">
        <v>29.8</v>
      </c>
      <c r="J1064" s="50">
        <v>30.1</v>
      </c>
      <c r="K1064" s="50">
        <v>29.4</v>
      </c>
      <c r="L1064" s="50">
        <v>26.72</v>
      </c>
      <c r="M1064" s="50">
        <v>23.4</v>
      </c>
      <c r="N1064" s="50">
        <v>21.11</v>
      </c>
      <c r="O1064" s="50">
        <v>12.89</v>
      </c>
      <c r="P1064" s="51">
        <v>3.4999999999999982</v>
      </c>
      <c r="Q1064" s="51">
        <v>-1.1000000000000003</v>
      </c>
      <c r="R1064" s="51">
        <v>5.1111111111111125</v>
      </c>
      <c r="S1064" s="51">
        <v>10.199999999999999</v>
      </c>
      <c r="T1064" s="51">
        <v>16.611111111111111</v>
      </c>
      <c r="U1064" s="51">
        <v>20.799999999999997</v>
      </c>
      <c r="V1064" s="51">
        <v>20.300000000000004</v>
      </c>
      <c r="W1064" s="51">
        <v>20.599999999999998</v>
      </c>
      <c r="X1064" s="51">
        <v>17.611111111111111</v>
      </c>
      <c r="Y1064" s="51">
        <v>13.2</v>
      </c>
      <c r="Z1064" s="51">
        <v>10.111111111111112</v>
      </c>
      <c r="AA1064" s="51">
        <v>3.3888888888888897</v>
      </c>
      <c r="AB1064" s="53">
        <f t="shared" si="387"/>
        <v>457.98501012696306</v>
      </c>
      <c r="AC1064" s="53">
        <f t="shared" si="388"/>
        <v>196.80888125881626</v>
      </c>
      <c r="AD1064" s="53">
        <f t="shared" si="389"/>
        <v>392.09951070619655</v>
      </c>
      <c r="AE1064" s="53">
        <f t="shared" si="390"/>
        <v>540.96277461194506</v>
      </c>
      <c r="AF1064" s="53">
        <f t="shared" si="391"/>
        <v>896.09236650235766</v>
      </c>
      <c r="AG1064" s="53">
        <f t="shared" si="392"/>
        <v>1435.6196692431738</v>
      </c>
      <c r="AH1064" s="53">
        <f t="shared" si="393"/>
        <v>1326.7076085064343</v>
      </c>
      <c r="AI1064" s="53">
        <f t="shared" si="394"/>
        <v>1433.3503698355685</v>
      </c>
      <c r="AJ1064" s="53">
        <f t="shared" si="395"/>
        <v>1154.4115990846897</v>
      </c>
      <c r="AK1064" s="53">
        <f t="shared" si="396"/>
        <v>799.02361920960448</v>
      </c>
      <c r="AL1064" s="53">
        <f t="shared" si="397"/>
        <v>610.82638103753891</v>
      </c>
      <c r="AM1064" s="53">
        <f t="shared" si="398"/>
        <v>408.5004643192724</v>
      </c>
      <c r="AN1064" s="55">
        <f t="shared" si="399"/>
        <v>0.58344754384798181</v>
      </c>
      <c r="AO1064" s="55">
        <f t="shared" si="400"/>
        <v>0.34886940597219446</v>
      </c>
      <c r="AP1064" s="55">
        <f t="shared" si="401"/>
        <v>0.44622738281030849</v>
      </c>
      <c r="AQ1064" s="55">
        <f t="shared" si="402"/>
        <v>0.43518960480510233</v>
      </c>
      <c r="AR1064" s="55">
        <f t="shared" si="403"/>
        <v>0.47476494372578198</v>
      </c>
      <c r="AS1064" s="55">
        <f t="shared" si="404"/>
        <v>0.58534676340020786</v>
      </c>
      <c r="AT1064" s="55">
        <f t="shared" si="405"/>
        <v>0.55787470733781708</v>
      </c>
      <c r="AU1064" s="55">
        <f t="shared" si="406"/>
        <v>0.59166399684716542</v>
      </c>
      <c r="AV1064" s="55">
        <f t="shared" si="407"/>
        <v>0.57411468553344125</v>
      </c>
      <c r="AW1064" s="55">
        <f t="shared" si="408"/>
        <v>0.52730739814461192</v>
      </c>
      <c r="AX1064" s="55">
        <f t="shared" si="409"/>
        <v>0.49432020710375535</v>
      </c>
      <c r="AY1064" s="55">
        <f t="shared" si="410"/>
        <v>0.52449986857479269</v>
      </c>
    </row>
    <row r="1065" spans="1:51" ht="27" thickBot="1" x14ac:dyDescent="0.3">
      <c r="A1065" s="41" t="s">
        <v>1398</v>
      </c>
      <c r="B1065" s="41" t="s">
        <v>1445</v>
      </c>
      <c r="C1065" s="26" t="s">
        <v>1124</v>
      </c>
      <c r="D1065" s="50">
        <v>10</v>
      </c>
      <c r="E1065" s="50">
        <v>10.9</v>
      </c>
      <c r="F1065" s="50">
        <v>11.5</v>
      </c>
      <c r="G1065" s="50">
        <v>17.399999999999999</v>
      </c>
      <c r="H1065" s="50">
        <v>22.5</v>
      </c>
      <c r="I1065" s="50">
        <v>24.9</v>
      </c>
      <c r="J1065" s="50">
        <v>28.3</v>
      </c>
      <c r="K1065" s="50">
        <v>28.2</v>
      </c>
      <c r="L1065" s="50">
        <v>24.72</v>
      </c>
      <c r="M1065" s="50">
        <v>20.100000000000001</v>
      </c>
      <c r="N1065" s="50">
        <v>15.11</v>
      </c>
      <c r="O1065" s="50">
        <v>9</v>
      </c>
      <c r="P1065" s="51">
        <v>4.8888888888888875</v>
      </c>
      <c r="Q1065" s="51">
        <v>2.9999999999999991</v>
      </c>
      <c r="R1065" s="51">
        <v>5.6111111111111116</v>
      </c>
      <c r="S1065" s="51">
        <v>12</v>
      </c>
      <c r="T1065" s="51">
        <v>16.888888888888889</v>
      </c>
      <c r="U1065" s="51">
        <v>17.3</v>
      </c>
      <c r="V1065" s="51">
        <v>20.999999999999996</v>
      </c>
      <c r="W1065" s="51">
        <v>20.999999999999996</v>
      </c>
      <c r="X1065" s="51">
        <v>15.999999999999998</v>
      </c>
      <c r="Y1065" s="51">
        <v>14.000000000000002</v>
      </c>
      <c r="Z1065" s="51">
        <v>6.8888888888888875</v>
      </c>
      <c r="AA1065" s="51">
        <v>2.7777777777777777</v>
      </c>
      <c r="AB1065" s="53">
        <f t="shared" si="387"/>
        <v>610.32147563680121</v>
      </c>
      <c r="AC1065" s="53">
        <f t="shared" si="388"/>
        <v>440.85025798566539</v>
      </c>
      <c r="AD1065" s="53">
        <f t="shared" si="389"/>
        <v>610.69243996416958</v>
      </c>
      <c r="AE1065" s="53">
        <f t="shared" si="390"/>
        <v>988.7693675815126</v>
      </c>
      <c r="AF1065" s="53">
        <f t="shared" si="391"/>
        <v>1356.1094532921877</v>
      </c>
      <c r="AG1065" s="53">
        <f t="shared" si="392"/>
        <v>1236.3620388135457</v>
      </c>
      <c r="AH1065" s="53">
        <f t="shared" si="393"/>
        <v>1604.7748188170606</v>
      </c>
      <c r="AI1065" s="53">
        <f t="shared" si="394"/>
        <v>1614.1421933389668</v>
      </c>
      <c r="AJ1065" s="53">
        <f t="shared" si="395"/>
        <v>1059.4742130744683</v>
      </c>
      <c r="AK1065" s="53">
        <f t="shared" si="396"/>
        <v>1084.7120409676741</v>
      </c>
      <c r="AL1065" s="53">
        <f t="shared" si="397"/>
        <v>575.59822103779072</v>
      </c>
      <c r="AM1065" s="53">
        <f t="shared" si="398"/>
        <v>485.11702043088115</v>
      </c>
      <c r="AN1065" s="55">
        <f t="shared" si="399"/>
        <v>0.70540420392868342</v>
      </c>
      <c r="AO1065" s="55">
        <f t="shared" si="400"/>
        <v>0.58180318895045036</v>
      </c>
      <c r="AP1065" s="55">
        <f t="shared" si="401"/>
        <v>0.67128594792717755</v>
      </c>
      <c r="AQ1065" s="55">
        <f t="shared" si="402"/>
        <v>0.70592603566705792</v>
      </c>
      <c r="AR1065" s="55">
        <f t="shared" si="403"/>
        <v>0.70593362413989091</v>
      </c>
      <c r="AS1065" s="55">
        <f t="shared" si="404"/>
        <v>0.62706533894471472</v>
      </c>
      <c r="AT1065" s="55">
        <f t="shared" si="405"/>
        <v>0.6463192139808448</v>
      </c>
      <c r="AU1065" s="55">
        <f t="shared" si="406"/>
        <v>0.65009190162964869</v>
      </c>
      <c r="AV1065" s="55">
        <f t="shared" si="407"/>
        <v>0.58360484581012861</v>
      </c>
      <c r="AW1065" s="55">
        <f t="shared" si="408"/>
        <v>0.67955186005795654</v>
      </c>
      <c r="AX1065" s="55">
        <f t="shared" si="409"/>
        <v>0.57936696878152194</v>
      </c>
      <c r="AY1065" s="55">
        <f t="shared" si="410"/>
        <v>0.65037949910136206</v>
      </c>
    </row>
    <row r="1066" spans="1:51" ht="14.4" thickBot="1" x14ac:dyDescent="0.3">
      <c r="A1066" s="41" t="s">
        <v>1398</v>
      </c>
      <c r="B1066" s="41" t="s">
        <v>1445</v>
      </c>
      <c r="C1066" s="26" t="s">
        <v>1125</v>
      </c>
      <c r="D1066" s="50">
        <v>2.89</v>
      </c>
      <c r="E1066" s="50">
        <v>5.6</v>
      </c>
      <c r="F1066" s="50">
        <v>11.72</v>
      </c>
      <c r="G1066" s="50">
        <v>15.6</v>
      </c>
      <c r="H1066" s="50">
        <v>21</v>
      </c>
      <c r="I1066" s="50">
        <v>24.6</v>
      </c>
      <c r="J1066" s="50">
        <v>26</v>
      </c>
      <c r="K1066" s="50">
        <v>25.7</v>
      </c>
      <c r="L1066" s="50">
        <v>21.22</v>
      </c>
      <c r="M1066" s="50">
        <v>16.7</v>
      </c>
      <c r="N1066" s="50">
        <v>8.2799999999999994</v>
      </c>
      <c r="O1066" s="50">
        <v>5.28</v>
      </c>
      <c r="P1066" s="51">
        <v>-4.3888888888888884</v>
      </c>
      <c r="Q1066" s="51">
        <v>-3.4000000000000004</v>
      </c>
      <c r="R1066" s="51">
        <v>-1.6111111111111103</v>
      </c>
      <c r="S1066" s="51">
        <v>1.1999999999999982</v>
      </c>
      <c r="T1066" s="51">
        <v>8.2777777777777768</v>
      </c>
      <c r="U1066" s="51">
        <v>13.2</v>
      </c>
      <c r="V1066" s="51">
        <v>15.7</v>
      </c>
      <c r="W1066" s="51">
        <v>15.999999999999998</v>
      </c>
      <c r="X1066" s="51">
        <v>14.111111111111111</v>
      </c>
      <c r="Y1066" s="51">
        <v>6.6000000000000014</v>
      </c>
      <c r="Z1066" s="51">
        <v>0.27777777777777779</v>
      </c>
      <c r="AA1066" s="51">
        <v>-3.7222222222222219</v>
      </c>
      <c r="AB1066" s="53">
        <f t="shared" si="387"/>
        <v>259.83474944845733</v>
      </c>
      <c r="AC1066" s="53">
        <f t="shared" si="388"/>
        <v>249.22088475660951</v>
      </c>
      <c r="AD1066" s="53">
        <f t="shared" si="389"/>
        <v>214.72772745789462</v>
      </c>
      <c r="AE1066" s="53">
        <f t="shared" si="390"/>
        <v>251.02534689132003</v>
      </c>
      <c r="AF1066" s="53">
        <f t="shared" si="391"/>
        <v>480.43630151771896</v>
      </c>
      <c r="AG1066" s="53">
        <f t="shared" si="392"/>
        <v>743.45385900138149</v>
      </c>
      <c r="AH1066" s="53">
        <f t="shared" si="393"/>
        <v>944.89060447905342</v>
      </c>
      <c r="AI1066" s="53">
        <f t="shared" si="394"/>
        <v>999.43446163634326</v>
      </c>
      <c r="AJ1066" s="53">
        <f t="shared" si="395"/>
        <v>1027.0829731774716</v>
      </c>
      <c r="AK1066" s="53">
        <f t="shared" si="396"/>
        <v>499.77886276836614</v>
      </c>
      <c r="AL1066" s="53">
        <f t="shared" si="397"/>
        <v>356.02198885228131</v>
      </c>
      <c r="AM1066" s="53">
        <f t="shared" si="398"/>
        <v>242.84077781096605</v>
      </c>
      <c r="AN1066" s="55">
        <f t="shared" si="399"/>
        <v>0.58787106917661691</v>
      </c>
      <c r="AO1066" s="55">
        <f t="shared" si="400"/>
        <v>0.5236027183267723</v>
      </c>
      <c r="AP1066" s="55">
        <f t="shared" si="401"/>
        <v>0.39517061401328196</v>
      </c>
      <c r="AQ1066" s="55">
        <f t="shared" si="402"/>
        <v>0.37663999337593745</v>
      </c>
      <c r="AR1066" s="55">
        <f t="shared" si="403"/>
        <v>0.4398801763358331</v>
      </c>
      <c r="AS1066" s="55">
        <f t="shared" si="404"/>
        <v>0.49063470791812774</v>
      </c>
      <c r="AT1066" s="55">
        <f t="shared" si="405"/>
        <v>0.53056293148712019</v>
      </c>
      <c r="AU1066" s="55">
        <f t="shared" si="406"/>
        <v>0.55053231846767925</v>
      </c>
      <c r="AV1066" s="55">
        <f t="shared" si="407"/>
        <v>0.63883168148299396</v>
      </c>
      <c r="AW1066" s="55">
        <f t="shared" si="408"/>
        <v>0.51312822695700877</v>
      </c>
      <c r="AX1066" s="55">
        <f t="shared" si="409"/>
        <v>0.57089333435092759</v>
      </c>
      <c r="AY1066" s="55">
        <f t="shared" si="410"/>
        <v>0.52262645229956484</v>
      </c>
    </row>
    <row r="1067" spans="1:51" ht="14.4" thickBot="1" x14ac:dyDescent="0.3">
      <c r="A1067" s="41" t="s">
        <v>1398</v>
      </c>
      <c r="B1067" s="41" t="s">
        <v>1445</v>
      </c>
      <c r="C1067" s="26" t="s">
        <v>1126</v>
      </c>
      <c r="D1067" s="50">
        <v>9.7799999999999994</v>
      </c>
      <c r="E1067" s="50">
        <v>10.5</v>
      </c>
      <c r="F1067" s="50">
        <v>15.11</v>
      </c>
      <c r="G1067" s="50">
        <v>19.2</v>
      </c>
      <c r="H1067" s="50">
        <v>22.61</v>
      </c>
      <c r="I1067" s="50">
        <v>25.8</v>
      </c>
      <c r="J1067" s="50">
        <v>27.3</v>
      </c>
      <c r="K1067" s="50">
        <v>27.5</v>
      </c>
      <c r="L1067" s="50">
        <v>24.78</v>
      </c>
      <c r="M1067" s="50">
        <v>18.7</v>
      </c>
      <c r="N1067" s="50">
        <v>15.89</v>
      </c>
      <c r="O1067" s="50">
        <v>9.7200000000000006</v>
      </c>
      <c r="P1067" s="51">
        <v>5.3888888888888902</v>
      </c>
      <c r="Q1067" s="51">
        <v>3.8000000000000016</v>
      </c>
      <c r="R1067" s="51">
        <v>9.2777777777777786</v>
      </c>
      <c r="S1067" s="51">
        <v>14.200000000000001</v>
      </c>
      <c r="T1067" s="51">
        <v>18.611111111111111</v>
      </c>
      <c r="U1067" s="51">
        <v>21.2</v>
      </c>
      <c r="V1067" s="51">
        <v>22.7</v>
      </c>
      <c r="W1067" s="51">
        <v>21.2</v>
      </c>
      <c r="X1067" s="51">
        <v>19.222222222222218</v>
      </c>
      <c r="Y1067" s="51">
        <v>13.099999999999998</v>
      </c>
      <c r="Z1067" s="51">
        <v>12.222222222222221</v>
      </c>
      <c r="AA1067" s="51">
        <v>3.3888888888888897</v>
      </c>
      <c r="AB1067" s="53">
        <f t="shared" si="387"/>
        <v>663.98768095640651</v>
      </c>
      <c r="AC1067" s="53">
        <f t="shared" si="388"/>
        <v>506.82665327408239</v>
      </c>
      <c r="AD1067" s="53">
        <f t="shared" si="389"/>
        <v>796.27937576185423</v>
      </c>
      <c r="AE1067" s="53">
        <f t="shared" si="390"/>
        <v>1177.149932625782</v>
      </c>
      <c r="AF1067" s="53">
        <f t="shared" si="391"/>
        <v>1673.4457173375399</v>
      </c>
      <c r="AG1067" s="53">
        <f t="shared" si="392"/>
        <v>1904.7413037345173</v>
      </c>
      <c r="AH1067" s="53">
        <f t="shared" si="393"/>
        <v>2093.729236701236</v>
      </c>
      <c r="AI1067" s="53">
        <f t="shared" si="394"/>
        <v>1723.2705879774787</v>
      </c>
      <c r="AJ1067" s="53">
        <f t="shared" si="395"/>
        <v>1584.9121112147284</v>
      </c>
      <c r="AK1067" s="53">
        <f t="shared" si="396"/>
        <v>1052.6117659895694</v>
      </c>
      <c r="AL1067" s="53">
        <f t="shared" si="397"/>
        <v>1120.6018849988325</v>
      </c>
      <c r="AM1067" s="53">
        <f t="shared" si="398"/>
        <v>503.91355186670387</v>
      </c>
      <c r="AN1067" s="55">
        <f t="shared" si="399"/>
        <v>0.74120356664995224</v>
      </c>
      <c r="AO1067" s="55">
        <f t="shared" si="400"/>
        <v>0.63217766697874966</v>
      </c>
      <c r="AP1067" s="55">
        <f t="shared" si="401"/>
        <v>0.68143862036582359</v>
      </c>
      <c r="AQ1067" s="55">
        <f t="shared" si="402"/>
        <v>0.72796895869337663</v>
      </c>
      <c r="AR1067" s="55">
        <f t="shared" si="403"/>
        <v>0.78157709474394688</v>
      </c>
      <c r="AS1067" s="55">
        <f t="shared" si="404"/>
        <v>0.75776788370865444</v>
      </c>
      <c r="AT1067" s="55">
        <f t="shared" si="405"/>
        <v>0.7601176120789942</v>
      </c>
      <c r="AU1067" s="55">
        <f t="shared" si="406"/>
        <v>0.68557294575844951</v>
      </c>
      <c r="AV1067" s="55">
        <f t="shared" si="407"/>
        <v>0.71252158892666217</v>
      </c>
      <c r="AW1067" s="55">
        <f t="shared" si="408"/>
        <v>0.69920883103662324</v>
      </c>
      <c r="AX1067" s="55">
        <f t="shared" si="409"/>
        <v>0.7884340959830054</v>
      </c>
      <c r="AY1067" s="55">
        <f t="shared" si="410"/>
        <v>0.64700683307074958</v>
      </c>
    </row>
    <row r="1068" spans="1:51" ht="14.4" thickBot="1" x14ac:dyDescent="0.3">
      <c r="A1068" s="41" t="s">
        <v>1398</v>
      </c>
      <c r="B1068" s="41" t="s">
        <v>1445</v>
      </c>
      <c r="C1068" s="26" t="s">
        <v>1127</v>
      </c>
      <c r="D1068" s="50">
        <v>7.5</v>
      </c>
      <c r="E1068" s="50">
        <v>7.5</v>
      </c>
      <c r="F1068" s="50">
        <v>10.5</v>
      </c>
      <c r="G1068" s="50">
        <v>16.2</v>
      </c>
      <c r="H1068" s="50">
        <v>19.89</v>
      </c>
      <c r="I1068" s="50">
        <v>22</v>
      </c>
      <c r="J1068" s="50">
        <v>23.9</v>
      </c>
      <c r="K1068" s="50">
        <v>23.1</v>
      </c>
      <c r="L1068" s="50">
        <v>21.89</v>
      </c>
      <c r="M1068" s="50">
        <v>15.1</v>
      </c>
      <c r="N1068" s="50">
        <v>9.7200000000000006</v>
      </c>
      <c r="O1068" s="50">
        <v>5.39</v>
      </c>
      <c r="P1068" s="51">
        <v>-1.7777777777777772</v>
      </c>
      <c r="Q1068" s="51">
        <v>0.39999999999999936</v>
      </c>
      <c r="R1068" s="51">
        <v>-1.3888888888888888</v>
      </c>
      <c r="S1068" s="51">
        <v>-0.70000000000000084</v>
      </c>
      <c r="T1068" s="51">
        <v>-0.11111111111111072</v>
      </c>
      <c r="U1068" s="51">
        <v>6.3000000000000016</v>
      </c>
      <c r="V1068" s="51">
        <v>7.9999999999999991</v>
      </c>
      <c r="W1068" s="51">
        <v>9.7000000000000011</v>
      </c>
      <c r="X1068" s="51">
        <v>4.8888888888888875</v>
      </c>
      <c r="Y1068" s="51">
        <v>1.1999999999999982</v>
      </c>
      <c r="Z1068" s="51">
        <v>-0.88888888888888962</v>
      </c>
      <c r="AA1068" s="51">
        <v>-6.2777777777777777</v>
      </c>
      <c r="AB1068" s="53">
        <f t="shared" si="387"/>
        <v>278.12449346045116</v>
      </c>
      <c r="AC1068" s="53">
        <f t="shared" si="388"/>
        <v>382.11961665843273</v>
      </c>
      <c r="AD1068" s="53">
        <f t="shared" si="389"/>
        <v>240.54581687477423</v>
      </c>
      <c r="AE1068" s="53">
        <f t="shared" si="390"/>
        <v>183.49950105965266</v>
      </c>
      <c r="AF1068" s="53">
        <f t="shared" si="391"/>
        <v>158.54114872745006</v>
      </c>
      <c r="AG1068" s="53">
        <f t="shared" si="392"/>
        <v>344.84286115218032</v>
      </c>
      <c r="AH1068" s="53">
        <f t="shared" si="393"/>
        <v>387.89242515635192</v>
      </c>
      <c r="AI1068" s="53">
        <f t="shared" si="394"/>
        <v>512.09481878305166</v>
      </c>
      <c r="AJ1068" s="53">
        <f t="shared" si="395"/>
        <v>285.4993733806777</v>
      </c>
      <c r="AK1068" s="53">
        <f t="shared" si="396"/>
        <v>259.20863863411967</v>
      </c>
      <c r="AL1068" s="53">
        <f t="shared" si="397"/>
        <v>272.6669572783494</v>
      </c>
      <c r="AM1068" s="53">
        <f t="shared" si="398"/>
        <v>163.75476125639906</v>
      </c>
      <c r="AN1068" s="55">
        <f t="shared" si="399"/>
        <v>0.51815394802934323</v>
      </c>
      <c r="AO1068" s="55">
        <f t="shared" si="400"/>
        <v>0.60734975353893506</v>
      </c>
      <c r="AP1068" s="55">
        <f t="shared" si="401"/>
        <v>0.43552022808540597</v>
      </c>
      <c r="AQ1068" s="55">
        <f t="shared" si="402"/>
        <v>0.31590858011044276</v>
      </c>
      <c r="AR1068" s="55">
        <f t="shared" si="403"/>
        <v>0.26149274991881893</v>
      </c>
      <c r="AS1068" s="55">
        <f t="shared" si="404"/>
        <v>0.36143933748771906</v>
      </c>
      <c r="AT1068" s="55">
        <f t="shared" si="405"/>
        <v>0.36191001646880172</v>
      </c>
      <c r="AU1068" s="55">
        <f t="shared" si="406"/>
        <v>0.42598519125511269</v>
      </c>
      <c r="AV1068" s="55">
        <f t="shared" si="407"/>
        <v>0.32997766954145719</v>
      </c>
      <c r="AW1068" s="55">
        <f t="shared" si="408"/>
        <v>0.38891825525654272</v>
      </c>
      <c r="AX1068" s="55">
        <f t="shared" si="409"/>
        <v>0.47593440867548542</v>
      </c>
      <c r="AY1068" s="55">
        <f t="shared" si="410"/>
        <v>0.42753232965343668</v>
      </c>
    </row>
    <row r="1069" spans="1:51" ht="14.4" thickBot="1" x14ac:dyDescent="0.3">
      <c r="A1069" s="41" t="s">
        <v>1398</v>
      </c>
      <c r="B1069" s="41" t="s">
        <v>1445</v>
      </c>
      <c r="C1069" s="26" t="s">
        <v>1128</v>
      </c>
      <c r="D1069" s="50">
        <v>9.11</v>
      </c>
      <c r="E1069" s="50">
        <v>6.1</v>
      </c>
      <c r="F1069" s="50">
        <v>12</v>
      </c>
      <c r="G1069" s="50">
        <v>18.5</v>
      </c>
      <c r="H1069" s="50">
        <v>21.39</v>
      </c>
      <c r="I1069" s="50">
        <v>27.1</v>
      </c>
      <c r="J1069" s="50">
        <v>28.8</v>
      </c>
      <c r="K1069" s="50">
        <v>28</v>
      </c>
      <c r="L1069" s="50">
        <v>25.72</v>
      </c>
      <c r="M1069" s="50">
        <v>19.8</v>
      </c>
      <c r="N1069" s="50">
        <v>16.22</v>
      </c>
      <c r="O1069" s="50">
        <v>10.39</v>
      </c>
      <c r="P1069" s="51">
        <v>1.1111111111111112</v>
      </c>
      <c r="Q1069" s="51">
        <v>1.9000000000000008</v>
      </c>
      <c r="R1069" s="51">
        <v>1.2222222222222239</v>
      </c>
      <c r="S1069" s="51">
        <v>6.9</v>
      </c>
      <c r="T1069" s="51">
        <v>17</v>
      </c>
      <c r="U1069" s="51">
        <v>20.599999999999998</v>
      </c>
      <c r="V1069" s="51">
        <v>18.099999999999998</v>
      </c>
      <c r="W1069" s="51">
        <v>18.7</v>
      </c>
      <c r="X1069" s="51">
        <v>15.111111111111112</v>
      </c>
      <c r="Y1069" s="51">
        <v>7.8999999999999995</v>
      </c>
      <c r="Z1069" s="51">
        <v>6.2222222222222232</v>
      </c>
      <c r="AA1069" s="51">
        <v>3.2222222222222205</v>
      </c>
      <c r="AB1069" s="53">
        <f t="shared" si="387"/>
        <v>379.57997451108065</v>
      </c>
      <c r="AC1069" s="53">
        <f t="shared" si="388"/>
        <v>521.82071429877919</v>
      </c>
      <c r="AD1069" s="53">
        <f t="shared" si="389"/>
        <v>318.15034081769596</v>
      </c>
      <c r="AE1069" s="53">
        <f t="shared" si="390"/>
        <v>464.91545163934558</v>
      </c>
      <c r="AF1069" s="53">
        <f t="shared" si="391"/>
        <v>1471.7007725968681</v>
      </c>
      <c r="AG1069" s="53">
        <f t="shared" si="392"/>
        <v>1638.6652813891765</v>
      </c>
      <c r="AH1069" s="53">
        <f t="shared" si="393"/>
        <v>1087.2197792534967</v>
      </c>
      <c r="AI1069" s="53">
        <f t="shared" si="394"/>
        <v>1227.9410457169763</v>
      </c>
      <c r="AJ1069" s="53">
        <f t="shared" si="395"/>
        <v>890.80403151930102</v>
      </c>
      <c r="AK1069" s="53">
        <f t="shared" si="396"/>
        <v>491.4905882729463</v>
      </c>
      <c r="AL1069" s="53">
        <f t="shared" si="397"/>
        <v>489.15877793738053</v>
      </c>
      <c r="AM1069" s="53">
        <f t="shared" si="398"/>
        <v>470.63002435402547</v>
      </c>
      <c r="AN1069" s="55">
        <f t="shared" si="399"/>
        <v>0.57317235414435219</v>
      </c>
      <c r="AO1069" s="55">
        <f t="shared" si="400"/>
        <v>0.74466760839982105</v>
      </c>
      <c r="AP1069" s="55">
        <f t="shared" si="401"/>
        <v>0.47659369710306232</v>
      </c>
      <c r="AQ1069" s="55">
        <f t="shared" si="402"/>
        <v>0.46760308623071184</v>
      </c>
      <c r="AR1069" s="55">
        <f t="shared" si="403"/>
        <v>0.76072997045075763</v>
      </c>
      <c r="AS1069" s="55">
        <f t="shared" si="404"/>
        <v>0.67641469265649889</v>
      </c>
      <c r="AT1069" s="55">
        <f t="shared" si="405"/>
        <v>0.52431636599032871</v>
      </c>
      <c r="AU1069" s="55">
        <f t="shared" si="406"/>
        <v>0.57032591506581498</v>
      </c>
      <c r="AV1069" s="55">
        <f t="shared" si="407"/>
        <v>0.5194445287642635</v>
      </c>
      <c r="AW1069" s="55">
        <f t="shared" si="408"/>
        <v>0.46169759436119584</v>
      </c>
      <c r="AX1069" s="55">
        <f t="shared" si="409"/>
        <v>0.51545660769692436</v>
      </c>
      <c r="AY1069" s="55">
        <f t="shared" si="410"/>
        <v>0.61142280243155211</v>
      </c>
    </row>
    <row r="1070" spans="1:51" ht="27" thickBot="1" x14ac:dyDescent="0.3">
      <c r="A1070" s="41" t="s">
        <v>1398</v>
      </c>
      <c r="B1070" s="41" t="s">
        <v>1445</v>
      </c>
      <c r="C1070" s="26" t="s">
        <v>1129</v>
      </c>
      <c r="D1070" s="50">
        <v>16.78</v>
      </c>
      <c r="E1070" s="50">
        <v>17.899999999999999</v>
      </c>
      <c r="F1070" s="50">
        <v>19.22</v>
      </c>
      <c r="G1070" s="50">
        <v>20.9</v>
      </c>
      <c r="H1070" s="50">
        <v>25.11</v>
      </c>
      <c r="I1070" s="50">
        <v>28.4</v>
      </c>
      <c r="J1070" s="50">
        <v>30.2</v>
      </c>
      <c r="K1070" s="50">
        <v>29</v>
      </c>
      <c r="L1070" s="50">
        <v>27.72</v>
      </c>
      <c r="M1070" s="50">
        <v>23.9</v>
      </c>
      <c r="N1070" s="50">
        <v>19.5</v>
      </c>
      <c r="O1070" s="50">
        <v>12.89</v>
      </c>
      <c r="P1070" s="51">
        <v>10.277777777777777</v>
      </c>
      <c r="Q1070" s="51">
        <v>13.399999999999999</v>
      </c>
      <c r="R1070" s="51">
        <v>13.22222222222222</v>
      </c>
      <c r="S1070" s="51">
        <v>16.7</v>
      </c>
      <c r="T1070" s="51">
        <v>20.388888888888889</v>
      </c>
      <c r="U1070" s="51">
        <v>22.1</v>
      </c>
      <c r="V1070" s="51">
        <v>21.900000000000002</v>
      </c>
      <c r="W1070" s="51">
        <v>23.7</v>
      </c>
      <c r="X1070" s="51">
        <v>22.388888888888886</v>
      </c>
      <c r="Y1070" s="51">
        <v>17.599999999999998</v>
      </c>
      <c r="Z1070" s="51">
        <v>14.222222222222223</v>
      </c>
      <c r="AA1070" s="51">
        <v>8.4999999999999982</v>
      </c>
      <c r="AB1070" s="53">
        <f t="shared" si="387"/>
        <v>818.38453432648134</v>
      </c>
      <c r="AC1070" s="53">
        <f t="shared" si="388"/>
        <v>1150.9388308085533</v>
      </c>
      <c r="AD1070" s="53">
        <f t="shared" si="389"/>
        <v>1035.3891347495226</v>
      </c>
      <c r="AE1070" s="53">
        <f t="shared" si="390"/>
        <v>1460.0056224494544</v>
      </c>
      <c r="AF1070" s="53">
        <f t="shared" si="391"/>
        <v>1795.9202689309748</v>
      </c>
      <c r="AG1070" s="53">
        <f t="shared" si="392"/>
        <v>1825.3646356871864</v>
      </c>
      <c r="AH1070" s="53">
        <f t="shared" si="393"/>
        <v>1605.4902353569632</v>
      </c>
      <c r="AI1070" s="53">
        <f t="shared" si="394"/>
        <v>2139.9697366561222</v>
      </c>
      <c r="AJ1070" s="53">
        <f t="shared" si="395"/>
        <v>1967.1396586557894</v>
      </c>
      <c r="AK1070" s="53">
        <f t="shared" si="396"/>
        <v>1363.3439476251456</v>
      </c>
      <c r="AL1070" s="53">
        <f t="shared" si="397"/>
        <v>1158.7105136861785</v>
      </c>
      <c r="AM1070" s="53">
        <f t="shared" si="398"/>
        <v>827.9043767488414</v>
      </c>
      <c r="AN1070" s="55">
        <f t="shared" si="399"/>
        <v>0.65495734200084843</v>
      </c>
      <c r="AO1070" s="55">
        <f t="shared" si="400"/>
        <v>0.74971162847628081</v>
      </c>
      <c r="AP1070" s="55">
        <f t="shared" si="401"/>
        <v>0.6823045633892324</v>
      </c>
      <c r="AQ1070" s="55">
        <f t="shared" si="402"/>
        <v>0.76918083554569816</v>
      </c>
      <c r="AR1070" s="55">
        <f t="shared" si="403"/>
        <v>0.75104293768398755</v>
      </c>
      <c r="AS1070" s="55">
        <f t="shared" si="404"/>
        <v>0.68730882351828415</v>
      </c>
      <c r="AT1070" s="55">
        <f t="shared" si="405"/>
        <v>0.61193679913100418</v>
      </c>
      <c r="AU1070" s="55">
        <f t="shared" si="406"/>
        <v>0.73134607891456116</v>
      </c>
      <c r="AV1070" s="55">
        <f t="shared" si="407"/>
        <v>0.72778132384277761</v>
      </c>
      <c r="AW1070" s="55">
        <f t="shared" si="408"/>
        <v>0.67849659264082773</v>
      </c>
      <c r="AX1070" s="55">
        <f t="shared" si="409"/>
        <v>0.71553574988237767</v>
      </c>
      <c r="AY1070" s="55">
        <f t="shared" si="410"/>
        <v>0.74668804102267994</v>
      </c>
    </row>
    <row r="1071" spans="1:51" ht="14.4" thickBot="1" x14ac:dyDescent="0.3">
      <c r="A1071" s="41" t="s">
        <v>1398</v>
      </c>
      <c r="B1071" s="41" t="s">
        <v>1445</v>
      </c>
      <c r="C1071" s="26" t="s">
        <v>1130</v>
      </c>
      <c r="D1071" s="50">
        <v>7.22</v>
      </c>
      <c r="E1071" s="50">
        <v>8.4</v>
      </c>
      <c r="F1071" s="50">
        <v>14.11</v>
      </c>
      <c r="G1071" s="50">
        <v>16.7</v>
      </c>
      <c r="H1071" s="50">
        <v>22.72</v>
      </c>
      <c r="I1071" s="50">
        <v>26.5</v>
      </c>
      <c r="J1071" s="50">
        <v>27.9</v>
      </c>
      <c r="K1071" s="50">
        <v>26.7</v>
      </c>
      <c r="L1071" s="50">
        <v>22.61</v>
      </c>
      <c r="M1071" s="50">
        <v>15.8</v>
      </c>
      <c r="N1071" s="50">
        <v>12.5</v>
      </c>
      <c r="O1071" s="50">
        <v>7.28</v>
      </c>
      <c r="P1071" s="51">
        <v>-3.5000000000000004</v>
      </c>
      <c r="Q1071" s="51">
        <v>-1.5999999999999994</v>
      </c>
      <c r="R1071" s="51">
        <v>-2.2222222222222223</v>
      </c>
      <c r="S1071" s="51">
        <v>4.8</v>
      </c>
      <c r="T1071" s="51">
        <v>9.0000000000000018</v>
      </c>
      <c r="U1071" s="51">
        <v>13.900000000000002</v>
      </c>
      <c r="V1071" s="51">
        <v>15</v>
      </c>
      <c r="W1071" s="51">
        <v>14.7</v>
      </c>
      <c r="X1071" s="51">
        <v>14.000000000000002</v>
      </c>
      <c r="Y1071" s="51">
        <v>8.3999999999999986</v>
      </c>
      <c r="Z1071" s="51">
        <v>4.7777777777777786</v>
      </c>
      <c r="AA1071" s="51">
        <v>-1.3888888888888888</v>
      </c>
      <c r="AB1071" s="53">
        <f t="shared" si="387"/>
        <v>219.61881395833794</v>
      </c>
      <c r="AC1071" s="53">
        <f t="shared" si="388"/>
        <v>268.54469584249352</v>
      </c>
      <c r="AD1071" s="53">
        <f t="shared" si="389"/>
        <v>167.84612873922336</v>
      </c>
      <c r="AE1071" s="53">
        <f t="shared" si="390"/>
        <v>389.52273948370777</v>
      </c>
      <c r="AF1071" s="53">
        <f t="shared" si="391"/>
        <v>476.93489007009794</v>
      </c>
      <c r="AG1071" s="53">
        <f t="shared" si="392"/>
        <v>727.47064034354878</v>
      </c>
      <c r="AH1071" s="53">
        <f t="shared" si="393"/>
        <v>772.47048608341424</v>
      </c>
      <c r="AI1071" s="53">
        <f t="shared" si="394"/>
        <v>797.34213322263213</v>
      </c>
      <c r="AJ1071" s="53">
        <f t="shared" si="395"/>
        <v>930.07019718786955</v>
      </c>
      <c r="AK1071" s="53">
        <f t="shared" si="396"/>
        <v>676.66985262002538</v>
      </c>
      <c r="AL1071" s="53">
        <f t="shared" si="397"/>
        <v>509.21899893343328</v>
      </c>
      <c r="AM1071" s="53">
        <f t="shared" si="398"/>
        <v>298.93946582743729</v>
      </c>
      <c r="AN1071" s="55">
        <f t="shared" si="399"/>
        <v>0.46486603166612067</v>
      </c>
      <c r="AO1071" s="55">
        <f t="shared" si="400"/>
        <v>0.49380841148455079</v>
      </c>
      <c r="AP1071" s="55">
        <f t="shared" si="401"/>
        <v>0.32311844645290472</v>
      </c>
      <c r="AQ1071" s="55">
        <f t="shared" si="402"/>
        <v>0.45300539203860302</v>
      </c>
      <c r="AR1071" s="55">
        <f t="shared" si="403"/>
        <v>0.41585915669220197</v>
      </c>
      <c r="AS1071" s="55">
        <f t="shared" si="404"/>
        <v>0.45871234989612764</v>
      </c>
      <c r="AT1071" s="55">
        <f t="shared" si="405"/>
        <v>0.45367196197556903</v>
      </c>
      <c r="AU1071" s="55">
        <f t="shared" si="406"/>
        <v>0.47741530250734493</v>
      </c>
      <c r="AV1071" s="55">
        <f t="shared" si="407"/>
        <v>0.58267162953188112</v>
      </c>
      <c r="AW1071" s="55">
        <f t="shared" si="408"/>
        <v>0.61443679610885749</v>
      </c>
      <c r="AX1071" s="55">
        <f t="shared" si="409"/>
        <v>0.59312775478177726</v>
      </c>
      <c r="AY1071" s="55">
        <f t="shared" si="410"/>
        <v>0.54124484903710757</v>
      </c>
    </row>
    <row r="1072" spans="1:51" ht="14.4" thickBot="1" x14ac:dyDescent="0.3">
      <c r="A1072" s="41" t="s">
        <v>1398</v>
      </c>
      <c r="B1072" s="41" t="s">
        <v>1445</v>
      </c>
      <c r="C1072" s="26" t="s">
        <v>1131</v>
      </c>
      <c r="D1072" s="50">
        <v>5.5</v>
      </c>
      <c r="E1072" s="50">
        <v>12.9</v>
      </c>
      <c r="F1072" s="50">
        <v>11.5</v>
      </c>
      <c r="G1072" s="50">
        <v>18.100000000000001</v>
      </c>
      <c r="H1072" s="50">
        <v>21.78</v>
      </c>
      <c r="I1072" s="50">
        <v>25.7</v>
      </c>
      <c r="J1072" s="50">
        <v>29.5</v>
      </c>
      <c r="K1072" s="50">
        <v>29</v>
      </c>
      <c r="L1072" s="50">
        <v>23</v>
      </c>
      <c r="M1072" s="50">
        <v>20.5</v>
      </c>
      <c r="N1072" s="50">
        <v>12.72</v>
      </c>
      <c r="O1072" s="50">
        <v>8.7200000000000006</v>
      </c>
      <c r="P1072" s="51">
        <v>0.99999999999999845</v>
      </c>
      <c r="Q1072" s="51">
        <v>3.0999999999999988</v>
      </c>
      <c r="R1072" s="51">
        <v>-1.2777777777777781</v>
      </c>
      <c r="S1072" s="51">
        <v>5.4999999999999991</v>
      </c>
      <c r="T1072" s="51">
        <v>15.277777777777777</v>
      </c>
      <c r="U1072" s="51">
        <v>19.899999999999995</v>
      </c>
      <c r="V1072" s="51">
        <v>19.699999999999996</v>
      </c>
      <c r="W1072" s="51">
        <v>19.299999999999997</v>
      </c>
      <c r="X1072" s="51">
        <v>15.888888888888889</v>
      </c>
      <c r="Y1072" s="51">
        <v>14.4</v>
      </c>
      <c r="Z1072" s="51">
        <v>3.7222222222222237</v>
      </c>
      <c r="AA1072" s="51">
        <v>1.3888888888888888</v>
      </c>
      <c r="AB1072" s="53">
        <f t="shared" si="387"/>
        <v>478.10960700747506</v>
      </c>
      <c r="AC1072" s="53">
        <f t="shared" si="388"/>
        <v>391.9114521074714</v>
      </c>
      <c r="AD1072" s="53">
        <f t="shared" si="389"/>
        <v>228.79564115201384</v>
      </c>
      <c r="AE1072" s="53">
        <f t="shared" si="390"/>
        <v>393.0217365003025</v>
      </c>
      <c r="AF1072" s="53">
        <f t="shared" si="391"/>
        <v>1153.6280889499349</v>
      </c>
      <c r="AG1072" s="53">
        <f t="shared" si="392"/>
        <v>1632.2808511576718</v>
      </c>
      <c r="AH1072" s="53">
        <f t="shared" si="393"/>
        <v>1274.9839311133471</v>
      </c>
      <c r="AI1072" s="53">
        <f t="shared" si="394"/>
        <v>1248.7014771609997</v>
      </c>
      <c r="AJ1072" s="53">
        <f t="shared" si="395"/>
        <v>1158.3652391573917</v>
      </c>
      <c r="AK1072" s="53">
        <f t="shared" si="396"/>
        <v>1114.4864461893039</v>
      </c>
      <c r="AL1072" s="53">
        <f t="shared" si="397"/>
        <v>432.93169435730607</v>
      </c>
      <c r="AM1072" s="53">
        <f t="shared" si="398"/>
        <v>405.55590457392958</v>
      </c>
      <c r="AN1072" s="55">
        <f t="shared" si="399"/>
        <v>0.72774396053625623</v>
      </c>
      <c r="AO1072" s="55">
        <f t="shared" si="400"/>
        <v>0.51357169401000879</v>
      </c>
      <c r="AP1072" s="55">
        <f t="shared" si="401"/>
        <v>0.41088487750972341</v>
      </c>
      <c r="AQ1072" s="55">
        <f t="shared" si="402"/>
        <v>0.43535778988528312</v>
      </c>
      <c r="AR1072" s="55">
        <f t="shared" si="403"/>
        <v>0.66553862710133327</v>
      </c>
      <c r="AS1072" s="55">
        <f t="shared" si="404"/>
        <v>0.70356317748028963</v>
      </c>
      <c r="AT1072" s="55">
        <f t="shared" si="405"/>
        <v>0.55641468021528029</v>
      </c>
      <c r="AU1072" s="55">
        <f t="shared" si="406"/>
        <v>0.55866110263493507</v>
      </c>
      <c r="AV1072" s="55">
        <f t="shared" si="407"/>
        <v>0.64262230126442199</v>
      </c>
      <c r="AW1072" s="55">
        <f t="shared" si="408"/>
        <v>0.68035808111758822</v>
      </c>
      <c r="AX1072" s="55">
        <f t="shared" si="409"/>
        <v>0.54296841999281864</v>
      </c>
      <c r="AY1072" s="55">
        <f t="shared" si="410"/>
        <v>0.60030709689030248</v>
      </c>
    </row>
    <row r="1073" spans="1:51" ht="14.4" thickBot="1" x14ac:dyDescent="0.3">
      <c r="A1073" s="41" t="s">
        <v>1398</v>
      </c>
      <c r="B1073" s="41" t="s">
        <v>1445</v>
      </c>
      <c r="C1073" s="26" t="s">
        <v>1132</v>
      </c>
      <c r="D1073" s="50">
        <v>8.11</v>
      </c>
      <c r="E1073" s="50">
        <v>12</v>
      </c>
      <c r="F1073" s="50">
        <v>11.61</v>
      </c>
      <c r="G1073" s="50">
        <v>17.7</v>
      </c>
      <c r="H1073" s="50">
        <v>21.11</v>
      </c>
      <c r="I1073" s="50">
        <v>25.8</v>
      </c>
      <c r="J1073" s="50">
        <v>26.6</v>
      </c>
      <c r="K1073" s="50">
        <v>25.5</v>
      </c>
      <c r="L1073" s="50">
        <v>24.72</v>
      </c>
      <c r="M1073" s="50">
        <v>19.399999999999999</v>
      </c>
      <c r="N1073" s="50">
        <v>14.5</v>
      </c>
      <c r="O1073" s="50">
        <v>10.11</v>
      </c>
      <c r="P1073" s="51">
        <v>1.5000000000000016</v>
      </c>
      <c r="Q1073" s="51">
        <v>3.4999999999999982</v>
      </c>
      <c r="R1073" s="51">
        <v>2.7222222222222214</v>
      </c>
      <c r="S1073" s="51">
        <v>9.4</v>
      </c>
      <c r="T1073" s="51">
        <v>16.388888888888889</v>
      </c>
      <c r="U1073" s="51">
        <v>21.4</v>
      </c>
      <c r="V1073" s="51">
        <v>20.700000000000003</v>
      </c>
      <c r="W1073" s="51">
        <v>20.599999999999998</v>
      </c>
      <c r="X1073" s="51">
        <v>15.999999999999998</v>
      </c>
      <c r="Y1073" s="51">
        <v>13.2</v>
      </c>
      <c r="Z1073" s="51">
        <v>8.7777777777777768</v>
      </c>
      <c r="AA1073" s="51">
        <v>4.3888888888888884</v>
      </c>
      <c r="AB1073" s="53">
        <f t="shared" si="387"/>
        <v>429.45182199825638</v>
      </c>
      <c r="AC1073" s="53">
        <f t="shared" si="388"/>
        <v>439.90924792616261</v>
      </c>
      <c r="AD1073" s="53">
        <f t="shared" si="389"/>
        <v>404.36476690643855</v>
      </c>
      <c r="AE1073" s="53">
        <f t="shared" si="390"/>
        <v>686.47024475501348</v>
      </c>
      <c r="AF1073" s="53">
        <f t="shared" si="391"/>
        <v>1385.3924436966167</v>
      </c>
      <c r="AG1073" s="53">
        <f t="shared" si="392"/>
        <v>1952.0251447596168</v>
      </c>
      <c r="AH1073" s="53">
        <f t="shared" si="393"/>
        <v>1708.4849345952057</v>
      </c>
      <c r="AI1073" s="53">
        <f t="shared" si="394"/>
        <v>1801.0317343564534</v>
      </c>
      <c r="AJ1073" s="53">
        <f t="shared" si="395"/>
        <v>1059.4742130744683</v>
      </c>
      <c r="AK1073" s="53">
        <f t="shared" si="396"/>
        <v>1020.890691392268</v>
      </c>
      <c r="AL1073" s="53">
        <f t="shared" si="397"/>
        <v>774.20374352454405</v>
      </c>
      <c r="AM1073" s="53">
        <f t="shared" si="398"/>
        <v>564.98660692260603</v>
      </c>
      <c r="AN1073" s="55">
        <f t="shared" si="399"/>
        <v>0.63063639259358473</v>
      </c>
      <c r="AO1073" s="55">
        <f t="shared" si="400"/>
        <v>0.56042002367583998</v>
      </c>
      <c r="AP1073" s="55">
        <f t="shared" si="401"/>
        <v>0.54425747604975039</v>
      </c>
      <c r="AQ1073" s="55">
        <f t="shared" si="402"/>
        <v>0.58265739616687551</v>
      </c>
      <c r="AR1073" s="55">
        <f t="shared" si="403"/>
        <v>0.7444505903490215</v>
      </c>
      <c r="AS1073" s="55">
        <f t="shared" si="404"/>
        <v>0.76711574879165068</v>
      </c>
      <c r="AT1073" s="55">
        <f t="shared" si="405"/>
        <v>0.70090384150099927</v>
      </c>
      <c r="AU1073" s="55">
        <f t="shared" si="406"/>
        <v>0.7434369549994716</v>
      </c>
      <c r="AV1073" s="55">
        <f t="shared" si="407"/>
        <v>0.58360484581012861</v>
      </c>
      <c r="AW1073" s="55">
        <f t="shared" si="408"/>
        <v>0.6737262845879588</v>
      </c>
      <c r="AX1073" s="55">
        <f t="shared" si="409"/>
        <v>0.68526108130503394</v>
      </c>
      <c r="AY1073" s="55">
        <f t="shared" si="410"/>
        <v>0.67620829361716706</v>
      </c>
    </row>
    <row r="1074" spans="1:51" ht="14.4" thickBot="1" x14ac:dyDescent="0.3">
      <c r="A1074" s="41" t="s">
        <v>1398</v>
      </c>
      <c r="B1074" s="41" t="s">
        <v>1445</v>
      </c>
      <c r="C1074" s="26" t="s">
        <v>1133</v>
      </c>
      <c r="D1074" s="50">
        <v>11.22</v>
      </c>
      <c r="E1074" s="50">
        <v>14.4</v>
      </c>
      <c r="F1074" s="50">
        <v>14.28</v>
      </c>
      <c r="G1074" s="50">
        <v>21.6</v>
      </c>
      <c r="H1074" s="50">
        <v>25</v>
      </c>
      <c r="I1074" s="50">
        <v>27.2</v>
      </c>
      <c r="J1074" s="50">
        <v>28.3</v>
      </c>
      <c r="K1074" s="50">
        <v>27.7</v>
      </c>
      <c r="L1074" s="50">
        <v>25.22</v>
      </c>
      <c r="M1074" s="50">
        <v>21.9</v>
      </c>
      <c r="N1074" s="50">
        <v>19.11</v>
      </c>
      <c r="O1074" s="50">
        <v>12.78</v>
      </c>
      <c r="P1074" s="51">
        <v>7.6111111111111125</v>
      </c>
      <c r="Q1074" s="51">
        <v>9.9</v>
      </c>
      <c r="R1074" s="51">
        <v>9.2222222222222232</v>
      </c>
      <c r="S1074" s="51">
        <v>16.8</v>
      </c>
      <c r="T1074" s="51">
        <v>22.222222222222221</v>
      </c>
      <c r="U1074" s="51">
        <v>24</v>
      </c>
      <c r="V1074" s="51">
        <v>24.099999999999998</v>
      </c>
      <c r="W1074" s="51">
        <v>23.8</v>
      </c>
      <c r="X1074" s="51">
        <v>20.222222222222225</v>
      </c>
      <c r="Y1074" s="51">
        <v>16.5</v>
      </c>
      <c r="Z1074" s="51">
        <v>12.722222222222221</v>
      </c>
      <c r="AA1074" s="51">
        <v>8.8888888888888893</v>
      </c>
      <c r="AB1074" s="53">
        <f t="shared" si="387"/>
        <v>818.96892596900227</v>
      </c>
      <c r="AC1074" s="53">
        <f t="shared" si="388"/>
        <v>906.18046640661873</v>
      </c>
      <c r="AD1074" s="53">
        <f t="shared" si="389"/>
        <v>833.80146457127285</v>
      </c>
      <c r="AE1074" s="53">
        <f t="shared" si="390"/>
        <v>1416.5236629087487</v>
      </c>
      <c r="AF1074" s="53">
        <f t="shared" si="391"/>
        <v>2263.3452633628576</v>
      </c>
      <c r="AG1074" s="53">
        <f t="shared" si="392"/>
        <v>2463.9234619393678</v>
      </c>
      <c r="AH1074" s="53">
        <f t="shared" si="393"/>
        <v>2338.48918480368</v>
      </c>
      <c r="AI1074" s="53">
        <f t="shared" si="394"/>
        <v>2335.9896841223681</v>
      </c>
      <c r="AJ1074" s="53">
        <f t="shared" si="395"/>
        <v>1747.8356994809301</v>
      </c>
      <c r="AK1074" s="53">
        <f t="shared" si="396"/>
        <v>1338.7904307693757</v>
      </c>
      <c r="AL1074" s="53">
        <f t="shared" si="397"/>
        <v>976.55407776697052</v>
      </c>
      <c r="AM1074" s="53">
        <f t="shared" si="398"/>
        <v>878.89839966814895</v>
      </c>
      <c r="AN1074" s="55">
        <f t="shared" si="399"/>
        <v>0.78461073885120391</v>
      </c>
      <c r="AO1074" s="55">
        <f t="shared" si="400"/>
        <v>0.74377011863474451</v>
      </c>
      <c r="AP1074" s="55">
        <f t="shared" si="401"/>
        <v>0.71622203422374942</v>
      </c>
      <c r="AQ1074" s="55">
        <f t="shared" si="402"/>
        <v>0.74155152868822405</v>
      </c>
      <c r="AR1074" s="55">
        <f t="shared" si="403"/>
        <v>0.84590230293486168</v>
      </c>
      <c r="AS1074" s="55">
        <f t="shared" si="404"/>
        <v>0.82700351727906252</v>
      </c>
      <c r="AT1074" s="55">
        <f t="shared" si="405"/>
        <v>0.78020314979017891</v>
      </c>
      <c r="AU1074" s="55">
        <f t="shared" si="406"/>
        <v>0.79354680613402817</v>
      </c>
      <c r="AV1074" s="55">
        <f t="shared" si="407"/>
        <v>0.73849770264633852</v>
      </c>
      <c r="AW1074" s="55">
        <f t="shared" si="408"/>
        <v>0.71434128509872519</v>
      </c>
      <c r="AX1074" s="55">
        <f t="shared" si="409"/>
        <v>0.66490999257261107</v>
      </c>
      <c r="AY1074" s="55">
        <f t="shared" si="410"/>
        <v>0.77211363977016034</v>
      </c>
    </row>
    <row r="1075" spans="1:51" ht="27" thickBot="1" x14ac:dyDescent="0.3">
      <c r="A1075" s="41" t="s">
        <v>1398</v>
      </c>
      <c r="B1075" s="41" t="s">
        <v>1445</v>
      </c>
      <c r="C1075" s="26" t="s">
        <v>1134</v>
      </c>
      <c r="D1075" s="50">
        <v>10.11</v>
      </c>
      <c r="E1075" s="50">
        <v>11.7</v>
      </c>
      <c r="F1075" s="50">
        <v>17.11</v>
      </c>
      <c r="G1075" s="50">
        <v>20.5</v>
      </c>
      <c r="H1075" s="50">
        <v>24.5</v>
      </c>
      <c r="I1075" s="50">
        <v>27</v>
      </c>
      <c r="J1075" s="50">
        <v>27.9</v>
      </c>
      <c r="K1075" s="50">
        <v>27.6</v>
      </c>
      <c r="L1075" s="50">
        <v>25.28</v>
      </c>
      <c r="M1075" s="50">
        <v>20.9</v>
      </c>
      <c r="N1075" s="50">
        <v>17.39</v>
      </c>
      <c r="O1075" s="50">
        <v>12.89</v>
      </c>
      <c r="P1075" s="51">
        <v>5.6111111111111116</v>
      </c>
      <c r="Q1075" s="51">
        <v>7.3</v>
      </c>
      <c r="R1075" s="51">
        <v>13.277777777777777</v>
      </c>
      <c r="S1075" s="51">
        <v>16.3</v>
      </c>
      <c r="T1075" s="51">
        <v>20.277777777777779</v>
      </c>
      <c r="U1075" s="51">
        <v>22.800000000000004</v>
      </c>
      <c r="V1075" s="51">
        <v>23.6</v>
      </c>
      <c r="W1075" s="51">
        <v>23.299999999999997</v>
      </c>
      <c r="X1075" s="51">
        <v>21.388888888888889</v>
      </c>
      <c r="Y1075" s="51">
        <v>15.2</v>
      </c>
      <c r="Z1075" s="51">
        <v>13.722222222222223</v>
      </c>
      <c r="AA1075" s="51">
        <v>7.7222222222222214</v>
      </c>
      <c r="AB1075" s="53">
        <f t="shared" si="387"/>
        <v>669.81182162033917</v>
      </c>
      <c r="AC1075" s="53">
        <f t="shared" si="388"/>
        <v>760.38466701345317</v>
      </c>
      <c r="AD1075" s="53">
        <f t="shared" si="389"/>
        <v>1190.648636592719</v>
      </c>
      <c r="AE1075" s="53">
        <f t="shared" si="390"/>
        <v>1422.1929689955612</v>
      </c>
      <c r="AF1075" s="53">
        <f t="shared" si="391"/>
        <v>1837.1529393804556</v>
      </c>
      <c r="AG1075" s="53">
        <f t="shared" si="392"/>
        <v>2156.9109820180352</v>
      </c>
      <c r="AH1075" s="53">
        <f t="shared" si="393"/>
        <v>2253.9282942724212</v>
      </c>
      <c r="AI1075" s="53">
        <f t="shared" si="394"/>
        <v>2212.2479040743005</v>
      </c>
      <c r="AJ1075" s="53">
        <f t="shared" si="395"/>
        <v>2010.5032424923922</v>
      </c>
      <c r="AK1075" s="53">
        <f t="shared" si="396"/>
        <v>1205.4505490650856</v>
      </c>
      <c r="AL1075" s="53">
        <f t="shared" si="397"/>
        <v>1239.4287417464618</v>
      </c>
      <c r="AM1075" s="53">
        <f t="shared" si="398"/>
        <v>744.90665373846321</v>
      </c>
      <c r="AN1075" s="55">
        <f t="shared" si="399"/>
        <v>0.7362712131095317</v>
      </c>
      <c r="AO1075" s="55">
        <f t="shared" si="400"/>
        <v>0.7441215986823102</v>
      </c>
      <c r="AP1075" s="55">
        <f t="shared" si="401"/>
        <v>0.78178049877099587</v>
      </c>
      <c r="AQ1075" s="55">
        <f t="shared" si="402"/>
        <v>0.76856289861639748</v>
      </c>
      <c r="AR1075" s="55">
        <f t="shared" si="403"/>
        <v>0.77357593350148923</v>
      </c>
      <c r="AS1075" s="55">
        <f t="shared" si="404"/>
        <v>0.77832166070380193</v>
      </c>
      <c r="AT1075" s="55">
        <f t="shared" si="405"/>
        <v>0.77494528411373853</v>
      </c>
      <c r="AU1075" s="55">
        <f t="shared" si="406"/>
        <v>0.77450359397413693</v>
      </c>
      <c r="AV1075" s="55">
        <f t="shared" si="407"/>
        <v>0.79063470643540645</v>
      </c>
      <c r="AW1075" s="55">
        <f t="shared" si="408"/>
        <v>0.69891746092801743</v>
      </c>
      <c r="AX1075" s="55">
        <f t="shared" si="409"/>
        <v>0.79060511350498408</v>
      </c>
      <c r="AY1075" s="55">
        <f t="shared" si="410"/>
        <v>0.70827193473472805</v>
      </c>
    </row>
    <row r="1076" spans="1:51" ht="14.4" thickBot="1" x14ac:dyDescent="0.3">
      <c r="A1076" s="41" t="s">
        <v>1398</v>
      </c>
      <c r="B1076" s="41" t="s">
        <v>1445</v>
      </c>
      <c r="C1076" s="26" t="s">
        <v>1135</v>
      </c>
      <c r="D1076" s="50">
        <v>9.61</v>
      </c>
      <c r="E1076" s="50">
        <v>15</v>
      </c>
      <c r="F1076" s="50">
        <v>14.28</v>
      </c>
      <c r="G1076" s="50">
        <v>21</v>
      </c>
      <c r="H1076" s="50">
        <v>24.61</v>
      </c>
      <c r="I1076" s="50">
        <v>27.3</v>
      </c>
      <c r="J1076" s="50">
        <v>28</v>
      </c>
      <c r="K1076" s="50">
        <v>27.8</v>
      </c>
      <c r="L1076" s="50">
        <v>26.39</v>
      </c>
      <c r="M1076" s="50">
        <v>21.1</v>
      </c>
      <c r="N1076" s="50">
        <v>16.22</v>
      </c>
      <c r="O1076" s="50">
        <v>10.220000000000001</v>
      </c>
      <c r="P1076" s="51">
        <v>3.1111111111111116</v>
      </c>
      <c r="Q1076" s="51">
        <v>3.699999999999998</v>
      </c>
      <c r="R1076" s="51">
        <v>4.3888888888888884</v>
      </c>
      <c r="S1076" s="51">
        <v>9.3000000000000007</v>
      </c>
      <c r="T1076" s="51">
        <v>19.777777777777775</v>
      </c>
      <c r="U1076" s="51">
        <v>21.1</v>
      </c>
      <c r="V1076" s="51">
        <v>21.3</v>
      </c>
      <c r="W1076" s="51">
        <v>20.900000000000002</v>
      </c>
      <c r="X1076" s="51">
        <v>16.611111111111111</v>
      </c>
      <c r="Y1076" s="51">
        <v>11.400000000000002</v>
      </c>
      <c r="Z1076" s="51">
        <v>7.2222222222222223</v>
      </c>
      <c r="AA1076" s="51">
        <v>3.2222222222222205</v>
      </c>
      <c r="AB1076" s="53">
        <f t="shared" si="387"/>
        <v>488.11510476784019</v>
      </c>
      <c r="AC1076" s="53">
        <f t="shared" si="388"/>
        <v>372.21313409958577</v>
      </c>
      <c r="AD1076" s="53">
        <f t="shared" si="389"/>
        <v>429.48502096477688</v>
      </c>
      <c r="AE1076" s="53">
        <f t="shared" si="390"/>
        <v>551.5806364493958</v>
      </c>
      <c r="AF1076" s="53">
        <f t="shared" si="391"/>
        <v>1715.5598198273908</v>
      </c>
      <c r="AG1076" s="53">
        <f t="shared" si="392"/>
        <v>1722.3044783166554</v>
      </c>
      <c r="AH1076" s="53">
        <f t="shared" si="393"/>
        <v>1694.3183845215167</v>
      </c>
      <c r="AI1076" s="53">
        <f t="shared" si="394"/>
        <v>1632.0459405716099</v>
      </c>
      <c r="AJ1076" s="53">
        <f t="shared" si="395"/>
        <v>1037.125931043656</v>
      </c>
      <c r="AK1076" s="53">
        <f t="shared" si="396"/>
        <v>725.49691451238436</v>
      </c>
      <c r="AL1076" s="53">
        <f t="shared" si="397"/>
        <v>561.1697055230062</v>
      </c>
      <c r="AM1076" s="53">
        <f t="shared" si="398"/>
        <v>476.00005573473925</v>
      </c>
      <c r="AN1076" s="55">
        <f t="shared" si="399"/>
        <v>0.63913736360012374</v>
      </c>
      <c r="AO1076" s="55">
        <f t="shared" si="400"/>
        <v>0.46754763990439474</v>
      </c>
      <c r="AP1076" s="55">
        <f t="shared" si="401"/>
        <v>0.51403224360061328</v>
      </c>
      <c r="AQ1076" s="55">
        <f t="shared" si="402"/>
        <v>0.47132555627514811</v>
      </c>
      <c r="AR1076" s="55">
        <f t="shared" si="403"/>
        <v>0.74508246041974402</v>
      </c>
      <c r="AS1076" s="55">
        <f t="shared" si="404"/>
        <v>0.68940670349253619</v>
      </c>
      <c r="AT1076" s="55">
        <f t="shared" si="405"/>
        <v>0.6699337531539804</v>
      </c>
      <c r="AU1076" s="55">
        <f t="shared" si="406"/>
        <v>0.66135518307323049</v>
      </c>
      <c r="AV1076" s="55">
        <f t="shared" si="407"/>
        <v>0.54948691975850583</v>
      </c>
      <c r="AW1076" s="55">
        <f t="shared" si="408"/>
        <v>0.5388905532116407</v>
      </c>
      <c r="AX1076" s="55">
        <f t="shared" si="409"/>
        <v>0.5520956108314492</v>
      </c>
      <c r="AY1076" s="55">
        <f t="shared" si="410"/>
        <v>0.61839932213075333</v>
      </c>
    </row>
    <row r="1077" spans="1:51" ht="14.4" thickBot="1" x14ac:dyDescent="0.3">
      <c r="A1077" s="41" t="s">
        <v>1398</v>
      </c>
      <c r="B1077" s="41" t="s">
        <v>1445</v>
      </c>
      <c r="C1077" s="26" t="s">
        <v>1136</v>
      </c>
      <c r="D1077" s="50">
        <v>14.61</v>
      </c>
      <c r="E1077" s="50">
        <v>16.3</v>
      </c>
      <c r="F1077" s="50">
        <v>18.5</v>
      </c>
      <c r="G1077" s="50">
        <v>22.7</v>
      </c>
      <c r="H1077" s="50">
        <v>25.39</v>
      </c>
      <c r="I1077" s="50">
        <v>28.2</v>
      </c>
      <c r="J1077" s="50">
        <v>29.4</v>
      </c>
      <c r="K1077" s="50">
        <v>29</v>
      </c>
      <c r="L1077" s="50">
        <v>27.28</v>
      </c>
      <c r="M1077" s="50">
        <v>23</v>
      </c>
      <c r="N1077" s="50">
        <v>20.22</v>
      </c>
      <c r="O1077" s="50">
        <v>16</v>
      </c>
      <c r="P1077" s="51">
        <v>11.277777777777777</v>
      </c>
      <c r="Q1077" s="51">
        <v>12.799999999999999</v>
      </c>
      <c r="R1077" s="51">
        <v>15.999999999999998</v>
      </c>
      <c r="S1077" s="51">
        <v>17.7</v>
      </c>
      <c r="T1077" s="51">
        <v>22.277777777777775</v>
      </c>
      <c r="U1077" s="51">
        <v>24</v>
      </c>
      <c r="V1077" s="51">
        <v>24.499999999999996</v>
      </c>
      <c r="W1077" s="51">
        <v>24.299999999999997</v>
      </c>
      <c r="X1077" s="51">
        <v>22.722222222222225</v>
      </c>
      <c r="Y1077" s="51">
        <v>19.8</v>
      </c>
      <c r="Z1077" s="51">
        <v>17.5</v>
      </c>
      <c r="AA1077" s="51">
        <v>13.111111111111111</v>
      </c>
      <c r="AB1077" s="53">
        <f t="shared" si="387"/>
        <v>1074.0271698991901</v>
      </c>
      <c r="AC1077" s="53">
        <f t="shared" si="388"/>
        <v>1177.6339177877974</v>
      </c>
      <c r="AD1077" s="53">
        <f t="shared" si="389"/>
        <v>1549.9716699192463</v>
      </c>
      <c r="AE1077" s="53">
        <f t="shared" si="390"/>
        <v>1484.3990158500542</v>
      </c>
      <c r="AF1077" s="53">
        <f t="shared" si="391"/>
        <v>2226.4041744280712</v>
      </c>
      <c r="AG1077" s="53">
        <f t="shared" si="392"/>
        <v>2324.0605277411073</v>
      </c>
      <c r="AH1077" s="53">
        <f t="shared" si="393"/>
        <v>2301.8485548509766</v>
      </c>
      <c r="AI1077" s="53">
        <f t="shared" si="394"/>
        <v>2299.9220147993906</v>
      </c>
      <c r="AJ1077" s="53">
        <f t="shared" si="395"/>
        <v>2101.8435530829947</v>
      </c>
      <c r="AK1077" s="53">
        <f t="shared" si="396"/>
        <v>1895.2479446520658</v>
      </c>
      <c r="AL1077" s="53">
        <f t="shared" si="397"/>
        <v>1684.7856843976404</v>
      </c>
      <c r="AM1077" s="53">
        <f t="shared" si="398"/>
        <v>1250.2049753135027</v>
      </c>
      <c r="AN1077" s="55">
        <f t="shared" si="399"/>
        <v>0.80425558717323786</v>
      </c>
      <c r="AO1077" s="55">
        <f t="shared" si="400"/>
        <v>0.79774776654005397</v>
      </c>
      <c r="AP1077" s="55">
        <f t="shared" si="401"/>
        <v>0.85379234932800474</v>
      </c>
      <c r="AQ1077" s="55">
        <f t="shared" si="402"/>
        <v>0.73410041192488007</v>
      </c>
      <c r="AR1077" s="55">
        <f t="shared" si="403"/>
        <v>0.82928707395952717</v>
      </c>
      <c r="AS1077" s="55">
        <f t="shared" si="404"/>
        <v>0.78005922687976204</v>
      </c>
      <c r="AT1077" s="55">
        <f t="shared" si="405"/>
        <v>0.74978601368000852</v>
      </c>
      <c r="AU1077" s="55">
        <f t="shared" si="406"/>
        <v>0.75818585294267926</v>
      </c>
      <c r="AV1077" s="55">
        <f t="shared" si="407"/>
        <v>0.76203566433448466</v>
      </c>
      <c r="AW1077" s="55">
        <f t="shared" si="408"/>
        <v>0.82198908738000909</v>
      </c>
      <c r="AX1077" s="55">
        <f t="shared" si="409"/>
        <v>0.84377456165011933</v>
      </c>
      <c r="AY1077" s="55">
        <f t="shared" si="410"/>
        <v>0.82986005544905506</v>
      </c>
    </row>
    <row r="1078" spans="1:51" ht="14.4" thickBot="1" x14ac:dyDescent="0.3">
      <c r="A1078" s="41" t="s">
        <v>1398</v>
      </c>
      <c r="B1078" s="41" t="s">
        <v>1445</v>
      </c>
      <c r="C1078" s="26" t="s">
        <v>1137</v>
      </c>
      <c r="D1078" s="50">
        <v>5.5</v>
      </c>
      <c r="E1078" s="50">
        <v>9</v>
      </c>
      <c r="F1078" s="50">
        <v>13</v>
      </c>
      <c r="G1078" s="50">
        <v>19.8</v>
      </c>
      <c r="H1078" s="50">
        <v>22.89</v>
      </c>
      <c r="I1078" s="50">
        <v>25.6</v>
      </c>
      <c r="J1078" s="50">
        <v>27.9</v>
      </c>
      <c r="K1078" s="50">
        <v>27.2</v>
      </c>
      <c r="L1078" s="50">
        <v>23.28</v>
      </c>
      <c r="M1078" s="50">
        <v>18.100000000000001</v>
      </c>
      <c r="N1078" s="50">
        <v>12.28</v>
      </c>
      <c r="O1078" s="50">
        <v>8.2200000000000006</v>
      </c>
      <c r="P1078" s="51">
        <v>-2.3888888888888893</v>
      </c>
      <c r="Q1078" s="51">
        <v>1.0999999999999983</v>
      </c>
      <c r="R1078" s="51">
        <v>1.3888888888888888</v>
      </c>
      <c r="S1078" s="51">
        <v>8.4999999999999982</v>
      </c>
      <c r="T1078" s="51">
        <v>13.888888888888889</v>
      </c>
      <c r="U1078" s="51">
        <v>16.5</v>
      </c>
      <c r="V1078" s="51">
        <v>17.7</v>
      </c>
      <c r="W1078" s="51">
        <v>17.599999999999998</v>
      </c>
      <c r="X1078" s="51">
        <v>15.222222222222221</v>
      </c>
      <c r="Y1078" s="51">
        <v>8.8000000000000025</v>
      </c>
      <c r="Z1078" s="51">
        <v>6.7777777777777795</v>
      </c>
      <c r="AA1078" s="51">
        <v>-0.38888888888888851</v>
      </c>
      <c r="AB1078" s="53">
        <f t="shared" si="387"/>
        <v>291.62762650416295</v>
      </c>
      <c r="AC1078" s="53">
        <f t="shared" si="388"/>
        <v>381.79455806842248</v>
      </c>
      <c r="AD1078" s="53">
        <f t="shared" si="389"/>
        <v>305.16156834511662</v>
      </c>
      <c r="AE1078" s="53">
        <f t="shared" si="390"/>
        <v>533.18998478702304</v>
      </c>
      <c r="AF1078" s="53">
        <f t="shared" si="391"/>
        <v>901.32701833290969</v>
      </c>
      <c r="AG1078" s="53">
        <f t="shared" si="392"/>
        <v>1071.5238929192406</v>
      </c>
      <c r="AH1078" s="53">
        <f t="shared" si="393"/>
        <v>1089.4125248371431</v>
      </c>
      <c r="AI1078" s="53">
        <f t="shared" si="394"/>
        <v>1120.7352381432529</v>
      </c>
      <c r="AJ1078" s="53">
        <f t="shared" si="395"/>
        <v>1045.6851175676968</v>
      </c>
      <c r="AK1078" s="53">
        <f t="shared" si="396"/>
        <v>617.41649574854534</v>
      </c>
      <c r="AL1078" s="53">
        <f t="shared" si="397"/>
        <v>681.35745326280028</v>
      </c>
      <c r="AM1078" s="53">
        <f t="shared" si="398"/>
        <v>324.5132331916414</v>
      </c>
      <c r="AN1078" s="55">
        <f t="shared" si="399"/>
        <v>0.56836746067941268</v>
      </c>
      <c r="AO1078" s="55">
        <f t="shared" si="400"/>
        <v>0.57697693728735411</v>
      </c>
      <c r="AP1078" s="55">
        <f t="shared" si="401"/>
        <v>0.45170259663265339</v>
      </c>
      <c r="AQ1078" s="55">
        <f t="shared" si="402"/>
        <v>0.48088474516461344</v>
      </c>
      <c r="AR1078" s="55">
        <f t="shared" si="403"/>
        <v>0.56874876565237098</v>
      </c>
      <c r="AS1078" s="55">
        <f t="shared" si="404"/>
        <v>0.57173530456297028</v>
      </c>
      <c r="AT1078" s="55">
        <f t="shared" si="405"/>
        <v>0.53876226991506948</v>
      </c>
      <c r="AU1078" s="55">
        <f t="shared" si="406"/>
        <v>0.55775730083174979</v>
      </c>
      <c r="AV1078" s="55">
        <f t="shared" si="407"/>
        <v>0.60542110656037806</v>
      </c>
      <c r="AW1078" s="55">
        <f t="shared" si="408"/>
        <v>0.54566632013939609</v>
      </c>
      <c r="AX1078" s="55">
        <f t="shared" si="409"/>
        <v>0.69106661953120718</v>
      </c>
      <c r="AY1078" s="55">
        <f t="shared" si="410"/>
        <v>0.54615584187967858</v>
      </c>
    </row>
    <row r="1079" spans="1:51" ht="14.4" thickBot="1" x14ac:dyDescent="0.3">
      <c r="A1079" s="41" t="s">
        <v>1398</v>
      </c>
      <c r="B1079" s="41" t="s">
        <v>1445</v>
      </c>
      <c r="C1079" s="26" t="s">
        <v>1138</v>
      </c>
      <c r="D1079" s="50">
        <v>10.11</v>
      </c>
      <c r="E1079" s="50">
        <v>11.8</v>
      </c>
      <c r="F1079" s="50">
        <v>16.39</v>
      </c>
      <c r="G1079" s="50">
        <v>20.3</v>
      </c>
      <c r="H1079" s="50">
        <v>23.89</v>
      </c>
      <c r="I1079" s="50">
        <v>28.6</v>
      </c>
      <c r="J1079" s="50">
        <v>28.4</v>
      </c>
      <c r="K1079" s="50">
        <v>29.1</v>
      </c>
      <c r="L1079" s="50">
        <v>25.72</v>
      </c>
      <c r="M1079" s="50">
        <v>21.7</v>
      </c>
      <c r="N1079" s="50">
        <v>16.5</v>
      </c>
      <c r="O1079" s="50">
        <v>11.61</v>
      </c>
      <c r="P1079" s="51">
        <v>4.1111111111111098</v>
      </c>
      <c r="Q1079" s="51">
        <v>4.5000000000000009</v>
      </c>
      <c r="R1079" s="51">
        <v>5.2777777777777777</v>
      </c>
      <c r="S1079" s="51">
        <v>13.699999999999998</v>
      </c>
      <c r="T1079" s="51">
        <v>18.611111111111111</v>
      </c>
      <c r="U1079" s="51">
        <v>21.4</v>
      </c>
      <c r="V1079" s="51">
        <v>21.3</v>
      </c>
      <c r="W1079" s="51">
        <v>20.799999999999997</v>
      </c>
      <c r="X1079" s="51">
        <v>18.722222222222225</v>
      </c>
      <c r="Y1079" s="51">
        <v>14.3</v>
      </c>
      <c r="Z1079" s="51">
        <v>9.6111111111111089</v>
      </c>
      <c r="AA1079" s="51">
        <v>4.7777777777777786</v>
      </c>
      <c r="AB1079" s="53">
        <f t="shared" si="387"/>
        <v>543.42224601274063</v>
      </c>
      <c r="AC1079" s="53">
        <f t="shared" si="388"/>
        <v>512.9249129839626</v>
      </c>
      <c r="AD1079" s="53">
        <f t="shared" si="389"/>
        <v>424.59604553759618</v>
      </c>
      <c r="AE1079" s="53">
        <f t="shared" si="390"/>
        <v>1030.459887175459</v>
      </c>
      <c r="AF1079" s="53">
        <f t="shared" si="391"/>
        <v>1548.9257644650172</v>
      </c>
      <c r="AG1079" s="53">
        <f t="shared" si="392"/>
        <v>1656.369213933712</v>
      </c>
      <c r="AH1079" s="53">
        <f t="shared" si="393"/>
        <v>1655.3145565807699</v>
      </c>
      <c r="AI1079" s="53">
        <f t="shared" si="394"/>
        <v>1494.7816339295937</v>
      </c>
      <c r="AJ1079" s="53">
        <f t="shared" si="395"/>
        <v>1408.0296155446126</v>
      </c>
      <c r="AK1079" s="53">
        <f t="shared" si="396"/>
        <v>1022.0258197899404</v>
      </c>
      <c r="AL1079" s="53">
        <f t="shared" si="397"/>
        <v>761.94843719967582</v>
      </c>
      <c r="AM1079" s="53">
        <f t="shared" si="398"/>
        <v>539.94335764604261</v>
      </c>
      <c r="AN1079" s="55">
        <f t="shared" si="399"/>
        <v>0.66317801901000295</v>
      </c>
      <c r="AO1079" s="55">
        <f t="shared" si="400"/>
        <v>0.60914585849165903</v>
      </c>
      <c r="AP1079" s="55">
        <f t="shared" si="401"/>
        <v>0.47764380406767371</v>
      </c>
      <c r="AQ1079" s="55">
        <f t="shared" si="402"/>
        <v>0.65825819024048249</v>
      </c>
      <c r="AR1079" s="55">
        <f t="shared" si="403"/>
        <v>0.72342047693706679</v>
      </c>
      <c r="AS1079" s="55">
        <f t="shared" si="404"/>
        <v>0.65092753197022435</v>
      </c>
      <c r="AT1079" s="55">
        <f t="shared" si="405"/>
        <v>0.65451163351080843</v>
      </c>
      <c r="AU1079" s="55">
        <f t="shared" si="406"/>
        <v>0.60946893537062219</v>
      </c>
      <c r="AV1079" s="55">
        <f t="shared" si="407"/>
        <v>0.65306135355001371</v>
      </c>
      <c r="AW1079" s="55">
        <f t="shared" si="408"/>
        <v>0.62796103081195531</v>
      </c>
      <c r="AX1079" s="55">
        <f t="shared" si="409"/>
        <v>0.63761623557149327</v>
      </c>
      <c r="AY1079" s="55">
        <f t="shared" si="410"/>
        <v>0.62891485215734499</v>
      </c>
    </row>
    <row r="1080" spans="1:51" ht="14.4" thickBot="1" x14ac:dyDescent="0.3">
      <c r="A1080" s="41" t="s">
        <v>1398</v>
      </c>
      <c r="B1080" s="41" t="s">
        <v>1445</v>
      </c>
      <c r="C1080" s="26" t="s">
        <v>1139</v>
      </c>
      <c r="D1080" s="50">
        <v>9.7200000000000006</v>
      </c>
      <c r="E1080" s="50">
        <v>14.6</v>
      </c>
      <c r="F1080" s="50">
        <v>14.61</v>
      </c>
      <c r="G1080" s="50">
        <v>21.1</v>
      </c>
      <c r="H1080" s="50">
        <v>27</v>
      </c>
      <c r="I1080" s="50">
        <v>28.9</v>
      </c>
      <c r="J1080" s="50">
        <v>28.1</v>
      </c>
      <c r="K1080" s="50">
        <v>28.1</v>
      </c>
      <c r="L1080" s="50">
        <v>26.72</v>
      </c>
      <c r="M1080" s="50">
        <v>21.1</v>
      </c>
      <c r="N1080" s="50">
        <v>19</v>
      </c>
      <c r="O1080" s="50">
        <v>13.28</v>
      </c>
      <c r="P1080" s="51">
        <v>2.7777777777777777</v>
      </c>
      <c r="Q1080" s="51">
        <v>4.0000000000000018</v>
      </c>
      <c r="R1080" s="51">
        <v>4.8888888888888875</v>
      </c>
      <c r="S1080" s="51">
        <v>9.6</v>
      </c>
      <c r="T1080" s="51">
        <v>19.388888888888893</v>
      </c>
      <c r="U1080" s="51">
        <v>19.600000000000001</v>
      </c>
      <c r="V1080" s="51">
        <v>21.900000000000002</v>
      </c>
      <c r="W1080" s="51">
        <v>20.700000000000003</v>
      </c>
      <c r="X1080" s="51">
        <v>16.722222222222221</v>
      </c>
      <c r="Y1080" s="51">
        <v>11.700000000000001</v>
      </c>
      <c r="Z1080" s="51">
        <v>9.0000000000000018</v>
      </c>
      <c r="AA1080" s="51">
        <v>4.7222222222222223</v>
      </c>
      <c r="AB1080" s="53">
        <f t="shared" si="387"/>
        <v>462.19052113868679</v>
      </c>
      <c r="AC1080" s="53">
        <f t="shared" si="388"/>
        <v>398.37933170317837</v>
      </c>
      <c r="AD1080" s="53">
        <f t="shared" si="389"/>
        <v>450.83136408945421</v>
      </c>
      <c r="AE1080" s="53">
        <f t="shared" si="390"/>
        <v>570.75579569003776</v>
      </c>
      <c r="AF1080" s="53">
        <f t="shared" si="391"/>
        <v>1418.7643882610591</v>
      </c>
      <c r="AG1080" s="53">
        <f t="shared" si="392"/>
        <v>1303.6871860340664</v>
      </c>
      <c r="AH1080" s="53">
        <f t="shared" si="393"/>
        <v>1812.75650138981</v>
      </c>
      <c r="AI1080" s="53">
        <f t="shared" si="394"/>
        <v>1564.7418634141989</v>
      </c>
      <c r="AJ1080" s="53">
        <f t="shared" si="395"/>
        <v>1031.6068606160895</v>
      </c>
      <c r="AK1080" s="53">
        <f t="shared" si="396"/>
        <v>754.84299835281274</v>
      </c>
      <c r="AL1080" s="53">
        <f t="shared" si="397"/>
        <v>599.5619249990234</v>
      </c>
      <c r="AM1080" s="53">
        <f t="shared" si="398"/>
        <v>480.15833717350461</v>
      </c>
      <c r="AN1080" s="55">
        <f t="shared" si="399"/>
        <v>0.61964273972614736</v>
      </c>
      <c r="AO1080" s="55">
        <f t="shared" si="400"/>
        <v>0.48997619153940375</v>
      </c>
      <c r="AP1080" s="55">
        <f t="shared" si="401"/>
        <v>0.52106693306144569</v>
      </c>
      <c r="AQ1080" s="55">
        <f t="shared" si="402"/>
        <v>0.47797804728752291</v>
      </c>
      <c r="AR1080" s="55">
        <f t="shared" si="403"/>
        <v>0.6312452827022893</v>
      </c>
      <c r="AS1080" s="55">
        <f t="shared" si="404"/>
        <v>0.57248375493437698</v>
      </c>
      <c r="AT1080" s="55">
        <f t="shared" si="405"/>
        <v>0.69093687811670745</v>
      </c>
      <c r="AU1080" s="55">
        <f t="shared" si="406"/>
        <v>0.64193342347750637</v>
      </c>
      <c r="AV1080" s="55">
        <f t="shared" si="407"/>
        <v>0.54271949985098766</v>
      </c>
      <c r="AW1080" s="55">
        <f t="shared" si="408"/>
        <v>0.54968147523952593</v>
      </c>
      <c r="AX1080" s="55">
        <f t="shared" si="409"/>
        <v>0.5227827145927636</v>
      </c>
      <c r="AY1080" s="55">
        <f t="shared" si="410"/>
        <v>0.56145038234247335</v>
      </c>
    </row>
    <row r="1081" spans="1:51" ht="14.4" thickBot="1" x14ac:dyDescent="0.3">
      <c r="A1081" s="41" t="s">
        <v>1398</v>
      </c>
      <c r="B1081" s="41" t="s">
        <v>1445</v>
      </c>
      <c r="C1081" s="26" t="s">
        <v>1140</v>
      </c>
      <c r="D1081" s="50">
        <v>13</v>
      </c>
      <c r="E1081" s="50">
        <v>11.1</v>
      </c>
      <c r="F1081" s="50">
        <v>16.22</v>
      </c>
      <c r="G1081" s="50">
        <v>23</v>
      </c>
      <c r="H1081" s="50">
        <v>24.89</v>
      </c>
      <c r="I1081" s="50">
        <v>27.3</v>
      </c>
      <c r="J1081" s="50">
        <v>29.6</v>
      </c>
      <c r="K1081" s="50">
        <v>27.7</v>
      </c>
      <c r="L1081" s="50">
        <v>24.5</v>
      </c>
      <c r="M1081" s="50">
        <v>20.2</v>
      </c>
      <c r="N1081" s="50">
        <v>14.11</v>
      </c>
      <c r="O1081" s="50">
        <v>12.78</v>
      </c>
      <c r="P1081" s="51">
        <v>5.2777777777777777</v>
      </c>
      <c r="Q1081" s="51">
        <v>0.69999999999999885</v>
      </c>
      <c r="R1081" s="51">
        <v>7.6111111111111125</v>
      </c>
      <c r="S1081" s="51">
        <v>17.2</v>
      </c>
      <c r="T1081" s="51">
        <v>18.222222222222221</v>
      </c>
      <c r="U1081" s="51">
        <v>21.1</v>
      </c>
      <c r="V1081" s="51">
        <v>19.2</v>
      </c>
      <c r="W1081" s="51">
        <v>20.799999999999997</v>
      </c>
      <c r="X1081" s="51">
        <v>19.611111111111111</v>
      </c>
      <c r="Y1081" s="51">
        <v>13.8</v>
      </c>
      <c r="Z1081" s="51">
        <v>10</v>
      </c>
      <c r="AA1081" s="51">
        <v>2.6111111111111125</v>
      </c>
      <c r="AB1081" s="53">
        <f t="shared" si="387"/>
        <v>528.34661474039854</v>
      </c>
      <c r="AC1081" s="53">
        <f t="shared" si="388"/>
        <v>313.20473518099931</v>
      </c>
      <c r="AD1081" s="53">
        <f t="shared" si="389"/>
        <v>591.78059841844754</v>
      </c>
      <c r="AE1081" s="53">
        <f t="shared" si="390"/>
        <v>1368.4852134679134</v>
      </c>
      <c r="AF1081" s="53">
        <f t="shared" si="391"/>
        <v>1389.4798560818424</v>
      </c>
      <c r="AG1081" s="53">
        <f t="shared" si="392"/>
        <v>1722.3044783166554</v>
      </c>
      <c r="AH1081" s="53">
        <f t="shared" si="393"/>
        <v>1191.2445628559899</v>
      </c>
      <c r="AI1081" s="53">
        <f t="shared" si="394"/>
        <v>1621.535767484756</v>
      </c>
      <c r="AJ1081" s="53">
        <f t="shared" si="395"/>
        <v>1691.5324714433168</v>
      </c>
      <c r="AK1081" s="53">
        <f t="shared" si="396"/>
        <v>1050.405855801881</v>
      </c>
      <c r="AL1081" s="53">
        <f t="shared" si="397"/>
        <v>935.7876402621954</v>
      </c>
      <c r="AM1081" s="53">
        <f t="shared" si="398"/>
        <v>368.56482308919044</v>
      </c>
      <c r="AN1081" s="55">
        <f t="shared" si="399"/>
        <v>0.59435665871865984</v>
      </c>
      <c r="AO1081" s="55">
        <f t="shared" si="400"/>
        <v>0.4871493076360891</v>
      </c>
      <c r="AP1081" s="55">
        <f t="shared" si="401"/>
        <v>0.56695363870311233</v>
      </c>
      <c r="AQ1081" s="55">
        <f t="shared" si="402"/>
        <v>0.6984785753064332</v>
      </c>
      <c r="AR1081" s="55">
        <f t="shared" si="403"/>
        <v>0.66496021449428611</v>
      </c>
      <c r="AS1081" s="55">
        <f t="shared" si="404"/>
        <v>0.68940670349253619</v>
      </c>
      <c r="AT1081" s="55">
        <f t="shared" si="405"/>
        <v>0.53628403858580265</v>
      </c>
      <c r="AU1081" s="55">
        <f t="shared" si="406"/>
        <v>0.66115053559780912</v>
      </c>
      <c r="AV1081" s="55">
        <f t="shared" si="407"/>
        <v>0.74228462256991501</v>
      </c>
      <c r="AW1081" s="55">
        <f t="shared" si="408"/>
        <v>0.66665494935375891</v>
      </c>
      <c r="AX1081" s="55">
        <f t="shared" si="409"/>
        <v>0.76294765058443392</v>
      </c>
      <c r="AY1081" s="55">
        <f t="shared" si="410"/>
        <v>0.49999864680265915</v>
      </c>
    </row>
    <row r="1082" spans="1:51" ht="14.4" thickBot="1" x14ac:dyDescent="0.3">
      <c r="A1082" s="41" t="s">
        <v>1398</v>
      </c>
      <c r="B1082" s="41" t="s">
        <v>1445</v>
      </c>
      <c r="C1082" s="26" t="s">
        <v>1141</v>
      </c>
      <c r="D1082" s="50">
        <v>8.39</v>
      </c>
      <c r="E1082" s="50">
        <v>9.6</v>
      </c>
      <c r="F1082" s="50">
        <v>13.11</v>
      </c>
      <c r="G1082" s="50">
        <v>17.399999999999999</v>
      </c>
      <c r="H1082" s="50">
        <v>22.11</v>
      </c>
      <c r="I1082" s="50">
        <v>25.2</v>
      </c>
      <c r="J1082" s="50">
        <v>28.3</v>
      </c>
      <c r="K1082" s="50">
        <v>26.3</v>
      </c>
      <c r="L1082" s="50">
        <v>25.28</v>
      </c>
      <c r="M1082" s="50">
        <v>19.899999999999999</v>
      </c>
      <c r="N1082" s="50">
        <v>12.11</v>
      </c>
      <c r="O1082" s="50">
        <v>9.39</v>
      </c>
      <c r="P1082" s="51">
        <v>2.7777777777777777</v>
      </c>
      <c r="Q1082" s="51">
        <v>4.6000000000000005</v>
      </c>
      <c r="R1082" s="51">
        <v>6.2222222222222232</v>
      </c>
      <c r="S1082" s="51">
        <v>12.3</v>
      </c>
      <c r="T1082" s="51">
        <v>14.722222222222221</v>
      </c>
      <c r="U1082" s="51">
        <v>20.999999999999996</v>
      </c>
      <c r="V1082" s="51">
        <v>22.399999999999995</v>
      </c>
      <c r="W1082" s="51">
        <v>19</v>
      </c>
      <c r="X1082" s="51">
        <v>15.999999999999998</v>
      </c>
      <c r="Y1082" s="51">
        <v>15.7</v>
      </c>
      <c r="Z1082" s="51">
        <v>4.6111111111111098</v>
      </c>
      <c r="AA1082" s="51">
        <v>2.3888888888888871</v>
      </c>
      <c r="AB1082" s="53">
        <f t="shared" si="387"/>
        <v>505.53821619119344</v>
      </c>
      <c r="AC1082" s="53">
        <f t="shared" si="388"/>
        <v>602.13260552614236</v>
      </c>
      <c r="AD1082" s="53">
        <f t="shared" si="389"/>
        <v>597.82024942012686</v>
      </c>
      <c r="AE1082" s="53">
        <f t="shared" si="390"/>
        <v>1028.5731419887145</v>
      </c>
      <c r="AF1082" s="53">
        <f t="shared" si="391"/>
        <v>1052.6377948910283</v>
      </c>
      <c r="AG1082" s="53">
        <f t="shared" si="392"/>
        <v>1925.9669079939104</v>
      </c>
      <c r="AH1082" s="53">
        <f t="shared" si="393"/>
        <v>1904.3000232535794</v>
      </c>
      <c r="AI1082" s="53">
        <f t="shared" si="394"/>
        <v>1408.5544686440658</v>
      </c>
      <c r="AJ1082" s="53">
        <f t="shared" si="395"/>
        <v>1024.6840455788222</v>
      </c>
      <c r="AK1082" s="53">
        <f t="shared" si="396"/>
        <v>1367.0911403313517</v>
      </c>
      <c r="AL1082" s="53">
        <f t="shared" si="397"/>
        <v>510.42049529997831</v>
      </c>
      <c r="AM1082" s="53">
        <f t="shared" si="398"/>
        <v>447.1565417662647</v>
      </c>
      <c r="AN1082" s="55">
        <f t="shared" si="399"/>
        <v>0.67775748525786939</v>
      </c>
      <c r="AO1082" s="55">
        <f t="shared" si="400"/>
        <v>0.71010878044218706</v>
      </c>
      <c r="AP1082" s="55">
        <f t="shared" si="401"/>
        <v>0.62995986513417024</v>
      </c>
      <c r="AQ1082" s="55">
        <f t="shared" si="402"/>
        <v>0.71999468074439221</v>
      </c>
      <c r="AR1082" s="55">
        <f t="shared" si="403"/>
        <v>0.6293732968231005</v>
      </c>
      <c r="AS1082" s="55">
        <f t="shared" si="404"/>
        <v>0.77567855846923306</v>
      </c>
      <c r="AT1082" s="55">
        <f t="shared" si="405"/>
        <v>0.70405680875295229</v>
      </c>
      <c r="AU1082" s="55">
        <f t="shared" si="406"/>
        <v>0.64206949889588727</v>
      </c>
      <c r="AV1082" s="55">
        <f t="shared" si="407"/>
        <v>0.56444089629021899</v>
      </c>
      <c r="AW1082" s="55">
        <f t="shared" si="408"/>
        <v>0.76763159627792787</v>
      </c>
      <c r="AX1082" s="55">
        <f t="shared" si="409"/>
        <v>0.60148360998899719</v>
      </c>
      <c r="AY1082" s="55">
        <f t="shared" si="410"/>
        <v>0.6162707239877282</v>
      </c>
    </row>
    <row r="1083" spans="1:51" ht="14.4" thickBot="1" x14ac:dyDescent="0.3">
      <c r="A1083" s="41" t="s">
        <v>1398</v>
      </c>
      <c r="B1083" s="41" t="s">
        <v>1445</v>
      </c>
      <c r="C1083" s="26" t="s">
        <v>1142</v>
      </c>
      <c r="D1083" s="50">
        <v>13.11</v>
      </c>
      <c r="E1083" s="50">
        <v>12.5</v>
      </c>
      <c r="F1083" s="50">
        <v>16.61</v>
      </c>
      <c r="G1083" s="50">
        <v>20.7</v>
      </c>
      <c r="H1083" s="50">
        <v>23.78</v>
      </c>
      <c r="I1083" s="50">
        <v>27.3</v>
      </c>
      <c r="J1083" s="50">
        <v>28.2</v>
      </c>
      <c r="K1083" s="50">
        <v>28.5</v>
      </c>
      <c r="L1083" s="50">
        <v>26.5</v>
      </c>
      <c r="M1083" s="50">
        <v>22.2</v>
      </c>
      <c r="N1083" s="50">
        <v>16.61</v>
      </c>
      <c r="O1083" s="50">
        <v>12.22</v>
      </c>
      <c r="P1083" s="51">
        <v>8.3888888888888893</v>
      </c>
      <c r="Q1083" s="51">
        <v>8.1</v>
      </c>
      <c r="R1083" s="51">
        <v>10.611111111111112</v>
      </c>
      <c r="S1083" s="51">
        <v>15.299999999999999</v>
      </c>
      <c r="T1083" s="51">
        <v>19.722222222222221</v>
      </c>
      <c r="U1083" s="51">
        <v>22.199999999999996</v>
      </c>
      <c r="V1083" s="51">
        <v>23.6</v>
      </c>
      <c r="W1083" s="51">
        <v>22.800000000000004</v>
      </c>
      <c r="X1083" s="51">
        <v>21.111111111111111</v>
      </c>
      <c r="Y1083" s="51">
        <v>16.3</v>
      </c>
      <c r="Z1083" s="51">
        <v>12.222222222222221</v>
      </c>
      <c r="AA1083" s="51">
        <v>7.2222222222222223</v>
      </c>
      <c r="AB1083" s="53">
        <f t="shared" si="387"/>
        <v>803.89705671843763</v>
      </c>
      <c r="AC1083" s="53">
        <f t="shared" si="388"/>
        <v>804.47913661026371</v>
      </c>
      <c r="AD1083" s="53">
        <f t="shared" si="389"/>
        <v>864.86258407338403</v>
      </c>
      <c r="AE1083" s="53">
        <f t="shared" si="390"/>
        <v>1236.1505685991474</v>
      </c>
      <c r="AF1083" s="53">
        <f t="shared" si="391"/>
        <v>1790.7464173237877</v>
      </c>
      <c r="AG1083" s="53">
        <f t="shared" si="392"/>
        <v>1970.2762548309929</v>
      </c>
      <c r="AH1083" s="53">
        <f t="shared" si="393"/>
        <v>2214.8577220179586</v>
      </c>
      <c r="AI1083" s="53">
        <f t="shared" si="394"/>
        <v>1975.9522682230513</v>
      </c>
      <c r="AJ1083" s="53">
        <f t="shared" si="395"/>
        <v>1807.7016640920847</v>
      </c>
      <c r="AK1083" s="53">
        <f t="shared" si="396"/>
        <v>1281.4899308711058</v>
      </c>
      <c r="AL1083" s="53">
        <f t="shared" si="397"/>
        <v>1070.3564454817422</v>
      </c>
      <c r="AM1083" s="53">
        <f t="shared" si="398"/>
        <v>727.00490642736395</v>
      </c>
      <c r="AN1083" s="55">
        <f t="shared" si="399"/>
        <v>0.73051273258747418</v>
      </c>
      <c r="AO1083" s="55">
        <f t="shared" si="400"/>
        <v>0.74550977161165899</v>
      </c>
      <c r="AP1083" s="55">
        <f t="shared" si="401"/>
        <v>0.67694255662683578</v>
      </c>
      <c r="AQ1083" s="55">
        <f t="shared" si="402"/>
        <v>0.71213007887015445</v>
      </c>
      <c r="AR1083" s="55">
        <f t="shared" si="403"/>
        <v>0.78042136217869296</v>
      </c>
      <c r="AS1083" s="55">
        <f t="shared" si="404"/>
        <v>0.73736768066546876</v>
      </c>
      <c r="AT1083" s="55">
        <f t="shared" si="405"/>
        <v>0.76151204588998456</v>
      </c>
      <c r="AU1083" s="55">
        <f t="shared" si="406"/>
        <v>0.71302268090633236</v>
      </c>
      <c r="AV1083" s="55">
        <f t="shared" si="407"/>
        <v>0.72309619531824876</v>
      </c>
      <c r="AW1083" s="55">
        <f t="shared" si="408"/>
        <v>0.69252600546438081</v>
      </c>
      <c r="AX1083" s="55">
        <f t="shared" si="409"/>
        <v>0.75308236383509175</v>
      </c>
      <c r="AY1083" s="55">
        <f t="shared" si="410"/>
        <v>0.71524926228402919</v>
      </c>
    </row>
    <row r="1084" spans="1:51" ht="14.4" thickBot="1" x14ac:dyDescent="0.3">
      <c r="A1084" s="41" t="s">
        <v>1398</v>
      </c>
      <c r="B1084" s="41" t="s">
        <v>1445</v>
      </c>
      <c r="C1084" s="26" t="s">
        <v>1143</v>
      </c>
      <c r="D1084" s="50">
        <v>7.5</v>
      </c>
      <c r="E1084" s="50">
        <v>10.1</v>
      </c>
      <c r="F1084" s="50">
        <v>14.5</v>
      </c>
      <c r="G1084" s="50">
        <v>20.100000000000001</v>
      </c>
      <c r="H1084" s="50">
        <v>22.5</v>
      </c>
      <c r="I1084" s="50">
        <v>27.1</v>
      </c>
      <c r="J1084" s="50">
        <v>29</v>
      </c>
      <c r="K1084" s="50">
        <v>30.5</v>
      </c>
      <c r="L1084" s="50">
        <v>24.28</v>
      </c>
      <c r="M1084" s="50">
        <v>18.8</v>
      </c>
      <c r="N1084" s="50">
        <v>13.5</v>
      </c>
      <c r="O1084" s="50">
        <v>7.5</v>
      </c>
      <c r="P1084" s="51">
        <v>2.6111111111111125</v>
      </c>
      <c r="Q1084" s="51">
        <v>5</v>
      </c>
      <c r="R1084" s="51">
        <v>9.0000000000000018</v>
      </c>
      <c r="S1084" s="51">
        <v>13.299999999999999</v>
      </c>
      <c r="T1084" s="51">
        <v>16.388888888888889</v>
      </c>
      <c r="U1084" s="51">
        <v>20</v>
      </c>
      <c r="V1084" s="51">
        <v>19.600000000000001</v>
      </c>
      <c r="W1084" s="51">
        <v>20.100000000000005</v>
      </c>
      <c r="X1084" s="51">
        <v>19.499999999999996</v>
      </c>
      <c r="Y1084" s="51">
        <v>12.1</v>
      </c>
      <c r="Z1084" s="51">
        <v>8.3888888888888893</v>
      </c>
      <c r="AA1084" s="51">
        <v>1.1111111111111112</v>
      </c>
      <c r="AB1084" s="53">
        <f t="shared" si="387"/>
        <v>524.52777841630245</v>
      </c>
      <c r="AC1084" s="53">
        <f t="shared" si="388"/>
        <v>615.71089459659652</v>
      </c>
      <c r="AD1084" s="53">
        <f t="shared" si="389"/>
        <v>797.77885098366903</v>
      </c>
      <c r="AE1084" s="53">
        <f t="shared" si="390"/>
        <v>990.34544231747611</v>
      </c>
      <c r="AF1084" s="53">
        <f t="shared" si="391"/>
        <v>1272.6437960169146</v>
      </c>
      <c r="AG1084" s="53">
        <f t="shared" si="392"/>
        <v>1521.594364758866</v>
      </c>
      <c r="AH1084" s="53">
        <f t="shared" si="393"/>
        <v>1296.1602594714211</v>
      </c>
      <c r="AI1084" s="53">
        <f t="shared" si="394"/>
        <v>1264.9604648570244</v>
      </c>
      <c r="AJ1084" s="53">
        <f t="shared" si="395"/>
        <v>1690.4710562956679</v>
      </c>
      <c r="AK1084" s="53">
        <f t="shared" si="396"/>
        <v>917.53068498561208</v>
      </c>
      <c r="AL1084" s="53">
        <f t="shared" si="397"/>
        <v>783.71740349859476</v>
      </c>
      <c r="AM1084" s="53">
        <f t="shared" si="398"/>
        <v>423.36456035934765</v>
      </c>
      <c r="AN1084" s="55">
        <f t="shared" si="399"/>
        <v>0.71157951868643243</v>
      </c>
      <c r="AO1084" s="55">
        <f t="shared" si="400"/>
        <v>0.70614678716160606</v>
      </c>
      <c r="AP1084" s="55">
        <f t="shared" si="401"/>
        <v>0.69561620905566623</v>
      </c>
      <c r="AQ1084" s="55">
        <f t="shared" si="402"/>
        <v>0.64931992320862897</v>
      </c>
      <c r="AR1084" s="55">
        <f t="shared" si="403"/>
        <v>0.68386429387533521</v>
      </c>
      <c r="AS1084" s="55">
        <f t="shared" si="404"/>
        <v>0.65180449616453928</v>
      </c>
      <c r="AT1084" s="55">
        <f t="shared" si="405"/>
        <v>0.56917848107124502</v>
      </c>
      <c r="AU1084" s="55">
        <f t="shared" si="406"/>
        <v>0.53852727273980905</v>
      </c>
      <c r="AV1084" s="55">
        <f t="shared" si="407"/>
        <v>0.74695676648453435</v>
      </c>
      <c r="AW1084" s="55">
        <f t="shared" si="408"/>
        <v>0.6507675037227435</v>
      </c>
      <c r="AX1084" s="55">
        <f t="shared" si="409"/>
        <v>0.71217519360397452</v>
      </c>
      <c r="AY1084" s="55">
        <f t="shared" si="410"/>
        <v>0.63928783923602972</v>
      </c>
    </row>
    <row r="1085" spans="1:51" ht="14.4" thickBot="1" x14ac:dyDescent="0.3">
      <c r="A1085" s="41" t="s">
        <v>1398</v>
      </c>
      <c r="B1085" s="41" t="s">
        <v>1445</v>
      </c>
      <c r="C1085" s="26" t="s">
        <v>1144</v>
      </c>
      <c r="D1085" s="50">
        <v>4.5</v>
      </c>
      <c r="E1085" s="50">
        <v>8.5</v>
      </c>
      <c r="F1085" s="50">
        <v>12.22</v>
      </c>
      <c r="G1085" s="50">
        <v>17.600000000000001</v>
      </c>
      <c r="H1085" s="50">
        <v>21.89</v>
      </c>
      <c r="I1085" s="50">
        <v>26.3</v>
      </c>
      <c r="J1085" s="50">
        <v>29.3</v>
      </c>
      <c r="K1085" s="50">
        <v>27.6</v>
      </c>
      <c r="L1085" s="50">
        <v>24.28</v>
      </c>
      <c r="M1085" s="50">
        <v>18</v>
      </c>
      <c r="N1085" s="50">
        <v>11.11</v>
      </c>
      <c r="O1085" s="50">
        <v>6.11</v>
      </c>
      <c r="P1085" s="51">
        <v>-2.1111111111111116</v>
      </c>
      <c r="Q1085" s="51">
        <v>0.69999999999999885</v>
      </c>
      <c r="R1085" s="51">
        <v>4.8888888888888875</v>
      </c>
      <c r="S1085" s="51">
        <v>9.9</v>
      </c>
      <c r="T1085" s="51">
        <v>14.722222222222221</v>
      </c>
      <c r="U1085" s="51">
        <v>17.100000000000001</v>
      </c>
      <c r="V1085" s="51">
        <v>18.8</v>
      </c>
      <c r="W1085" s="51">
        <v>18.400000000000002</v>
      </c>
      <c r="X1085" s="51">
        <v>16.222222222222225</v>
      </c>
      <c r="Y1085" s="51">
        <v>8.3999999999999986</v>
      </c>
      <c r="Z1085" s="51">
        <v>4.8888888888888875</v>
      </c>
      <c r="AA1085" s="51">
        <v>-0.72222222222222265</v>
      </c>
      <c r="AB1085" s="53">
        <f t="shared" si="387"/>
        <v>325.75562605838024</v>
      </c>
      <c r="AC1085" s="53">
        <f t="shared" si="388"/>
        <v>372.81336803217346</v>
      </c>
      <c r="AD1085" s="53">
        <f t="shared" si="389"/>
        <v>526.76718408013721</v>
      </c>
      <c r="AE1085" s="53">
        <f t="shared" si="390"/>
        <v>738.74435687740674</v>
      </c>
      <c r="AF1085" s="53">
        <f t="shared" si="391"/>
        <v>1066.854604468321</v>
      </c>
      <c r="AG1085" s="53">
        <f t="shared" si="392"/>
        <v>1109.3499240823855</v>
      </c>
      <c r="AH1085" s="53">
        <f t="shared" si="393"/>
        <v>1153.0363528356709</v>
      </c>
      <c r="AI1085" s="53">
        <f t="shared" si="394"/>
        <v>1210.6264628000667</v>
      </c>
      <c r="AJ1085" s="53">
        <f t="shared" si="395"/>
        <v>1119.0189934288719</v>
      </c>
      <c r="AK1085" s="53">
        <f t="shared" si="396"/>
        <v>588.57842514410936</v>
      </c>
      <c r="AL1085" s="53">
        <f t="shared" si="397"/>
        <v>566.82507364079004</v>
      </c>
      <c r="AM1085" s="53">
        <f t="shared" si="398"/>
        <v>357.14358854018224</v>
      </c>
      <c r="AN1085" s="55">
        <f t="shared" si="399"/>
        <v>0.62198471714770698</v>
      </c>
      <c r="AO1085" s="55">
        <f t="shared" si="400"/>
        <v>0.57986279808125185</v>
      </c>
      <c r="AP1085" s="55">
        <f t="shared" si="401"/>
        <v>0.60883288721586915</v>
      </c>
      <c r="AQ1085" s="55">
        <f t="shared" si="402"/>
        <v>0.60634277423158067</v>
      </c>
      <c r="AR1085" s="55">
        <f t="shared" si="403"/>
        <v>0.63787354292617082</v>
      </c>
      <c r="AS1085" s="55">
        <f t="shared" si="404"/>
        <v>0.56980925072392563</v>
      </c>
      <c r="AT1085" s="55">
        <f t="shared" si="405"/>
        <v>0.53219907941479383</v>
      </c>
      <c r="AU1085" s="55">
        <f t="shared" si="406"/>
        <v>0.57294327029490844</v>
      </c>
      <c r="AV1085" s="55">
        <f t="shared" si="407"/>
        <v>0.60772950983117402</v>
      </c>
      <c r="AW1085" s="55">
        <f t="shared" si="408"/>
        <v>0.53444710208985757</v>
      </c>
      <c r="AX1085" s="55">
        <f t="shared" si="409"/>
        <v>0.65513144432810644</v>
      </c>
      <c r="AY1085" s="55">
        <f t="shared" si="410"/>
        <v>0.61584778649509675</v>
      </c>
    </row>
    <row r="1086" spans="1:51" ht="14.4" thickBot="1" x14ac:dyDescent="0.3">
      <c r="A1086" s="41" t="s">
        <v>1398</v>
      </c>
      <c r="B1086" s="41" t="s">
        <v>1445</v>
      </c>
      <c r="C1086" s="26" t="s">
        <v>1145</v>
      </c>
      <c r="D1086" s="50">
        <v>8.61</v>
      </c>
      <c r="E1086" s="50">
        <v>9.1</v>
      </c>
      <c r="F1086" s="50">
        <v>11.78</v>
      </c>
      <c r="G1086" s="50">
        <v>22</v>
      </c>
      <c r="H1086" s="50">
        <v>26.61</v>
      </c>
      <c r="I1086" s="50">
        <v>28.7</v>
      </c>
      <c r="J1086" s="50">
        <v>30.1</v>
      </c>
      <c r="K1086" s="50">
        <v>28.2</v>
      </c>
      <c r="L1086" s="50">
        <v>24.89</v>
      </c>
      <c r="M1086" s="50">
        <v>17.8</v>
      </c>
      <c r="N1086" s="50">
        <v>12.89</v>
      </c>
      <c r="O1086" s="50">
        <v>6.72</v>
      </c>
      <c r="P1086" s="51">
        <v>-1.6111111111111103</v>
      </c>
      <c r="Q1086" s="51">
        <v>-3.5000000000000004</v>
      </c>
      <c r="R1086" s="51">
        <v>4.0000000000000018</v>
      </c>
      <c r="S1086" s="51">
        <v>-0.90000000000000058</v>
      </c>
      <c r="T1086" s="51">
        <v>6.2222222222222232</v>
      </c>
      <c r="U1086" s="51">
        <v>12.799999999999999</v>
      </c>
      <c r="V1086" s="51">
        <v>16.400000000000002</v>
      </c>
      <c r="W1086" s="51">
        <v>14.000000000000002</v>
      </c>
      <c r="X1086" s="51">
        <v>13.722222222222223</v>
      </c>
      <c r="Y1086" s="51">
        <v>9.8000000000000007</v>
      </c>
      <c r="Z1086" s="51">
        <v>4.2777777777777795</v>
      </c>
      <c r="AA1086" s="51">
        <v>-6.8888888888888875</v>
      </c>
      <c r="AB1086" s="53">
        <f t="shared" si="387"/>
        <v>264.32192072438744</v>
      </c>
      <c r="AC1086" s="53">
        <f t="shared" si="388"/>
        <v>193.30507059388449</v>
      </c>
      <c r="AD1086" s="53">
        <f t="shared" si="389"/>
        <v>478.85650857707043</v>
      </c>
      <c r="AE1086" s="53">
        <f t="shared" si="390"/>
        <v>124.14103195728632</v>
      </c>
      <c r="AF1086" s="53">
        <f t="shared" si="391"/>
        <v>258.80063924630787</v>
      </c>
      <c r="AG1086" s="53">
        <f t="shared" si="392"/>
        <v>554.21375184218721</v>
      </c>
      <c r="AH1086" s="53">
        <f t="shared" si="393"/>
        <v>813.55368262210584</v>
      </c>
      <c r="AI1086" s="53">
        <f t="shared" si="394"/>
        <v>667.10075627318804</v>
      </c>
      <c r="AJ1086" s="53">
        <f t="shared" si="395"/>
        <v>782.10120741318758</v>
      </c>
      <c r="AK1086" s="53">
        <f t="shared" si="396"/>
        <v>719.78639622731555</v>
      </c>
      <c r="AL1086" s="53">
        <f t="shared" si="397"/>
        <v>462.86867709493532</v>
      </c>
      <c r="AM1086" s="53">
        <f t="shared" si="398"/>
        <v>136.0350548108855</v>
      </c>
      <c r="AN1086" s="55">
        <f t="shared" si="399"/>
        <v>0.4864404655440131</v>
      </c>
      <c r="AO1086" s="55">
        <f t="shared" si="400"/>
        <v>0.40916786430221402</v>
      </c>
      <c r="AP1086" s="55">
        <f t="shared" si="401"/>
        <v>0.58895698068308411</v>
      </c>
      <c r="AQ1086" s="55">
        <f t="shared" si="402"/>
        <v>0.21686150792387524</v>
      </c>
      <c r="AR1086" s="55">
        <f t="shared" si="403"/>
        <v>0.27271410755052333</v>
      </c>
      <c r="AS1086" s="55">
        <f t="shared" si="404"/>
        <v>0.37543312572757981</v>
      </c>
      <c r="AT1086" s="55">
        <f t="shared" si="405"/>
        <v>0.43685988768148748</v>
      </c>
      <c r="AU1086" s="55">
        <f t="shared" si="406"/>
        <v>0.4179261800828708</v>
      </c>
      <c r="AV1086" s="55">
        <f t="shared" si="407"/>
        <v>0.4988856503262975</v>
      </c>
      <c r="AW1086" s="55">
        <f t="shared" si="408"/>
        <v>0.5947528864184527</v>
      </c>
      <c r="AX1086" s="55">
        <f t="shared" si="409"/>
        <v>0.5583133373940099</v>
      </c>
      <c r="AY1086" s="55">
        <f t="shared" si="410"/>
        <v>0.37218529718894006</v>
      </c>
    </row>
    <row r="1087" spans="1:51" ht="14.4" thickBot="1" x14ac:dyDescent="0.3">
      <c r="A1087" s="41" t="s">
        <v>1398</v>
      </c>
      <c r="B1087" s="41" t="s">
        <v>1446</v>
      </c>
      <c r="C1087" s="27" t="s">
        <v>1146</v>
      </c>
      <c r="D1087" s="50">
        <v>1.78</v>
      </c>
      <c r="E1087" s="50">
        <v>-0.1</v>
      </c>
      <c r="F1087" s="50">
        <v>5.61</v>
      </c>
      <c r="G1087" s="50">
        <v>7.4</v>
      </c>
      <c r="H1087" s="50">
        <v>16.39</v>
      </c>
      <c r="I1087" s="50">
        <v>21</v>
      </c>
      <c r="J1087" s="50">
        <v>26.3</v>
      </c>
      <c r="K1087" s="50">
        <v>23.1</v>
      </c>
      <c r="L1087" s="50">
        <v>18.89</v>
      </c>
      <c r="M1087" s="50">
        <v>10.3</v>
      </c>
      <c r="N1087" s="50">
        <v>3.28</v>
      </c>
      <c r="O1087" s="50">
        <v>0</v>
      </c>
      <c r="P1087" s="51">
        <v>-2.1111111111111116</v>
      </c>
      <c r="Q1087" s="51">
        <v>-5.8000000000000007</v>
      </c>
      <c r="R1087" s="51">
        <v>-2.8888888888888884</v>
      </c>
      <c r="S1087" s="51">
        <v>-3.9999999999999996</v>
      </c>
      <c r="T1087" s="51">
        <v>-1.2777777777777781</v>
      </c>
      <c r="U1087" s="51">
        <v>-9.9999999999999839E-2</v>
      </c>
      <c r="V1087" s="51">
        <v>-9.9999999999999839E-2</v>
      </c>
      <c r="W1087" s="51">
        <v>-0.80000000000000071</v>
      </c>
      <c r="X1087" s="51">
        <v>-0.72222222222222265</v>
      </c>
      <c r="Y1087" s="51">
        <v>-1.4999999999999996</v>
      </c>
      <c r="Z1087" s="51">
        <v>-3.1111111111111116</v>
      </c>
      <c r="AA1087" s="51">
        <v>-6.2777777777777777</v>
      </c>
      <c r="AB1087" s="53">
        <f t="shared" si="387"/>
        <v>394.81017598282943</v>
      </c>
      <c r="AC1087" s="53">
        <f t="shared" si="388"/>
        <v>260.05511308679246</v>
      </c>
      <c r="AD1087" s="53">
        <f t="shared" si="389"/>
        <v>268.73703784431586</v>
      </c>
      <c r="AE1087" s="53">
        <f t="shared" si="390"/>
        <v>201.2969898380336</v>
      </c>
      <c r="AF1087" s="53">
        <f t="shared" si="391"/>
        <v>166.60480770632009</v>
      </c>
      <c r="AG1087" s="53">
        <f t="shared" si="392"/>
        <v>148.28531712717196</v>
      </c>
      <c r="AH1087" s="53">
        <f t="shared" si="393"/>
        <v>107.75951242118526</v>
      </c>
      <c r="AI1087" s="53">
        <f t="shared" si="394"/>
        <v>117.82774966314699</v>
      </c>
      <c r="AJ1087" s="53">
        <f t="shared" si="395"/>
        <v>154.35788326328586</v>
      </c>
      <c r="AK1087" s="53">
        <f t="shared" si="396"/>
        <v>239.83228319711293</v>
      </c>
      <c r="AL1087" s="53">
        <f t="shared" si="397"/>
        <v>306.01975425580861</v>
      </c>
      <c r="AM1087" s="53">
        <f t="shared" si="398"/>
        <v>240.03059638926601</v>
      </c>
      <c r="AN1087" s="55">
        <f t="shared" si="399"/>
        <v>0.75383470304733136</v>
      </c>
      <c r="AO1087" s="55">
        <f t="shared" si="400"/>
        <v>0.65466089885943846</v>
      </c>
      <c r="AP1087" s="55">
        <f t="shared" si="401"/>
        <v>0.54352933116282043</v>
      </c>
      <c r="AQ1087" s="55">
        <f t="shared" si="402"/>
        <v>0.4423237760569439</v>
      </c>
      <c r="AR1087" s="55">
        <f t="shared" si="403"/>
        <v>0.29919886437635401</v>
      </c>
      <c r="AS1087" s="55">
        <f t="shared" si="404"/>
        <v>0.24437994240522215</v>
      </c>
      <c r="AT1087" s="55">
        <f t="shared" si="405"/>
        <v>0.17759184759013849</v>
      </c>
      <c r="AU1087" s="55">
        <f t="shared" si="406"/>
        <v>0.20433516015489814</v>
      </c>
      <c r="AV1087" s="55">
        <f t="shared" si="407"/>
        <v>0.266170144966967</v>
      </c>
      <c r="AW1087" s="55">
        <f t="shared" si="408"/>
        <v>0.43778364224052618</v>
      </c>
      <c r="AX1087" s="55">
        <f t="shared" si="409"/>
        <v>0.62924496673368413</v>
      </c>
      <c r="AY1087" s="55">
        <f t="shared" si="410"/>
        <v>0.62667393164665341</v>
      </c>
    </row>
    <row r="1088" spans="1:51" ht="14.4" thickBot="1" x14ac:dyDescent="0.3">
      <c r="A1088" s="41" t="s">
        <v>1398</v>
      </c>
      <c r="B1088" s="41" t="s">
        <v>1446</v>
      </c>
      <c r="C1088" s="26" t="s">
        <v>1147</v>
      </c>
      <c r="D1088" s="50">
        <v>-7.28</v>
      </c>
      <c r="E1088" s="50">
        <v>-6.3</v>
      </c>
      <c r="F1088" s="50">
        <v>-2.39</v>
      </c>
      <c r="G1088" s="50">
        <v>5.2</v>
      </c>
      <c r="H1088" s="50">
        <v>11.11</v>
      </c>
      <c r="I1088" s="50">
        <v>13.9</v>
      </c>
      <c r="J1088" s="50">
        <v>17.3</v>
      </c>
      <c r="K1088" s="50">
        <v>17</v>
      </c>
      <c r="L1088" s="50">
        <v>13.39</v>
      </c>
      <c r="M1088" s="50">
        <v>4.5999999999999996</v>
      </c>
      <c r="N1088" s="50">
        <v>-1.22</v>
      </c>
      <c r="O1088" s="50">
        <v>-5.39</v>
      </c>
      <c r="P1088" s="51">
        <v>-12.722222222222221</v>
      </c>
      <c r="Q1088" s="51">
        <v>-10.199999999999999</v>
      </c>
      <c r="R1088" s="51">
        <v>-7.2222222222222223</v>
      </c>
      <c r="S1088" s="51">
        <v>-6.4999999999999991</v>
      </c>
      <c r="T1088" s="51">
        <v>-1.7777777777777772</v>
      </c>
      <c r="U1088" s="51">
        <v>-3.5000000000000004</v>
      </c>
      <c r="V1088" s="51">
        <v>1.3000000000000018</v>
      </c>
      <c r="W1088" s="51">
        <v>4.5000000000000009</v>
      </c>
      <c r="X1088" s="51">
        <v>-1.888888888888888</v>
      </c>
      <c r="Y1088" s="51">
        <v>-1.7999999999999992</v>
      </c>
      <c r="Z1088" s="51">
        <v>-8.8888888888888893</v>
      </c>
      <c r="AA1088" s="51">
        <v>-9.7777777777777786</v>
      </c>
      <c r="AB1088" s="53">
        <f t="shared" si="387"/>
        <v>150.28530756434284</v>
      </c>
      <c r="AC1088" s="53">
        <f t="shared" si="388"/>
        <v>208.5665141629791</v>
      </c>
      <c r="AD1088" s="53">
        <f t="shared" si="389"/>
        <v>247.37101207126977</v>
      </c>
      <c r="AE1088" s="53">
        <f t="shared" si="390"/>
        <v>160.38430465119711</v>
      </c>
      <c r="AF1088" s="53">
        <f t="shared" si="391"/>
        <v>218.15676652692039</v>
      </c>
      <c r="AG1088" s="53">
        <f t="shared" si="392"/>
        <v>140.73704241487715</v>
      </c>
      <c r="AH1088" s="53">
        <f t="shared" si="393"/>
        <v>228.55147908956761</v>
      </c>
      <c r="AI1088" s="53">
        <f t="shared" si="394"/>
        <v>366.50170876592608</v>
      </c>
      <c r="AJ1088" s="53">
        <f t="shared" si="395"/>
        <v>184.74818020436672</v>
      </c>
      <c r="AK1088" s="53">
        <f t="shared" si="396"/>
        <v>338.66708927610478</v>
      </c>
      <c r="AL1088" s="53">
        <f t="shared" si="397"/>
        <v>175.24351072989973</v>
      </c>
      <c r="AM1088" s="53">
        <f t="shared" si="398"/>
        <v>208.00733315679227</v>
      </c>
      <c r="AN1088" s="55">
        <f t="shared" si="399"/>
        <v>0.65094872880363708</v>
      </c>
      <c r="AO1088" s="55">
        <f t="shared" si="400"/>
        <v>0.73854775374586767</v>
      </c>
      <c r="AP1088" s="55">
        <f t="shared" si="401"/>
        <v>0.69437251284206369</v>
      </c>
      <c r="AQ1088" s="55">
        <f t="shared" si="402"/>
        <v>0.42591082725995494</v>
      </c>
      <c r="AR1088" s="55">
        <f t="shared" si="403"/>
        <v>0.40643234423117575</v>
      </c>
      <c r="AS1088" s="55">
        <f t="shared" si="404"/>
        <v>0.29789738518595893</v>
      </c>
      <c r="AT1088" s="55">
        <f t="shared" si="405"/>
        <v>0.34046743978727029</v>
      </c>
      <c r="AU1088" s="55">
        <f t="shared" si="406"/>
        <v>0.43525473685046057</v>
      </c>
      <c r="AV1088" s="55">
        <f t="shared" si="407"/>
        <v>0.34701842791077697</v>
      </c>
      <c r="AW1088" s="55">
        <f t="shared" si="408"/>
        <v>0.63197931883304082</v>
      </c>
      <c r="AX1088" s="55">
        <f t="shared" si="409"/>
        <v>0.55980646761604791</v>
      </c>
      <c r="AY1088" s="55">
        <f t="shared" si="410"/>
        <v>0.71244374981433822</v>
      </c>
    </row>
    <row r="1089" spans="1:51" ht="14.4" thickBot="1" x14ac:dyDescent="0.3">
      <c r="A1089" s="41" t="s">
        <v>1398</v>
      </c>
      <c r="B1089" s="41" t="s">
        <v>1446</v>
      </c>
      <c r="C1089" s="26" t="s">
        <v>1148</v>
      </c>
      <c r="D1089" s="50">
        <v>-0.89</v>
      </c>
      <c r="E1089" s="50">
        <v>1.2</v>
      </c>
      <c r="F1089" s="50">
        <v>4.5</v>
      </c>
      <c r="G1089" s="50">
        <v>10</v>
      </c>
      <c r="H1089" s="50">
        <v>14.89</v>
      </c>
      <c r="I1089" s="50">
        <v>20.7</v>
      </c>
      <c r="J1089" s="50">
        <v>24.1</v>
      </c>
      <c r="K1089" s="50">
        <v>23.1</v>
      </c>
      <c r="L1089" s="50">
        <v>17.11</v>
      </c>
      <c r="M1089" s="50">
        <v>10.8</v>
      </c>
      <c r="N1089" s="50">
        <v>3.39</v>
      </c>
      <c r="O1089" s="50">
        <v>0</v>
      </c>
      <c r="P1089" s="51">
        <v>-7.2777777777777786</v>
      </c>
      <c r="Q1089" s="51">
        <v>-7.5</v>
      </c>
      <c r="R1089" s="51">
        <v>-3.5000000000000004</v>
      </c>
      <c r="S1089" s="51">
        <v>-5.4999999999999991</v>
      </c>
      <c r="T1089" s="51">
        <v>-2.1111111111111116</v>
      </c>
      <c r="U1089" s="51">
        <v>-1.5999999999999994</v>
      </c>
      <c r="V1089" s="51">
        <v>4.8</v>
      </c>
      <c r="W1089" s="51">
        <v>5.7999999999999989</v>
      </c>
      <c r="X1089" s="51">
        <v>1.722222222222223</v>
      </c>
      <c r="Y1089" s="51">
        <v>-1.5999999999999994</v>
      </c>
      <c r="Z1089" s="51">
        <v>-5.3888888888888884</v>
      </c>
      <c r="AA1089" s="51">
        <v>-7.7222222222222214</v>
      </c>
      <c r="AB1089" s="53">
        <f t="shared" si="387"/>
        <v>219.65672915931094</v>
      </c>
      <c r="AC1089" s="53">
        <f t="shared" si="388"/>
        <v>182.43761250667342</v>
      </c>
      <c r="AD1089" s="53">
        <f t="shared" si="389"/>
        <v>265.06412984176262</v>
      </c>
      <c r="AE1089" s="53">
        <f t="shared" si="390"/>
        <v>134.65496839110168</v>
      </c>
      <c r="AF1089" s="53">
        <f t="shared" si="391"/>
        <v>162.24043874906866</v>
      </c>
      <c r="AG1089" s="53">
        <f t="shared" si="392"/>
        <v>121.3286813703786</v>
      </c>
      <c r="AH1089" s="53">
        <f t="shared" si="393"/>
        <v>246.67845669586237</v>
      </c>
      <c r="AI1089" s="53">
        <f t="shared" si="394"/>
        <v>301.04193217613346</v>
      </c>
      <c r="AJ1089" s="53">
        <f t="shared" si="395"/>
        <v>245.7370985502335</v>
      </c>
      <c r="AK1089" s="53">
        <f t="shared" si="396"/>
        <v>228.5932019101856</v>
      </c>
      <c r="AL1089" s="53">
        <f t="shared" si="397"/>
        <v>215.64875654290341</v>
      </c>
      <c r="AM1089" s="53">
        <f t="shared" si="398"/>
        <v>192.22280476970482</v>
      </c>
      <c r="AN1089" s="55">
        <f t="shared" si="399"/>
        <v>0.61922314114526644</v>
      </c>
      <c r="AO1089" s="55">
        <f t="shared" si="400"/>
        <v>0.52319263151682549</v>
      </c>
      <c r="AP1089" s="55">
        <f t="shared" si="401"/>
        <v>0.56105990172567122</v>
      </c>
      <c r="AQ1089" s="55">
        <f t="shared" si="402"/>
        <v>0.33133697941447832</v>
      </c>
      <c r="AR1089" s="55">
        <f t="shared" si="403"/>
        <v>0.30977538170645313</v>
      </c>
      <c r="AS1089" s="55">
        <f t="shared" si="404"/>
        <v>0.22310298562054653</v>
      </c>
      <c r="AT1089" s="55">
        <f t="shared" si="405"/>
        <v>0.28688099475553369</v>
      </c>
      <c r="AU1089" s="55">
        <f t="shared" si="406"/>
        <v>0.326612504023368</v>
      </c>
      <c r="AV1089" s="55">
        <f t="shared" si="407"/>
        <v>0.35516354855400023</v>
      </c>
      <c r="AW1089" s="55">
        <f t="shared" si="408"/>
        <v>0.42034435108576079</v>
      </c>
      <c r="AX1089" s="55">
        <f t="shared" si="409"/>
        <v>0.52617822886886056</v>
      </c>
      <c r="AY1089" s="55">
        <f t="shared" si="410"/>
        <v>0.56080358616372827</v>
      </c>
    </row>
    <row r="1090" spans="1:51" ht="14.4" thickBot="1" x14ac:dyDescent="0.3">
      <c r="A1090" s="41" t="s">
        <v>1398</v>
      </c>
      <c r="B1090" s="41" t="s">
        <v>1446</v>
      </c>
      <c r="C1090" s="26" t="s">
        <v>1149</v>
      </c>
      <c r="D1090" s="50">
        <v>1.22</v>
      </c>
      <c r="E1090" s="50">
        <v>0.7</v>
      </c>
      <c r="F1090" s="50">
        <v>8.39</v>
      </c>
      <c r="G1090" s="50">
        <v>9.8000000000000007</v>
      </c>
      <c r="H1090" s="50">
        <v>17.11</v>
      </c>
      <c r="I1090" s="50">
        <v>24.5</v>
      </c>
      <c r="J1090" s="50">
        <v>29.9</v>
      </c>
      <c r="K1090" s="50">
        <v>25.5</v>
      </c>
      <c r="L1090" s="50">
        <v>19.61</v>
      </c>
      <c r="M1090" s="50">
        <v>9.8000000000000007</v>
      </c>
      <c r="N1090" s="50">
        <v>3</v>
      </c>
      <c r="O1090" s="50">
        <v>0.11</v>
      </c>
      <c r="P1090" s="51">
        <v>-4.7777777777777786</v>
      </c>
      <c r="Q1090" s="51">
        <v>-5</v>
      </c>
      <c r="R1090" s="51">
        <v>-0.22222222222222143</v>
      </c>
      <c r="S1090" s="51">
        <v>-3.7</v>
      </c>
      <c r="T1090" s="51">
        <v>-0.11111111111111072</v>
      </c>
      <c r="U1090" s="51">
        <v>-0.49999999999999922</v>
      </c>
      <c r="V1090" s="51">
        <v>2.3000000000000003</v>
      </c>
      <c r="W1090" s="51">
        <v>2.2000000000000006</v>
      </c>
      <c r="X1090" s="51">
        <v>3.2222222222222205</v>
      </c>
      <c r="Y1090" s="51">
        <v>-0.80000000000000071</v>
      </c>
      <c r="Z1090" s="51">
        <v>-1.0000000000000004</v>
      </c>
      <c r="AA1090" s="51">
        <v>-5.6111111111111116</v>
      </c>
      <c r="AB1090" s="53">
        <f t="shared" si="387"/>
        <v>276.03806753013117</v>
      </c>
      <c r="AC1090" s="53">
        <f t="shared" si="388"/>
        <v>277.10181415241004</v>
      </c>
      <c r="AD1090" s="53">
        <f t="shared" si="389"/>
        <v>328.66310050876029</v>
      </c>
      <c r="AE1090" s="53">
        <f t="shared" si="390"/>
        <v>178.99334542705498</v>
      </c>
      <c r="AF1090" s="53">
        <f t="shared" si="391"/>
        <v>188.69080772679138</v>
      </c>
      <c r="AG1090" s="53">
        <f t="shared" si="392"/>
        <v>113.15344557576765</v>
      </c>
      <c r="AH1090" s="53">
        <f t="shared" si="393"/>
        <v>123.35945816888461</v>
      </c>
      <c r="AI1090" s="53">
        <f t="shared" si="394"/>
        <v>157.27749543484617</v>
      </c>
      <c r="AJ1090" s="53">
        <f t="shared" si="395"/>
        <v>260.01361264081589</v>
      </c>
      <c r="AK1090" s="53">
        <f t="shared" si="396"/>
        <v>274.75264735111296</v>
      </c>
      <c r="AL1090" s="53">
        <f t="shared" si="397"/>
        <v>426.18906929122477</v>
      </c>
      <c r="AM1090" s="53">
        <f t="shared" si="398"/>
        <v>263.58985548296721</v>
      </c>
      <c r="AN1090" s="55">
        <f t="shared" si="399"/>
        <v>0.64309789050816457</v>
      </c>
      <c r="AO1090" s="55">
        <f t="shared" si="400"/>
        <v>0.65650278033845255</v>
      </c>
      <c r="AP1090" s="55">
        <f t="shared" si="401"/>
        <v>0.5464781483812533</v>
      </c>
      <c r="AQ1090" s="55">
        <f t="shared" si="402"/>
        <v>0.38457841448528179</v>
      </c>
      <c r="AR1090" s="55">
        <f t="shared" si="403"/>
        <v>0.31122064267179606</v>
      </c>
      <c r="AS1090" s="55">
        <f t="shared" si="404"/>
        <v>0.19198362406416863</v>
      </c>
      <c r="AT1090" s="55">
        <f t="shared" si="405"/>
        <v>0.17109238497111814</v>
      </c>
      <c r="AU1090" s="55">
        <f t="shared" si="406"/>
        <v>0.2196932709828546</v>
      </c>
      <c r="AV1090" s="55">
        <f t="shared" si="407"/>
        <v>0.33779878776201994</v>
      </c>
      <c r="AW1090" s="55">
        <f t="shared" si="408"/>
        <v>0.4764720225920715</v>
      </c>
      <c r="AX1090" s="55">
        <f t="shared" si="409"/>
        <v>0.74996958768522137</v>
      </c>
      <c r="AY1090" s="55">
        <f t="shared" si="410"/>
        <v>0.65409564187375968</v>
      </c>
    </row>
    <row r="1091" spans="1:51" ht="14.4" thickBot="1" x14ac:dyDescent="0.3">
      <c r="A1091" s="41" t="s">
        <v>1398</v>
      </c>
      <c r="B1091" s="41" t="s">
        <v>1446</v>
      </c>
      <c r="C1091" s="26" t="s">
        <v>1150</v>
      </c>
      <c r="D1091" s="50">
        <v>0.78</v>
      </c>
      <c r="E1091" s="50">
        <v>1.9</v>
      </c>
      <c r="F1091" s="50">
        <v>8.11</v>
      </c>
      <c r="G1091" s="50">
        <v>12.4</v>
      </c>
      <c r="H1091" s="50">
        <v>19.11</v>
      </c>
      <c r="I1091" s="50">
        <v>24.2</v>
      </c>
      <c r="J1091" s="50">
        <v>27.3</v>
      </c>
      <c r="K1091" s="50">
        <v>25.8</v>
      </c>
      <c r="L1091" s="50">
        <v>19.11</v>
      </c>
      <c r="M1091" s="50">
        <v>12</v>
      </c>
      <c r="N1091" s="50">
        <v>3</v>
      </c>
      <c r="O1091" s="50">
        <v>-1.72</v>
      </c>
      <c r="P1091" s="51">
        <v>-7.6111111111111107</v>
      </c>
      <c r="Q1091" s="51">
        <v>-7.2</v>
      </c>
      <c r="R1091" s="51">
        <v>-1.4999999999999996</v>
      </c>
      <c r="S1091" s="51">
        <v>-4.9000000000000004</v>
      </c>
      <c r="T1091" s="51">
        <v>-2.9999999999999991</v>
      </c>
      <c r="U1091" s="51">
        <v>2.1000000000000005</v>
      </c>
      <c r="V1091" s="51">
        <v>2.4</v>
      </c>
      <c r="W1091" s="51">
        <v>4.9000000000000004</v>
      </c>
      <c r="X1091" s="51">
        <v>7.3888888888888875</v>
      </c>
      <c r="Y1091" s="51">
        <v>-0.39999999999999936</v>
      </c>
      <c r="Z1091" s="51">
        <v>-5.8888888888888893</v>
      </c>
      <c r="AA1091" s="51">
        <v>-6.7777777777777768</v>
      </c>
      <c r="AB1091" s="53">
        <f t="shared" si="387"/>
        <v>184.8331593488885</v>
      </c>
      <c r="AC1091" s="53">
        <f t="shared" si="388"/>
        <v>181.73575897861474</v>
      </c>
      <c r="AD1091" s="53">
        <f t="shared" si="389"/>
        <v>277.93281909713971</v>
      </c>
      <c r="AE1091" s="53">
        <f t="shared" si="390"/>
        <v>125.77983931486972</v>
      </c>
      <c r="AF1091" s="53">
        <f t="shared" si="391"/>
        <v>108.85966536450026</v>
      </c>
      <c r="AG1091" s="53">
        <f t="shared" si="392"/>
        <v>167.56264321079243</v>
      </c>
      <c r="AH1091" s="53">
        <f t="shared" si="393"/>
        <v>145.51356022183293</v>
      </c>
      <c r="AI1091" s="53">
        <f t="shared" si="394"/>
        <v>226.0216944087388</v>
      </c>
      <c r="AJ1091" s="53">
        <f t="shared" si="395"/>
        <v>478.50192080718961</v>
      </c>
      <c r="AK1091" s="53">
        <f t="shared" si="396"/>
        <v>251.64812318129228</v>
      </c>
      <c r="AL1091" s="53">
        <f t="shared" si="397"/>
        <v>205.44928556687162</v>
      </c>
      <c r="AM1091" s="53">
        <f t="shared" si="398"/>
        <v>252.09617378735038</v>
      </c>
      <c r="AN1091" s="55">
        <f t="shared" si="399"/>
        <v>0.53463167112129295</v>
      </c>
      <c r="AO1091" s="55">
        <f t="shared" si="400"/>
        <v>0.50926141064290498</v>
      </c>
      <c r="AP1091" s="55">
        <f t="shared" si="401"/>
        <v>0.50733137432762343</v>
      </c>
      <c r="AQ1091" s="55">
        <f t="shared" si="402"/>
        <v>0.29575116255535489</v>
      </c>
      <c r="AR1091" s="55">
        <f t="shared" si="403"/>
        <v>0.22199756370299231</v>
      </c>
      <c r="AS1091" s="55">
        <f t="shared" si="404"/>
        <v>0.23573379013762263</v>
      </c>
      <c r="AT1091" s="55">
        <f t="shared" si="405"/>
        <v>0.2003882579670847</v>
      </c>
      <c r="AU1091" s="55">
        <f t="shared" si="406"/>
        <v>0.26103170385416485</v>
      </c>
      <c r="AV1091" s="55">
        <f t="shared" si="407"/>
        <v>0.4654323369698109</v>
      </c>
      <c r="AW1091" s="55">
        <f t="shared" si="408"/>
        <v>0.42386635580569321</v>
      </c>
      <c r="AX1091" s="55">
        <f t="shared" si="409"/>
        <v>0.52070867937434873</v>
      </c>
      <c r="AY1091" s="55">
        <f t="shared" si="410"/>
        <v>0.68386414472106283</v>
      </c>
    </row>
    <row r="1092" spans="1:51" ht="14.4" thickBot="1" x14ac:dyDescent="0.3">
      <c r="A1092" s="41" t="s">
        <v>1398</v>
      </c>
      <c r="B1092" s="41" t="s">
        <v>1446</v>
      </c>
      <c r="C1092" s="26" t="s">
        <v>1151</v>
      </c>
      <c r="D1092" s="50">
        <v>-0.11</v>
      </c>
      <c r="E1092" s="50">
        <v>0</v>
      </c>
      <c r="F1092" s="50">
        <v>3.11</v>
      </c>
      <c r="G1092" s="50">
        <v>6.4</v>
      </c>
      <c r="H1092" s="50">
        <v>16.5</v>
      </c>
      <c r="I1092" s="50">
        <v>21</v>
      </c>
      <c r="J1092" s="50">
        <v>25.8</v>
      </c>
      <c r="K1092" s="50">
        <v>23.5</v>
      </c>
      <c r="L1092" s="50">
        <v>17.72</v>
      </c>
      <c r="M1092" s="50">
        <v>9.6999999999999993</v>
      </c>
      <c r="N1092" s="50">
        <v>3.22</v>
      </c>
      <c r="O1092" s="50">
        <v>0.39</v>
      </c>
      <c r="P1092" s="51">
        <v>-4.6111111111111116</v>
      </c>
      <c r="Q1092" s="51">
        <v>-5.1999999999999993</v>
      </c>
      <c r="R1092" s="51">
        <v>-3.2777777777777768</v>
      </c>
      <c r="S1092" s="51">
        <v>-2.1000000000000005</v>
      </c>
      <c r="T1092" s="51">
        <v>0</v>
      </c>
      <c r="U1092" s="51">
        <v>1.0999999999999983</v>
      </c>
      <c r="V1092" s="51">
        <v>1.5000000000000016</v>
      </c>
      <c r="W1092" s="51">
        <v>2.1000000000000005</v>
      </c>
      <c r="X1092" s="51">
        <v>0.77777777777777701</v>
      </c>
      <c r="Y1092" s="51">
        <v>-2.1000000000000005</v>
      </c>
      <c r="Z1092" s="51">
        <v>-2.0000000000000009</v>
      </c>
      <c r="AA1092" s="51">
        <v>-4.3888888888888884</v>
      </c>
      <c r="AB1092" s="53">
        <f t="shared" si="387"/>
        <v>311.58907375037785</v>
      </c>
      <c r="AC1092" s="53">
        <f t="shared" si="388"/>
        <v>282.79947066950245</v>
      </c>
      <c r="AD1092" s="53">
        <f t="shared" si="389"/>
        <v>302.12439874054945</v>
      </c>
      <c r="AE1092" s="53">
        <f t="shared" si="390"/>
        <v>285.99579692519865</v>
      </c>
      <c r="AF1092" s="53">
        <f t="shared" si="391"/>
        <v>199.32411402486321</v>
      </c>
      <c r="AG1092" s="53">
        <f t="shared" si="392"/>
        <v>176.35002499467006</v>
      </c>
      <c r="AH1092" s="53">
        <f t="shared" si="393"/>
        <v>139.80001908830877</v>
      </c>
      <c r="AI1092" s="53">
        <f t="shared" si="394"/>
        <v>174.76693625035537</v>
      </c>
      <c r="AJ1092" s="53">
        <f t="shared" si="395"/>
        <v>206.47122666102175</v>
      </c>
      <c r="AK1092" s="53">
        <f t="shared" si="396"/>
        <v>228.54972763402438</v>
      </c>
      <c r="AL1092" s="53">
        <f t="shared" si="397"/>
        <v>362.30413678499588</v>
      </c>
      <c r="AM1092" s="53">
        <f t="shared" si="398"/>
        <v>310.73039596994198</v>
      </c>
      <c r="AN1092" s="55">
        <f t="shared" si="399"/>
        <v>0.71685682270623097</v>
      </c>
      <c r="AO1092" s="55">
        <f t="shared" si="400"/>
        <v>0.68021722194261391</v>
      </c>
      <c r="AP1092" s="55">
        <f t="shared" si="401"/>
        <v>0.62899318067476162</v>
      </c>
      <c r="AQ1092" s="55">
        <f t="shared" si="402"/>
        <v>0.54562135102132703</v>
      </c>
      <c r="AR1092" s="55">
        <f t="shared" si="403"/>
        <v>0.32611929650664789</v>
      </c>
      <c r="AS1092" s="55">
        <f t="shared" si="404"/>
        <v>0.26650431537512431</v>
      </c>
      <c r="AT1092" s="55">
        <f t="shared" si="405"/>
        <v>0.20529189819742638</v>
      </c>
      <c r="AU1092" s="55">
        <f t="shared" si="406"/>
        <v>0.24586907608761702</v>
      </c>
      <c r="AV1092" s="55">
        <f t="shared" si="407"/>
        <v>0.31934385036180363</v>
      </c>
      <c r="AW1092" s="55">
        <f t="shared" si="408"/>
        <v>0.43602602733301021</v>
      </c>
      <c r="AX1092" s="55">
        <f t="shared" si="409"/>
        <v>0.68612261089565285</v>
      </c>
      <c r="AY1092" s="55">
        <f t="shared" si="410"/>
        <v>0.70302147996859421</v>
      </c>
    </row>
    <row r="1093" spans="1:51" ht="14.4" thickBot="1" x14ac:dyDescent="0.3">
      <c r="A1093" s="41" t="s">
        <v>1398</v>
      </c>
      <c r="B1093" s="41" t="s">
        <v>1446</v>
      </c>
      <c r="C1093" s="26" t="s">
        <v>1152</v>
      </c>
      <c r="D1093" s="50">
        <v>-3</v>
      </c>
      <c r="E1093" s="50">
        <v>-0.1</v>
      </c>
      <c r="F1093" s="50">
        <v>4.5</v>
      </c>
      <c r="G1093" s="50">
        <v>12</v>
      </c>
      <c r="H1093" s="50">
        <v>16.39</v>
      </c>
      <c r="I1093" s="50">
        <v>20.8</v>
      </c>
      <c r="J1093" s="50">
        <v>26.4</v>
      </c>
      <c r="K1093" s="50">
        <v>24.2</v>
      </c>
      <c r="L1093" s="50">
        <v>17.61</v>
      </c>
      <c r="M1093" s="50">
        <v>10.7</v>
      </c>
      <c r="N1093" s="50">
        <v>4.5</v>
      </c>
      <c r="O1093" s="50">
        <v>-0.39</v>
      </c>
      <c r="P1093" s="51">
        <v>-7.1111111111111116</v>
      </c>
      <c r="Q1093" s="51">
        <v>-4.9000000000000004</v>
      </c>
      <c r="R1093" s="51">
        <v>-5.7777777777777768</v>
      </c>
      <c r="S1093" s="51">
        <v>-0.39999999999999936</v>
      </c>
      <c r="T1093" s="51">
        <v>0</v>
      </c>
      <c r="U1093" s="51">
        <v>3.5999999999999983</v>
      </c>
      <c r="V1093" s="51">
        <v>4.7</v>
      </c>
      <c r="W1093" s="51">
        <v>9.6</v>
      </c>
      <c r="X1093" s="51">
        <v>1.7777777777777792</v>
      </c>
      <c r="Y1093" s="51">
        <v>2.4</v>
      </c>
      <c r="Z1093" s="51">
        <v>-2.3888888888888893</v>
      </c>
      <c r="AA1093" s="51">
        <v>-4.3888888888888884</v>
      </c>
      <c r="AB1093" s="53">
        <f t="shared" si="387"/>
        <v>263.28391953249229</v>
      </c>
      <c r="AC1093" s="53">
        <f t="shared" si="388"/>
        <v>298.08255359413187</v>
      </c>
      <c r="AD1093" s="53">
        <f t="shared" si="389"/>
        <v>188.03313696801726</v>
      </c>
      <c r="AE1093" s="53">
        <f t="shared" si="390"/>
        <v>251.64812318129228</v>
      </c>
      <c r="AF1093" s="53">
        <f t="shared" si="391"/>
        <v>200.72387989565908</v>
      </c>
      <c r="AG1093" s="53">
        <f t="shared" si="392"/>
        <v>254.79539454814682</v>
      </c>
      <c r="AH1093" s="53">
        <f t="shared" si="393"/>
        <v>212.14173522499965</v>
      </c>
      <c r="AI1093" s="53">
        <f t="shared" si="394"/>
        <v>472.88031349812263</v>
      </c>
      <c r="AJ1093" s="53">
        <f t="shared" si="395"/>
        <v>239.99523550041303</v>
      </c>
      <c r="AK1093" s="53">
        <f t="shared" si="396"/>
        <v>410.2965004133402</v>
      </c>
      <c r="AL1093" s="53">
        <f t="shared" si="397"/>
        <v>312.6557470827434</v>
      </c>
      <c r="AM1093" s="53">
        <f t="shared" si="398"/>
        <v>328.81344414910308</v>
      </c>
      <c r="AN1093" s="55">
        <f t="shared" si="399"/>
        <v>0.73274484883644342</v>
      </c>
      <c r="AO1093" s="55">
        <f t="shared" si="400"/>
        <v>0.70089342014695433</v>
      </c>
      <c r="AP1093" s="55">
        <f t="shared" si="401"/>
        <v>0.47255345950540445</v>
      </c>
      <c r="AQ1093" s="55">
        <f t="shared" si="402"/>
        <v>0.42386635580569321</v>
      </c>
      <c r="AR1093" s="55">
        <f t="shared" si="403"/>
        <v>0.32840948935808095</v>
      </c>
      <c r="AS1093" s="55">
        <f t="shared" si="404"/>
        <v>0.32231661812470691</v>
      </c>
      <c r="AT1093" s="55">
        <f t="shared" si="405"/>
        <v>0.24844287139421334</v>
      </c>
      <c r="AU1093" s="55">
        <f t="shared" si="406"/>
        <v>0.39601246374253768</v>
      </c>
      <c r="AV1093" s="55">
        <f t="shared" si="407"/>
        <v>0.34549002240208693</v>
      </c>
      <c r="AW1093" s="55">
        <f t="shared" si="408"/>
        <v>0.56502363657709731</v>
      </c>
      <c r="AX1093" s="55">
        <f t="shared" si="409"/>
        <v>0.60935020171590937</v>
      </c>
      <c r="AY1093" s="55">
        <f t="shared" si="410"/>
        <v>0.74393402492118699</v>
      </c>
    </row>
    <row r="1094" spans="1:51" ht="14.4" thickBot="1" x14ac:dyDescent="0.3">
      <c r="A1094" s="41" t="s">
        <v>1398</v>
      </c>
      <c r="B1094" s="41" t="s">
        <v>1446</v>
      </c>
      <c r="C1094" s="26" t="s">
        <v>1153</v>
      </c>
      <c r="D1094" s="50">
        <v>0.72</v>
      </c>
      <c r="E1094" s="50">
        <v>0.8</v>
      </c>
      <c r="F1094" s="50">
        <v>5.28</v>
      </c>
      <c r="G1094" s="50">
        <v>10.7</v>
      </c>
      <c r="H1094" s="50">
        <v>15.28</v>
      </c>
      <c r="I1094" s="50">
        <v>20.7</v>
      </c>
      <c r="J1094" s="50">
        <v>25.1</v>
      </c>
      <c r="K1094" s="50">
        <v>22.8</v>
      </c>
      <c r="L1094" s="50">
        <v>16.5</v>
      </c>
      <c r="M1094" s="50">
        <v>8.9</v>
      </c>
      <c r="N1094" s="50">
        <v>3.11</v>
      </c>
      <c r="O1094" s="50">
        <v>-1.28</v>
      </c>
      <c r="P1094" s="51">
        <v>-3.2777777777777768</v>
      </c>
      <c r="Q1094" s="51">
        <v>-4.9000000000000004</v>
      </c>
      <c r="R1094" s="51">
        <v>-2.2777777777777786</v>
      </c>
      <c r="S1094" s="51">
        <v>0</v>
      </c>
      <c r="T1094" s="51">
        <v>2.5</v>
      </c>
      <c r="U1094" s="51">
        <v>5.7999999999999989</v>
      </c>
      <c r="V1094" s="51">
        <v>8.8000000000000025</v>
      </c>
      <c r="W1094" s="51">
        <v>11.099999999999998</v>
      </c>
      <c r="X1094" s="51">
        <v>3.6111111111111112</v>
      </c>
      <c r="Y1094" s="51">
        <v>-0.59999999999999909</v>
      </c>
      <c r="Z1094" s="51">
        <v>-1.1111111111111112</v>
      </c>
      <c r="AA1094" s="51">
        <v>-5.6111111111111116</v>
      </c>
      <c r="AB1094" s="53">
        <f t="shared" si="387"/>
        <v>358.33338104650215</v>
      </c>
      <c r="AC1094" s="53">
        <f t="shared" si="388"/>
        <v>279.30120651611679</v>
      </c>
      <c r="AD1094" s="53">
        <f t="shared" si="389"/>
        <v>301.0199038519491</v>
      </c>
      <c r="AE1094" s="53">
        <f t="shared" si="390"/>
        <v>290.6712715218527</v>
      </c>
      <c r="AF1094" s="53">
        <f t="shared" si="391"/>
        <v>308.51884672351343</v>
      </c>
      <c r="AG1094" s="53">
        <f t="shared" si="392"/>
        <v>348.52638182314212</v>
      </c>
      <c r="AH1094" s="53">
        <f t="shared" si="393"/>
        <v>402.34941438334164</v>
      </c>
      <c r="AI1094" s="53">
        <f t="shared" si="394"/>
        <v>628.54326243855746</v>
      </c>
      <c r="AJ1094" s="53">
        <f t="shared" si="395"/>
        <v>333.95693795106536</v>
      </c>
      <c r="AK1094" s="53">
        <f t="shared" si="396"/>
        <v>300.53603925129914</v>
      </c>
      <c r="AL1094" s="53">
        <f t="shared" si="397"/>
        <v>416.06712152027512</v>
      </c>
      <c r="AM1094" s="53">
        <f t="shared" si="398"/>
        <v>291.68763178694286</v>
      </c>
      <c r="AN1094" s="55">
        <f t="shared" si="399"/>
        <v>0.74601473441386856</v>
      </c>
      <c r="AO1094" s="55">
        <f t="shared" si="400"/>
        <v>0.656732088228144</v>
      </c>
      <c r="AP1094" s="55">
        <f t="shared" si="401"/>
        <v>0.58187297393726345</v>
      </c>
      <c r="AQ1094" s="55">
        <f t="shared" si="402"/>
        <v>0.47557472434858095</v>
      </c>
      <c r="AR1094" s="55">
        <f t="shared" si="403"/>
        <v>0.42185538295516928</v>
      </c>
      <c r="AS1094" s="55">
        <f t="shared" si="404"/>
        <v>0.37813029388497116</v>
      </c>
      <c r="AT1094" s="55">
        <f t="shared" si="405"/>
        <v>0.35559225558206398</v>
      </c>
      <c r="AU1094" s="55">
        <f t="shared" si="406"/>
        <v>0.47624566480365926</v>
      </c>
      <c r="AV1094" s="55">
        <f t="shared" si="407"/>
        <v>0.42212571649959207</v>
      </c>
      <c r="AW1094" s="55">
        <f t="shared" si="408"/>
        <v>0.51363749738047726</v>
      </c>
      <c r="AX1094" s="55">
        <f t="shared" si="409"/>
        <v>0.73813319487349272</v>
      </c>
      <c r="AY1094" s="55">
        <f t="shared" si="410"/>
        <v>0.72381999827245236</v>
      </c>
    </row>
    <row r="1095" spans="1:51" ht="14.4" thickBot="1" x14ac:dyDescent="0.3">
      <c r="A1095" s="41" t="s">
        <v>1398</v>
      </c>
      <c r="B1095" s="41" t="s">
        <v>1446</v>
      </c>
      <c r="C1095" s="26" t="s">
        <v>1154</v>
      </c>
      <c r="D1095" s="50">
        <v>7.28</v>
      </c>
      <c r="E1095" s="50">
        <v>8.4</v>
      </c>
      <c r="F1095" s="50">
        <v>13.61</v>
      </c>
      <c r="G1095" s="50">
        <v>19.7</v>
      </c>
      <c r="H1095" s="50">
        <v>23.11</v>
      </c>
      <c r="I1095" s="50">
        <v>29.3</v>
      </c>
      <c r="J1095" s="50">
        <v>33.200000000000003</v>
      </c>
      <c r="K1095" s="50">
        <v>30.7</v>
      </c>
      <c r="L1095" s="50">
        <v>24.28</v>
      </c>
      <c r="M1095" s="50">
        <v>17.5</v>
      </c>
      <c r="N1095" s="50">
        <v>8.89</v>
      </c>
      <c r="O1095" s="50">
        <v>5.61</v>
      </c>
      <c r="P1095" s="51">
        <v>-3.2777777777777768</v>
      </c>
      <c r="Q1095" s="51">
        <v>1.8000000000000012</v>
      </c>
      <c r="R1095" s="51">
        <v>-4.7777777777777786</v>
      </c>
      <c r="S1095" s="51">
        <v>-3.5000000000000004</v>
      </c>
      <c r="T1095" s="51">
        <v>-5.7222222222222223</v>
      </c>
      <c r="U1095" s="51">
        <v>-1.1000000000000003</v>
      </c>
      <c r="V1095" s="51">
        <v>5.5999999999999988</v>
      </c>
      <c r="W1095" s="51">
        <v>8.3999999999999986</v>
      </c>
      <c r="X1095" s="51">
        <v>3.1111111111111116</v>
      </c>
      <c r="Y1095" s="51">
        <v>1.7000000000000013</v>
      </c>
      <c r="Z1095" s="51">
        <v>0.38888888888889045</v>
      </c>
      <c r="AA1095" s="51">
        <v>-4.8888888888888893</v>
      </c>
      <c r="AB1095" s="53">
        <f t="shared" si="387"/>
        <v>226.09138933459229</v>
      </c>
      <c r="AC1095" s="53">
        <f t="shared" si="388"/>
        <v>439.55577141451607</v>
      </c>
      <c r="AD1095" s="53">
        <f t="shared" si="389"/>
        <v>118.38316146306151</v>
      </c>
      <c r="AE1095" s="53">
        <f t="shared" si="390"/>
        <v>97.404119819145805</v>
      </c>
      <c r="AF1095" s="53">
        <f t="shared" si="391"/>
        <v>56.547566570102738</v>
      </c>
      <c r="AG1095" s="53">
        <f t="shared" si="392"/>
        <v>78.175173150096342</v>
      </c>
      <c r="AH1095" s="53">
        <f t="shared" si="393"/>
        <v>162.56475784218497</v>
      </c>
      <c r="AI1095" s="53">
        <f t="shared" si="394"/>
        <v>274.89621201833233</v>
      </c>
      <c r="AJ1095" s="53">
        <f t="shared" si="395"/>
        <v>192.50378488548071</v>
      </c>
      <c r="AK1095" s="53">
        <f t="shared" si="396"/>
        <v>238.99355463032623</v>
      </c>
      <c r="AL1095" s="53">
        <f t="shared" si="397"/>
        <v>347.16290785673152</v>
      </c>
      <c r="AM1095" s="53">
        <f t="shared" si="398"/>
        <v>199.16661330139428</v>
      </c>
      <c r="AN1095" s="55">
        <f t="shared" si="399"/>
        <v>0.47069995900220041</v>
      </c>
      <c r="AO1095" s="55">
        <f t="shared" si="400"/>
        <v>0.63176736414467205</v>
      </c>
      <c r="AP1095" s="55">
        <f t="shared" si="401"/>
        <v>0.27580239961023512</v>
      </c>
      <c r="AQ1095" s="55">
        <f t="shared" si="402"/>
        <v>0.20617480730429277</v>
      </c>
      <c r="AR1095" s="55">
        <f t="shared" si="403"/>
        <v>0.14151254875482933</v>
      </c>
      <c r="AS1095" s="55">
        <f t="shared" si="404"/>
        <v>0.13857568847608007</v>
      </c>
      <c r="AT1095" s="55">
        <f t="shared" si="405"/>
        <v>0.17883221392093795</v>
      </c>
      <c r="AU1095" s="55">
        <f t="shared" si="406"/>
        <v>0.24961411701882386</v>
      </c>
      <c r="AV1095" s="55">
        <f t="shared" si="407"/>
        <v>0.25206423721157056</v>
      </c>
      <c r="AW1095" s="55">
        <f t="shared" si="408"/>
        <v>0.34596644305257629</v>
      </c>
      <c r="AX1095" s="55">
        <f t="shared" si="409"/>
        <v>0.55223210323091487</v>
      </c>
      <c r="AY1095" s="55">
        <f t="shared" si="410"/>
        <v>0.46791556472325063</v>
      </c>
    </row>
    <row r="1096" spans="1:51" ht="14.4" thickBot="1" x14ac:dyDescent="0.3">
      <c r="A1096" s="41" t="s">
        <v>1398</v>
      </c>
      <c r="B1096" s="41" t="s">
        <v>1446</v>
      </c>
      <c r="C1096" s="26" t="s">
        <v>1155</v>
      </c>
      <c r="D1096" s="50">
        <v>0.39</v>
      </c>
      <c r="E1096" s="50">
        <v>1.4</v>
      </c>
      <c r="F1096" s="50">
        <v>6.78</v>
      </c>
      <c r="G1096" s="50">
        <v>10.6</v>
      </c>
      <c r="H1096" s="50">
        <v>14.72</v>
      </c>
      <c r="I1096" s="50">
        <v>21.2</v>
      </c>
      <c r="J1096" s="50">
        <v>26.5</v>
      </c>
      <c r="K1096" s="50">
        <v>25</v>
      </c>
      <c r="L1096" s="50">
        <v>19</v>
      </c>
      <c r="M1096" s="50">
        <v>11.7</v>
      </c>
      <c r="N1096" s="50">
        <v>4.6100000000000003</v>
      </c>
      <c r="O1096" s="50">
        <v>-0.28000000000000003</v>
      </c>
      <c r="P1096" s="51">
        <v>-5.2222222222222214</v>
      </c>
      <c r="Q1096" s="51">
        <v>-4.1999999999999993</v>
      </c>
      <c r="R1096" s="51">
        <v>-1.2777777777777781</v>
      </c>
      <c r="S1096" s="51">
        <v>-9.9999999999999839E-2</v>
      </c>
      <c r="T1096" s="51">
        <v>4.2777777777777795</v>
      </c>
      <c r="U1096" s="51">
        <v>3.4999999999999982</v>
      </c>
      <c r="V1096" s="51">
        <v>8.2999999999999989</v>
      </c>
      <c r="W1096" s="51">
        <v>6.6000000000000014</v>
      </c>
      <c r="X1096" s="51">
        <v>5.1111111111111125</v>
      </c>
      <c r="Y1096" s="51">
        <v>2.8999999999999995</v>
      </c>
      <c r="Z1096" s="51">
        <v>-2.0000000000000009</v>
      </c>
      <c r="AA1096" s="51">
        <v>-3.7777777777777781</v>
      </c>
      <c r="AB1096" s="53">
        <f t="shared" ref="AB1096:AB1159" si="411">6.112*EXP(17.625*P1096/(243.04+P1096))*100*AN1096</f>
        <v>274.00192694700002</v>
      </c>
      <c r="AC1096" s="53">
        <f t="shared" ref="AC1096:AC1159" si="412">6.112*EXP(17.625*Q1096/(243.04+Q1096))*100*AO1096</f>
        <v>297.2602974305122</v>
      </c>
      <c r="AD1096" s="53">
        <f t="shared" ref="AD1096:AD1159" si="413">6.112*EXP(17.625*R1096/(243.04+R1096))*100*AP1096</f>
        <v>314.43714285189685</v>
      </c>
      <c r="AE1096" s="53">
        <f t="shared" ref="AE1096:AE1159" si="414">6.112*EXP(17.625*S1096/(243.04+S1096))*100*AQ1096</f>
        <v>288.39729356979967</v>
      </c>
      <c r="AF1096" s="53">
        <f t="shared" ref="AF1096:AF1159" si="415">6.112*EXP(17.625*T1096/(243.04+T1096))*100*AR1096</f>
        <v>411.0088325780448</v>
      </c>
      <c r="AG1096" s="53">
        <f t="shared" ref="AG1096:AG1159" si="416">6.112*EXP(17.625*U1096/(243.04+U1096))*100*AS1096</f>
        <v>245.13148205745964</v>
      </c>
      <c r="AH1096" s="53">
        <f t="shared" ref="AH1096:AH1159" si="417">6.112*EXP(17.625*V1096/(243.04+V1096))*100*AT1096</f>
        <v>346.08055340870777</v>
      </c>
      <c r="AI1096" s="53">
        <f t="shared" ref="AI1096:AI1159" si="418">6.112*EXP(17.625*W1096/(243.04+W1096))*100*AU1096</f>
        <v>299.91180703641106</v>
      </c>
      <c r="AJ1096" s="53">
        <f t="shared" ref="AJ1096:AJ1159" si="419">6.112*EXP(17.625*X1096/(243.04+X1096))*100*AV1096</f>
        <v>351.95615119310088</v>
      </c>
      <c r="AK1096" s="53">
        <f t="shared" ref="AK1096:AK1159" si="420">6.112*EXP(17.625*Y1096/(243.04+Y1096))*100*AW1096</f>
        <v>412.22633339424794</v>
      </c>
      <c r="AL1096" s="53">
        <f t="shared" ref="AL1096:AL1159" si="421">6.112*EXP(17.625*Z1096/(243.04+Z1096))*100*AX1096</f>
        <v>328.60375256629317</v>
      </c>
      <c r="AM1096" s="53">
        <f t="shared" ref="AM1096:AM1159" si="422">6.112*EXP(17.625*AA1096/(243.04+AA1096))*100*AY1096</f>
        <v>357.51628113743914</v>
      </c>
      <c r="AN1096" s="55">
        <f t="shared" ref="AN1096:AN1159" si="423">(EXP((17.625*P1096)/(243.04+P1096))/EXP((17.625*D1096)/(243.04+D1096)))</f>
        <v>0.66016657824919067</v>
      </c>
      <c r="AO1096" s="55">
        <f t="shared" ref="AO1096:AO1159" si="424">(EXP((17.625*Q1096)/(243.04+Q1096))/EXP((17.625*E1096)/(243.04+E1096)))</f>
        <v>0.66306613749947829</v>
      </c>
      <c r="AP1096" s="55">
        <f t="shared" ref="AP1096:AP1159" si="425">(EXP((17.625*R1096)/(243.04+R1096))/EXP((17.625*F1096)/(243.04+F1096)))</f>
        <v>0.5646850013168262</v>
      </c>
      <c r="AQ1096" s="55">
        <f t="shared" ref="AQ1096:AQ1159" si="426">(EXP((17.625*S1096)/(243.04+S1096))/EXP((17.625*G1096)/(243.04+G1096)))</f>
        <v>0.47528990299131263</v>
      </c>
      <c r="AR1096" s="55">
        <f t="shared" ref="AR1096:AR1159" si="427">(EXP((17.625*T1096)/(243.04+T1096))/EXP((17.625*H1096)/(243.04+H1096)))</f>
        <v>0.49575986531488486</v>
      </c>
      <c r="AS1096" s="55">
        <f t="shared" ref="AS1096:AS1159" si="428">(EXP((17.625*U1096)/(243.04+U1096))/EXP((17.625*I1096)/(243.04+I1096)))</f>
        <v>0.31228393498423002</v>
      </c>
      <c r="AT1096" s="55">
        <f t="shared" ref="AT1096:AT1159" si="429">(EXP((17.625*V1096)/(243.04+V1096))/EXP((17.625*J1096)/(243.04+J1096)))</f>
        <v>0.31638894170285914</v>
      </c>
      <c r="AU1096" s="55">
        <f t="shared" ref="AU1096:AU1159" si="430">(EXP((17.625*W1096)/(243.04+W1096))/EXP((17.625*K1096)/(243.04+K1096)))</f>
        <v>0.30792261388491626</v>
      </c>
      <c r="AV1096" s="55">
        <f t="shared" ref="AV1096:AV1159" si="431">(EXP((17.625*X1096)/(243.04+X1096))/EXP((17.625*L1096)/(243.04+L1096)))</f>
        <v>0.40054238253963892</v>
      </c>
      <c r="AW1096" s="55">
        <f t="shared" ref="AW1096:AW1159" si="432">(EXP((17.625*Y1096)/(243.04+Y1096))/EXP((17.625*M1096)/(243.04+M1096)))</f>
        <v>0.54789217862276318</v>
      </c>
      <c r="AX1096" s="55">
        <f t="shared" ref="AX1096:AX1159" si="433">(EXP((17.625*Z1096)/(243.04+Z1096))/EXP((17.625*N1096)/(243.04+N1096)))</f>
        <v>0.62230165700451712</v>
      </c>
      <c r="AY1096" s="55">
        <f t="shared" ref="AY1096:AY1159" si="434">(EXP((17.625*AA1096)/(243.04+AA1096))/EXP((17.625*O1096)/(243.04+O1096)))</f>
        <v>0.77262821668274495</v>
      </c>
    </row>
    <row r="1097" spans="1:51" ht="14.4" thickBot="1" x14ac:dyDescent="0.3">
      <c r="A1097" s="41" t="s">
        <v>1398</v>
      </c>
      <c r="B1097" s="41" t="s">
        <v>1446</v>
      </c>
      <c r="C1097" s="26" t="s">
        <v>1156</v>
      </c>
      <c r="D1097" s="50">
        <v>-3.61</v>
      </c>
      <c r="E1097" s="50">
        <v>-1.5</v>
      </c>
      <c r="F1097" s="50">
        <v>5.22</v>
      </c>
      <c r="G1097" s="50">
        <v>9.6999999999999993</v>
      </c>
      <c r="H1097" s="50">
        <v>15.39</v>
      </c>
      <c r="I1097" s="50">
        <v>19.600000000000001</v>
      </c>
      <c r="J1097" s="50">
        <v>22.9</v>
      </c>
      <c r="K1097" s="50">
        <v>21.6</v>
      </c>
      <c r="L1097" s="50">
        <v>15.28</v>
      </c>
      <c r="M1097" s="50">
        <v>7.5</v>
      </c>
      <c r="N1097" s="50">
        <v>-0.22</v>
      </c>
      <c r="O1097" s="50">
        <v>-4.6100000000000003</v>
      </c>
      <c r="P1097" s="51">
        <v>-7.0000000000000009</v>
      </c>
      <c r="Q1097" s="51">
        <v>-5.9</v>
      </c>
      <c r="R1097" s="51">
        <v>-3.3888888888888897</v>
      </c>
      <c r="S1097" s="51">
        <v>-1.7999999999999992</v>
      </c>
      <c r="T1097" s="51">
        <v>1.1111111111111112</v>
      </c>
      <c r="U1097" s="51">
        <v>2.6999999999999997</v>
      </c>
      <c r="V1097" s="51">
        <v>5.5999999999999988</v>
      </c>
      <c r="W1097" s="51">
        <v>4.2000000000000011</v>
      </c>
      <c r="X1097" s="51">
        <v>9.2777777777777786</v>
      </c>
      <c r="Y1097" s="51">
        <v>-4.2999999999999989</v>
      </c>
      <c r="Z1097" s="51">
        <v>-3.9999999999999996</v>
      </c>
      <c r="AA1097" s="51">
        <v>-9.6111111111111107</v>
      </c>
      <c r="AB1097" s="53">
        <f t="shared" si="411"/>
        <v>280.28055427603488</v>
      </c>
      <c r="AC1097" s="53">
        <f t="shared" si="412"/>
        <v>283.6850318825197</v>
      </c>
      <c r="AD1097" s="53">
        <f t="shared" si="413"/>
        <v>256.30477313872638</v>
      </c>
      <c r="AE1097" s="53">
        <f t="shared" si="414"/>
        <v>238.88252303701429</v>
      </c>
      <c r="AF1097" s="53">
        <f t="shared" si="415"/>
        <v>251.19803383414077</v>
      </c>
      <c r="AG1097" s="53">
        <f t="shared" si="416"/>
        <v>241.63427321103654</v>
      </c>
      <c r="AH1097" s="53">
        <f t="shared" si="417"/>
        <v>296.38538884000826</v>
      </c>
      <c r="AI1097" s="53">
        <f t="shared" si="418"/>
        <v>263.92819269134122</v>
      </c>
      <c r="AJ1097" s="53">
        <f t="shared" si="419"/>
        <v>787.63124986989783</v>
      </c>
      <c r="AK1097" s="53">
        <f t="shared" si="420"/>
        <v>191.12318614565953</v>
      </c>
      <c r="AL1097" s="53">
        <f t="shared" si="421"/>
        <v>344.30690276318347</v>
      </c>
      <c r="AM1097" s="53">
        <f t="shared" si="422"/>
        <v>201.30686621974053</v>
      </c>
      <c r="AN1097" s="55">
        <f t="shared" si="423"/>
        <v>0.77340972616701809</v>
      </c>
      <c r="AO1097" s="55">
        <f t="shared" si="424"/>
        <v>0.71960497126079359</v>
      </c>
      <c r="AP1097" s="55">
        <f t="shared" si="425"/>
        <v>0.53803958606934488</v>
      </c>
      <c r="AQ1097" s="55">
        <f t="shared" si="426"/>
        <v>0.44577350138374472</v>
      </c>
      <c r="AR1097" s="55">
        <f t="shared" si="427"/>
        <v>0.37931339395499136</v>
      </c>
      <c r="AS1097" s="55">
        <f t="shared" si="428"/>
        <v>0.32574229544497246</v>
      </c>
      <c r="AT1097" s="55">
        <f t="shared" si="429"/>
        <v>0.32604394681614429</v>
      </c>
      <c r="AU1097" s="55">
        <f t="shared" si="430"/>
        <v>0.32009014968463939</v>
      </c>
      <c r="AV1097" s="55">
        <f t="shared" si="431"/>
        <v>0.67403774178482767</v>
      </c>
      <c r="AW1097" s="55">
        <f t="shared" si="432"/>
        <v>0.42953235318573257</v>
      </c>
      <c r="AX1097" s="55">
        <f t="shared" si="433"/>
        <v>0.75656933307955143</v>
      </c>
      <c r="AY1097" s="55">
        <f t="shared" si="434"/>
        <v>0.68051266972057889</v>
      </c>
    </row>
    <row r="1098" spans="1:51" ht="27" thickBot="1" x14ac:dyDescent="0.3">
      <c r="A1098" s="41" t="s">
        <v>1398</v>
      </c>
      <c r="B1098" s="41" t="s">
        <v>1446</v>
      </c>
      <c r="C1098" s="26" t="s">
        <v>1157</v>
      </c>
      <c r="D1098" s="50">
        <v>-1.39</v>
      </c>
      <c r="E1098" s="50">
        <v>-1.8</v>
      </c>
      <c r="F1098" s="50">
        <v>6.28</v>
      </c>
      <c r="G1098" s="50">
        <v>10.9</v>
      </c>
      <c r="H1098" s="50">
        <v>16.89</v>
      </c>
      <c r="I1098" s="50">
        <v>23.5</v>
      </c>
      <c r="J1098" s="50">
        <v>25.9</v>
      </c>
      <c r="K1098" s="50">
        <v>25.9</v>
      </c>
      <c r="L1098" s="50">
        <v>17.61</v>
      </c>
      <c r="M1098" s="50">
        <v>9.8000000000000007</v>
      </c>
      <c r="N1098" s="50">
        <v>1.78</v>
      </c>
      <c r="O1098" s="50">
        <v>-1.78</v>
      </c>
      <c r="P1098" s="51">
        <v>-7.6111111111111107</v>
      </c>
      <c r="Q1098" s="51">
        <v>-5.8000000000000007</v>
      </c>
      <c r="R1098" s="51">
        <v>-4.7777777777777786</v>
      </c>
      <c r="S1098" s="51">
        <v>-3.8</v>
      </c>
      <c r="T1098" s="51">
        <v>0.27777777777777779</v>
      </c>
      <c r="U1098" s="51">
        <v>-0.80000000000000071</v>
      </c>
      <c r="V1098" s="51">
        <v>2.8999999999999995</v>
      </c>
      <c r="W1098" s="51">
        <v>3.5999999999999983</v>
      </c>
      <c r="X1098" s="51">
        <v>-0.27777777777777779</v>
      </c>
      <c r="Y1098" s="51">
        <v>-0.39999999999999936</v>
      </c>
      <c r="Z1098" s="51">
        <v>-7.9999999999999991</v>
      </c>
      <c r="AA1098" s="51">
        <v>-7.6111111111111107</v>
      </c>
      <c r="AB1098" s="53">
        <f t="shared" si="411"/>
        <v>216.41946980064597</v>
      </c>
      <c r="AC1098" s="53">
        <f t="shared" si="412"/>
        <v>294.46105286196882</v>
      </c>
      <c r="AD1098" s="53">
        <f t="shared" si="413"/>
        <v>193.37328517969351</v>
      </c>
      <c r="AE1098" s="53">
        <f t="shared" si="414"/>
        <v>163.85781910001708</v>
      </c>
      <c r="AF1098" s="53">
        <f t="shared" si="415"/>
        <v>202.4334282381557</v>
      </c>
      <c r="AG1098" s="53">
        <f t="shared" si="416"/>
        <v>115.01580072336218</v>
      </c>
      <c r="AH1098" s="53">
        <f t="shared" si="417"/>
        <v>169.64639640062819</v>
      </c>
      <c r="AI1098" s="53">
        <f t="shared" si="418"/>
        <v>187.27557098951078</v>
      </c>
      <c r="AJ1098" s="53">
        <f t="shared" si="419"/>
        <v>178.45063041971858</v>
      </c>
      <c r="AK1098" s="53">
        <f t="shared" si="420"/>
        <v>291.24764574376786</v>
      </c>
      <c r="AL1098" s="53">
        <f t="shared" si="421"/>
        <v>161.98168779361797</v>
      </c>
      <c r="AM1098" s="53">
        <f t="shared" si="422"/>
        <v>222.71066111852591</v>
      </c>
      <c r="AN1098" s="55">
        <f t="shared" si="423"/>
        <v>0.6259953744787804</v>
      </c>
      <c r="AO1098" s="55">
        <f t="shared" si="424"/>
        <v>0.74127416783909239</v>
      </c>
      <c r="AP1098" s="55">
        <f t="shared" si="425"/>
        <v>0.45051015206850131</v>
      </c>
      <c r="AQ1098" s="55">
        <f t="shared" si="426"/>
        <v>0.35470240474149467</v>
      </c>
      <c r="AR1098" s="55">
        <f t="shared" si="427"/>
        <v>0.32460886813067247</v>
      </c>
      <c r="AS1098" s="55">
        <f t="shared" si="428"/>
        <v>0.19945871943018795</v>
      </c>
      <c r="AT1098" s="55">
        <f t="shared" si="429"/>
        <v>0.22547791392683028</v>
      </c>
      <c r="AU1098" s="55">
        <f t="shared" si="430"/>
        <v>0.23690392365905347</v>
      </c>
      <c r="AV1098" s="55">
        <f t="shared" si="431"/>
        <v>0.29791559850023813</v>
      </c>
      <c r="AW1098" s="55">
        <f t="shared" si="432"/>
        <v>0.49056625846345986</v>
      </c>
      <c r="AX1098" s="55">
        <f t="shared" si="433"/>
        <v>0.48285298159340756</v>
      </c>
      <c r="AY1098" s="55">
        <f t="shared" si="434"/>
        <v>0.64419270519297911</v>
      </c>
    </row>
    <row r="1099" spans="1:51" ht="14.4" thickBot="1" x14ac:dyDescent="0.3">
      <c r="A1099" s="41" t="s">
        <v>1398</v>
      </c>
      <c r="B1099" s="41" t="s">
        <v>1447</v>
      </c>
      <c r="C1099" s="26" t="s">
        <v>1158</v>
      </c>
      <c r="D1099" s="50">
        <v>4.22</v>
      </c>
      <c r="E1099" s="50">
        <v>3.6</v>
      </c>
      <c r="F1099" s="50">
        <v>6</v>
      </c>
      <c r="G1099" s="50">
        <v>10.1</v>
      </c>
      <c r="H1099" s="50">
        <v>14.11</v>
      </c>
      <c r="I1099" s="50">
        <v>22.4</v>
      </c>
      <c r="J1099" s="50">
        <v>22.3</v>
      </c>
      <c r="K1099" s="50">
        <v>25.3</v>
      </c>
      <c r="L1099" s="50">
        <v>17.22</v>
      </c>
      <c r="M1099" s="50">
        <v>12</v>
      </c>
      <c r="N1099" s="50">
        <v>3.89</v>
      </c>
      <c r="O1099" s="50">
        <v>4.3899999999999997</v>
      </c>
      <c r="P1099" s="51">
        <v>-0.11111111111111072</v>
      </c>
      <c r="Q1099" s="51">
        <v>-4.0999999999999996</v>
      </c>
      <c r="R1099" s="51">
        <v>0.11111111111111269</v>
      </c>
      <c r="S1099" s="51">
        <v>1.9000000000000008</v>
      </c>
      <c r="T1099" s="51">
        <v>6.7777777777777795</v>
      </c>
      <c r="U1099" s="51">
        <v>15.1</v>
      </c>
      <c r="V1099" s="51">
        <v>17</v>
      </c>
      <c r="W1099" s="51">
        <v>16.900000000000002</v>
      </c>
      <c r="X1099" s="51">
        <v>9.6111111111111089</v>
      </c>
      <c r="Y1099" s="51">
        <v>4.4000000000000012</v>
      </c>
      <c r="Z1099" s="51">
        <v>-1.0000000000000004</v>
      </c>
      <c r="AA1099" s="51">
        <v>-0.61111111111111194</v>
      </c>
      <c r="AB1099" s="53">
        <f t="shared" si="411"/>
        <v>445.18712834717883</v>
      </c>
      <c r="AC1099" s="53">
        <f t="shared" si="412"/>
        <v>258.08983863873726</v>
      </c>
      <c r="AD1099" s="53">
        <f t="shared" si="413"/>
        <v>406.22273169402797</v>
      </c>
      <c r="AE1099" s="53">
        <f t="shared" si="414"/>
        <v>397.67733531563914</v>
      </c>
      <c r="AF1099" s="53">
        <f t="shared" si="415"/>
        <v>604.67549035077809</v>
      </c>
      <c r="AG1099" s="53">
        <f t="shared" si="416"/>
        <v>1085.7702985617163</v>
      </c>
      <c r="AH1099" s="53">
        <f t="shared" si="417"/>
        <v>1392.1679758734729</v>
      </c>
      <c r="AI1099" s="53">
        <f t="shared" si="418"/>
        <v>1147.6351137492363</v>
      </c>
      <c r="AJ1099" s="53">
        <f t="shared" si="419"/>
        <v>727.94081986281162</v>
      </c>
      <c r="AK1099" s="53">
        <f t="shared" si="420"/>
        <v>499.17721812441613</v>
      </c>
      <c r="AL1099" s="53">
        <f t="shared" si="421"/>
        <v>400.26729226497935</v>
      </c>
      <c r="AM1099" s="53">
        <f t="shared" si="422"/>
        <v>409.05798176496717</v>
      </c>
      <c r="AN1099" s="55">
        <f t="shared" si="423"/>
        <v>0.73427755099777459</v>
      </c>
      <c r="AO1099" s="55">
        <f t="shared" si="424"/>
        <v>0.571387867949954</v>
      </c>
      <c r="AP1099" s="55">
        <f t="shared" si="425"/>
        <v>0.65930000522428955</v>
      </c>
      <c r="AQ1099" s="55">
        <f t="shared" si="426"/>
        <v>0.56750800052515948</v>
      </c>
      <c r="AR1099" s="55">
        <f t="shared" si="427"/>
        <v>0.61329195861737207</v>
      </c>
      <c r="AS1099" s="55">
        <f t="shared" si="428"/>
        <v>0.63358537466231268</v>
      </c>
      <c r="AT1099" s="55">
        <f t="shared" si="429"/>
        <v>0.71961904408051802</v>
      </c>
      <c r="AU1099" s="55">
        <f t="shared" si="430"/>
        <v>0.59698995430784207</v>
      </c>
      <c r="AV1099" s="55">
        <f t="shared" si="431"/>
        <v>0.60915786767093061</v>
      </c>
      <c r="AW1099" s="55">
        <f t="shared" si="432"/>
        <v>0.59697958034203269</v>
      </c>
      <c r="AX1099" s="55">
        <f t="shared" si="433"/>
        <v>0.70435475185479479</v>
      </c>
      <c r="AY1099" s="55">
        <f t="shared" si="434"/>
        <v>0.69967559210977648</v>
      </c>
    </row>
    <row r="1100" spans="1:51" ht="14.4" thickBot="1" x14ac:dyDescent="0.3">
      <c r="A1100" s="41" t="s">
        <v>1398</v>
      </c>
      <c r="B1100" s="41" t="s">
        <v>1447</v>
      </c>
      <c r="C1100" s="26" t="s">
        <v>1159</v>
      </c>
      <c r="D1100" s="50">
        <v>1.28</v>
      </c>
      <c r="E1100" s="50">
        <v>6.3</v>
      </c>
      <c r="F1100" s="50">
        <v>9.2200000000000006</v>
      </c>
      <c r="G1100" s="50">
        <v>15</v>
      </c>
      <c r="H1100" s="50">
        <v>19.61</v>
      </c>
      <c r="I1100" s="50">
        <v>22.9</v>
      </c>
      <c r="J1100" s="50">
        <v>23.6</v>
      </c>
      <c r="K1100" s="50">
        <v>22.3</v>
      </c>
      <c r="L1100" s="50">
        <v>20.22</v>
      </c>
      <c r="M1100" s="50">
        <v>14.3</v>
      </c>
      <c r="N1100" s="50">
        <v>11.11</v>
      </c>
      <c r="O1100" s="50">
        <v>6.22</v>
      </c>
      <c r="P1100" s="51">
        <v>-7.6111111111111107</v>
      </c>
      <c r="Q1100" s="51">
        <v>0.29999999999999954</v>
      </c>
      <c r="R1100" s="51">
        <v>-0.49999999999999922</v>
      </c>
      <c r="S1100" s="51">
        <v>5.1999999999999993</v>
      </c>
      <c r="T1100" s="51">
        <v>13.388888888888889</v>
      </c>
      <c r="U1100" s="51">
        <v>16.8</v>
      </c>
      <c r="V1100" s="51">
        <v>18.099999999999998</v>
      </c>
      <c r="W1100" s="51">
        <v>18.099999999999998</v>
      </c>
      <c r="X1100" s="51">
        <v>15.388888888888889</v>
      </c>
      <c r="Y1100" s="51">
        <v>6.1999999999999975</v>
      </c>
      <c r="Z1100" s="51">
        <v>1.3888888888888888</v>
      </c>
      <c r="AA1100" s="51">
        <v>-1.2222222222222219</v>
      </c>
      <c r="AB1100" s="53">
        <f t="shared" si="411"/>
        <v>178.30569538344525</v>
      </c>
      <c r="AC1100" s="53">
        <f t="shared" si="412"/>
        <v>408.93502960291249</v>
      </c>
      <c r="AD1100" s="53">
        <f t="shared" si="413"/>
        <v>298.44010471260896</v>
      </c>
      <c r="AE1100" s="53">
        <f t="shared" si="414"/>
        <v>459.10186096841124</v>
      </c>
      <c r="AF1100" s="53">
        <f t="shared" si="415"/>
        <v>1032.7790141932689</v>
      </c>
      <c r="AG1100" s="53">
        <f t="shared" si="416"/>
        <v>1308.7614428148934</v>
      </c>
      <c r="AH1100" s="53">
        <f t="shared" si="417"/>
        <v>1478.3552426224155</v>
      </c>
      <c r="AI1100" s="53">
        <f t="shared" si="418"/>
        <v>1599.4163015090626</v>
      </c>
      <c r="AJ1100" s="53">
        <f t="shared" si="419"/>
        <v>1287.9115853378255</v>
      </c>
      <c r="AK1100" s="53">
        <f t="shared" si="420"/>
        <v>551.63960614403334</v>
      </c>
      <c r="AL1100" s="53">
        <f t="shared" si="421"/>
        <v>345.5909321218042</v>
      </c>
      <c r="AM1100" s="53">
        <f t="shared" si="422"/>
        <v>329.45768923893712</v>
      </c>
      <c r="AN1100" s="55">
        <f t="shared" si="423"/>
        <v>0.51575091952713947</v>
      </c>
      <c r="AO1100" s="55">
        <f t="shared" si="424"/>
        <v>0.65468779685731993</v>
      </c>
      <c r="AP1100" s="55">
        <f t="shared" si="425"/>
        <v>0.5063532319080063</v>
      </c>
      <c r="AQ1100" s="55">
        <f t="shared" si="426"/>
        <v>0.51925961713578983</v>
      </c>
      <c r="AR1100" s="55">
        <f t="shared" si="427"/>
        <v>0.673230443090575</v>
      </c>
      <c r="AS1100" s="55">
        <f t="shared" si="428"/>
        <v>0.68513790063675739</v>
      </c>
      <c r="AT1100" s="55">
        <f t="shared" si="429"/>
        <v>0.71294310795812599</v>
      </c>
      <c r="AU1100" s="55">
        <f t="shared" si="430"/>
        <v>0.77132531886857369</v>
      </c>
      <c r="AV1100" s="55">
        <f t="shared" si="431"/>
        <v>0.73772945064473483</v>
      </c>
      <c r="AW1100" s="55">
        <f t="shared" si="432"/>
        <v>0.58218784357577513</v>
      </c>
      <c r="AX1100" s="55">
        <f t="shared" si="433"/>
        <v>0.51154646457831421</v>
      </c>
      <c r="AY1100" s="55">
        <f t="shared" si="434"/>
        <v>0.58925628442451461</v>
      </c>
    </row>
    <row r="1101" spans="1:51" ht="14.4" thickBot="1" x14ac:dyDescent="0.3">
      <c r="A1101" s="41" t="s">
        <v>1398</v>
      </c>
      <c r="B1101" s="41" t="s">
        <v>1447</v>
      </c>
      <c r="C1101" s="26" t="s">
        <v>1160</v>
      </c>
      <c r="D1101" s="50">
        <v>2.39</v>
      </c>
      <c r="E1101" s="50">
        <v>7.1</v>
      </c>
      <c r="F1101" s="50">
        <v>9.61</v>
      </c>
      <c r="G1101" s="50">
        <v>16.399999999999999</v>
      </c>
      <c r="H1101" s="50">
        <v>19.22</v>
      </c>
      <c r="I1101" s="50">
        <v>22.3</v>
      </c>
      <c r="J1101" s="50">
        <v>25.7</v>
      </c>
      <c r="K1101" s="50">
        <v>25.9</v>
      </c>
      <c r="L1101" s="50">
        <v>23.89</v>
      </c>
      <c r="M1101" s="50">
        <v>15</v>
      </c>
      <c r="N1101" s="50">
        <v>7.28</v>
      </c>
      <c r="O1101" s="50">
        <v>6.5</v>
      </c>
      <c r="P1101" s="51">
        <v>-3.7777777777777781</v>
      </c>
      <c r="Q1101" s="51">
        <v>1.3000000000000018</v>
      </c>
      <c r="R1101" s="51">
        <v>1.888888888888888</v>
      </c>
      <c r="S1101" s="51">
        <v>7.4</v>
      </c>
      <c r="T1101" s="51">
        <v>12.888888888888889</v>
      </c>
      <c r="U1101" s="51">
        <v>18.099999999999998</v>
      </c>
      <c r="V1101" s="51">
        <v>19.400000000000002</v>
      </c>
      <c r="W1101" s="51">
        <v>20.599999999999998</v>
      </c>
      <c r="X1101" s="51">
        <v>16.222222222222225</v>
      </c>
      <c r="Y1101" s="51">
        <v>9.6</v>
      </c>
      <c r="Z1101" s="51">
        <v>0.49999999999999922</v>
      </c>
      <c r="AA1101" s="51">
        <v>1.5000000000000016</v>
      </c>
      <c r="AB1101" s="53">
        <f t="shared" si="411"/>
        <v>295.07210257839512</v>
      </c>
      <c r="AC1101" s="53">
        <f t="shared" si="412"/>
        <v>447.06340552557197</v>
      </c>
      <c r="AD1101" s="53">
        <f t="shared" si="413"/>
        <v>410.29363075576214</v>
      </c>
      <c r="AE1101" s="53">
        <f t="shared" si="414"/>
        <v>568.42003600079602</v>
      </c>
      <c r="AF1101" s="53">
        <f t="shared" si="415"/>
        <v>991.27329639865002</v>
      </c>
      <c r="AG1101" s="53">
        <f t="shared" si="416"/>
        <v>1599.4163015090626</v>
      </c>
      <c r="AH1101" s="53">
        <f t="shared" si="417"/>
        <v>1534.0370212579774</v>
      </c>
      <c r="AI1101" s="53">
        <f t="shared" si="418"/>
        <v>1758.8055086329955</v>
      </c>
      <c r="AJ1101" s="53">
        <f t="shared" si="419"/>
        <v>1145.52680816526</v>
      </c>
      <c r="AK1101" s="53">
        <f t="shared" si="420"/>
        <v>837.42284329573317</v>
      </c>
      <c r="AL1101" s="53">
        <f t="shared" si="421"/>
        <v>393.55089041915306</v>
      </c>
      <c r="AM1101" s="53">
        <f t="shared" si="422"/>
        <v>479.40789888094145</v>
      </c>
      <c r="AN1101" s="55">
        <f t="shared" si="423"/>
        <v>0.63768014055933631</v>
      </c>
      <c r="AO1101" s="55">
        <f t="shared" si="424"/>
        <v>0.66597920830877455</v>
      </c>
      <c r="AP1101" s="55">
        <f t="shared" si="425"/>
        <v>0.5859768663181627</v>
      </c>
      <c r="AQ1101" s="55">
        <f t="shared" si="426"/>
        <v>0.55247504523603908</v>
      </c>
      <c r="AR1101" s="55">
        <f t="shared" si="427"/>
        <v>0.66761052966529055</v>
      </c>
      <c r="AS1101" s="55">
        <f t="shared" si="428"/>
        <v>0.77132531886857369</v>
      </c>
      <c r="AT1101" s="55">
        <f t="shared" si="429"/>
        <v>0.68206156792559169</v>
      </c>
      <c r="AU1101" s="55">
        <f t="shared" si="430"/>
        <v>0.72600664765167511</v>
      </c>
      <c r="AV1101" s="55">
        <f t="shared" si="431"/>
        <v>0.622125674106347</v>
      </c>
      <c r="AW1101" s="55">
        <f t="shared" si="432"/>
        <v>0.70129771509115901</v>
      </c>
      <c r="AX1101" s="55">
        <f t="shared" si="433"/>
        <v>0.62101572725536358</v>
      </c>
      <c r="AY1101" s="55">
        <f t="shared" si="434"/>
        <v>0.70399530854097636</v>
      </c>
    </row>
    <row r="1102" spans="1:51" ht="14.4" thickBot="1" x14ac:dyDescent="0.3">
      <c r="A1102" s="41" t="s">
        <v>1398</v>
      </c>
      <c r="B1102" s="41" t="s">
        <v>1447</v>
      </c>
      <c r="C1102" s="27" t="s">
        <v>1161</v>
      </c>
      <c r="D1102" s="50">
        <v>1.61</v>
      </c>
      <c r="E1102" s="50">
        <v>2.6</v>
      </c>
      <c r="F1102" s="50">
        <v>5.1100000000000003</v>
      </c>
      <c r="G1102" s="50">
        <v>12</v>
      </c>
      <c r="H1102" s="50">
        <v>18.28</v>
      </c>
      <c r="I1102" s="50">
        <v>23.9</v>
      </c>
      <c r="J1102" s="50">
        <v>26.2</v>
      </c>
      <c r="K1102" s="50">
        <v>22.7</v>
      </c>
      <c r="L1102" s="50">
        <v>20.61</v>
      </c>
      <c r="M1102" s="50">
        <v>14.1</v>
      </c>
      <c r="N1102" s="50">
        <v>7</v>
      </c>
      <c r="O1102" s="50">
        <v>5.28</v>
      </c>
      <c r="P1102" s="51">
        <v>-5.6111111111111116</v>
      </c>
      <c r="Q1102" s="51">
        <v>-3.8999999999999995</v>
      </c>
      <c r="R1102" s="51">
        <v>-2.7777777777777777</v>
      </c>
      <c r="S1102" s="51">
        <v>0.99999999999999845</v>
      </c>
      <c r="T1102" s="51">
        <v>10.111111111111112</v>
      </c>
      <c r="U1102" s="51">
        <v>18.000000000000004</v>
      </c>
      <c r="V1102" s="51">
        <v>20.500000000000004</v>
      </c>
      <c r="W1102" s="51">
        <v>18.8</v>
      </c>
      <c r="X1102" s="51">
        <v>16.611111111111111</v>
      </c>
      <c r="Y1102" s="51">
        <v>8.4999999999999982</v>
      </c>
      <c r="Z1102" s="51">
        <v>0.61111111111111194</v>
      </c>
      <c r="AA1102" s="51">
        <v>-0.38888888888888851</v>
      </c>
      <c r="AB1102" s="53">
        <f t="shared" si="411"/>
        <v>236.60229846990038</v>
      </c>
      <c r="AC1102" s="53">
        <f t="shared" si="412"/>
        <v>285.43041962325736</v>
      </c>
      <c r="AD1102" s="53">
        <f t="shared" si="413"/>
        <v>282.85733140110466</v>
      </c>
      <c r="AE1102" s="53">
        <f t="shared" si="414"/>
        <v>308.14981911171225</v>
      </c>
      <c r="AF1102" s="53">
        <f t="shared" si="415"/>
        <v>728.0947409149494</v>
      </c>
      <c r="AG1102" s="53">
        <f t="shared" si="416"/>
        <v>1433.7706255788316</v>
      </c>
      <c r="AH1102" s="53">
        <f t="shared" si="417"/>
        <v>1706.6921843319722</v>
      </c>
      <c r="AI1102" s="53">
        <f t="shared" si="418"/>
        <v>1704.1116271430963</v>
      </c>
      <c r="AJ1102" s="53">
        <f t="shared" si="419"/>
        <v>1469.6144311228568</v>
      </c>
      <c r="AK1102" s="53">
        <f t="shared" si="420"/>
        <v>765.20091927044496</v>
      </c>
      <c r="AL1102" s="53">
        <f t="shared" si="421"/>
        <v>407.65251073809264</v>
      </c>
      <c r="AM1102" s="53">
        <f t="shared" si="422"/>
        <v>397.09353423234586</v>
      </c>
      <c r="AN1102" s="55">
        <f t="shared" si="423"/>
        <v>0.58712628375972065</v>
      </c>
      <c r="AO1102" s="55">
        <f t="shared" si="424"/>
        <v>0.62251365026945027</v>
      </c>
      <c r="AP1102" s="55">
        <f t="shared" si="425"/>
        <v>0.56738841237167115</v>
      </c>
      <c r="AQ1102" s="55">
        <f t="shared" si="426"/>
        <v>0.46904342960709905</v>
      </c>
      <c r="AR1102" s="55">
        <f t="shared" si="427"/>
        <v>0.58922134716724706</v>
      </c>
      <c r="AS1102" s="55">
        <f t="shared" si="428"/>
        <v>0.69580059056163213</v>
      </c>
      <c r="AT1102" s="55">
        <f t="shared" si="429"/>
        <v>0.7088518933045882</v>
      </c>
      <c r="AU1102" s="55">
        <f t="shared" si="430"/>
        <v>0.7865551133363583</v>
      </c>
      <c r="AV1102" s="55">
        <f t="shared" si="431"/>
        <v>0.77862666704103034</v>
      </c>
      <c r="AW1102" s="55">
        <f t="shared" si="432"/>
        <v>0.69013571065120227</v>
      </c>
      <c r="AX1102" s="55">
        <f t="shared" si="433"/>
        <v>0.6381288325219201</v>
      </c>
      <c r="AY1102" s="55">
        <f t="shared" si="434"/>
        <v>0.66830850428083544</v>
      </c>
    </row>
    <row r="1103" spans="1:51" ht="14.4" thickBot="1" x14ac:dyDescent="0.3">
      <c r="A1103" s="41" t="s">
        <v>1398</v>
      </c>
      <c r="B1103" s="41" t="s">
        <v>1447</v>
      </c>
      <c r="C1103" s="26" t="s">
        <v>1162</v>
      </c>
      <c r="D1103" s="50">
        <v>2.2200000000000002</v>
      </c>
      <c r="E1103" s="50">
        <v>2.7</v>
      </c>
      <c r="F1103" s="50">
        <v>6.28</v>
      </c>
      <c r="G1103" s="50">
        <v>14.1</v>
      </c>
      <c r="H1103" s="50">
        <v>17.39</v>
      </c>
      <c r="I1103" s="50">
        <v>22.8</v>
      </c>
      <c r="J1103" s="50">
        <v>24.6</v>
      </c>
      <c r="K1103" s="50">
        <v>23.6</v>
      </c>
      <c r="L1103" s="50">
        <v>22.39</v>
      </c>
      <c r="M1103" s="50">
        <v>15</v>
      </c>
      <c r="N1103" s="50">
        <v>11.39</v>
      </c>
      <c r="O1103" s="50">
        <v>5.61</v>
      </c>
      <c r="P1103" s="51">
        <v>-3.9999999999999996</v>
      </c>
      <c r="Q1103" s="51">
        <v>-2.4</v>
      </c>
      <c r="R1103" s="51">
        <v>-3.6111111111111112</v>
      </c>
      <c r="S1103" s="51">
        <v>7.6</v>
      </c>
      <c r="T1103" s="51">
        <v>13.888888888888889</v>
      </c>
      <c r="U1103" s="51">
        <v>16.5</v>
      </c>
      <c r="V1103" s="51">
        <v>17.399999999999999</v>
      </c>
      <c r="W1103" s="51">
        <v>17.100000000000001</v>
      </c>
      <c r="X1103" s="51">
        <v>15.777777777777777</v>
      </c>
      <c r="Y1103" s="51">
        <v>12</v>
      </c>
      <c r="Z1103" s="51">
        <v>6.2777777777777759</v>
      </c>
      <c r="AA1103" s="51">
        <v>0</v>
      </c>
      <c r="AB1103" s="53">
        <f t="shared" si="411"/>
        <v>288.88538584640548</v>
      </c>
      <c r="AC1103" s="53">
        <f t="shared" si="412"/>
        <v>354.32406966274038</v>
      </c>
      <c r="AD1103" s="53">
        <f t="shared" si="413"/>
        <v>230.40292705940723</v>
      </c>
      <c r="AE1103" s="53">
        <f t="shared" si="414"/>
        <v>677.11404045877453</v>
      </c>
      <c r="AF1103" s="53">
        <f t="shared" si="415"/>
        <v>1266.5476112823189</v>
      </c>
      <c r="AG1103" s="53">
        <f t="shared" si="416"/>
        <v>1267.4784756706108</v>
      </c>
      <c r="AH1103" s="53">
        <f t="shared" si="417"/>
        <v>1274.7227086868863</v>
      </c>
      <c r="AI1103" s="53">
        <f t="shared" si="418"/>
        <v>1303.1939916955926</v>
      </c>
      <c r="AJ1103" s="53">
        <f t="shared" si="419"/>
        <v>1185.0780989915816</v>
      </c>
      <c r="AK1103" s="53">
        <f t="shared" si="420"/>
        <v>1152.2100309475061</v>
      </c>
      <c r="AL1103" s="53">
        <f t="shared" si="421"/>
        <v>674.51867206910356</v>
      </c>
      <c r="AM1103" s="53">
        <f t="shared" si="422"/>
        <v>410.6625846131559</v>
      </c>
      <c r="AN1103" s="55">
        <f t="shared" si="423"/>
        <v>0.63478780690194914</v>
      </c>
      <c r="AO1103" s="55">
        <f t="shared" si="424"/>
        <v>0.69112744096137146</v>
      </c>
      <c r="AP1103" s="55">
        <f t="shared" si="425"/>
        <v>0.49175676191980178</v>
      </c>
      <c r="AQ1103" s="55">
        <f t="shared" si="426"/>
        <v>0.64919874021599089</v>
      </c>
      <c r="AR1103" s="55">
        <f t="shared" si="427"/>
        <v>0.79920758604255437</v>
      </c>
      <c r="AS1103" s="55">
        <f t="shared" si="428"/>
        <v>0.67629121207954512</v>
      </c>
      <c r="AT1103" s="55">
        <f t="shared" si="429"/>
        <v>0.64244968219992671</v>
      </c>
      <c r="AU1103" s="55">
        <f t="shared" si="430"/>
        <v>0.66937579913769429</v>
      </c>
      <c r="AV1103" s="55">
        <f t="shared" si="431"/>
        <v>0.66212757158224778</v>
      </c>
      <c r="AW1103" s="55">
        <f t="shared" si="432"/>
        <v>0.82261352957573053</v>
      </c>
      <c r="AX1103" s="55">
        <f t="shared" si="433"/>
        <v>0.70806507285854081</v>
      </c>
      <c r="AY1103" s="55">
        <f t="shared" si="434"/>
        <v>0.67189559000843568</v>
      </c>
    </row>
    <row r="1104" spans="1:51" ht="14.4" thickBot="1" x14ac:dyDescent="0.3">
      <c r="A1104" s="41" t="s">
        <v>1398</v>
      </c>
      <c r="B1104" s="41" t="s">
        <v>1447</v>
      </c>
      <c r="C1104" s="26" t="s">
        <v>1163</v>
      </c>
      <c r="D1104" s="50">
        <v>5.22</v>
      </c>
      <c r="E1104" s="50">
        <v>7.5</v>
      </c>
      <c r="F1104" s="50">
        <v>12</v>
      </c>
      <c r="G1104" s="50">
        <v>14.9</v>
      </c>
      <c r="H1104" s="50">
        <v>19.28</v>
      </c>
      <c r="I1104" s="50">
        <v>23.3</v>
      </c>
      <c r="J1104" s="50">
        <v>25.9</v>
      </c>
      <c r="K1104" s="50">
        <v>25.5</v>
      </c>
      <c r="L1104" s="50">
        <v>22.72</v>
      </c>
      <c r="M1104" s="50">
        <v>17.3</v>
      </c>
      <c r="N1104" s="50">
        <v>11</v>
      </c>
      <c r="O1104" s="50">
        <v>7.28</v>
      </c>
      <c r="P1104" s="51">
        <v>-1.6111111111111103</v>
      </c>
      <c r="Q1104" s="51">
        <v>0.69999999999999885</v>
      </c>
      <c r="R1104" s="51">
        <v>3.7777777777777759</v>
      </c>
      <c r="S1104" s="51">
        <v>7.6</v>
      </c>
      <c r="T1104" s="51">
        <v>13.777777777777775</v>
      </c>
      <c r="U1104" s="51">
        <v>16.5</v>
      </c>
      <c r="V1104" s="51">
        <v>20.300000000000004</v>
      </c>
      <c r="W1104" s="51">
        <v>19.600000000000001</v>
      </c>
      <c r="X1104" s="51">
        <v>18.111111111111107</v>
      </c>
      <c r="Y1104" s="51">
        <v>11.600000000000001</v>
      </c>
      <c r="Z1104" s="51">
        <v>4.6111111111111098</v>
      </c>
      <c r="AA1104" s="51">
        <v>0.61111111111111194</v>
      </c>
      <c r="AB1104" s="53">
        <f t="shared" si="411"/>
        <v>333.48686864447586</v>
      </c>
      <c r="AC1104" s="53">
        <f t="shared" si="412"/>
        <v>399.03486686230099</v>
      </c>
      <c r="AD1104" s="53">
        <f t="shared" si="413"/>
        <v>457.45425739055412</v>
      </c>
      <c r="AE1104" s="53">
        <f t="shared" si="414"/>
        <v>643.0183544962415</v>
      </c>
      <c r="AF1104" s="53">
        <f t="shared" si="415"/>
        <v>1108.8914445782682</v>
      </c>
      <c r="AG1104" s="53">
        <f t="shared" si="416"/>
        <v>1229.7118060899202</v>
      </c>
      <c r="AH1104" s="53">
        <f t="shared" si="417"/>
        <v>1694.885924302288</v>
      </c>
      <c r="AI1104" s="53">
        <f t="shared" si="418"/>
        <v>1591.4294270452049</v>
      </c>
      <c r="AJ1104" s="53">
        <f t="shared" si="419"/>
        <v>1561.3041018320014</v>
      </c>
      <c r="AK1104" s="53">
        <f t="shared" si="420"/>
        <v>943.89209404251767</v>
      </c>
      <c r="AL1104" s="53">
        <f t="shared" si="421"/>
        <v>549.27009814572637</v>
      </c>
      <c r="AM1104" s="53">
        <f t="shared" si="422"/>
        <v>399.91510303041906</v>
      </c>
      <c r="AN1104" s="55">
        <f t="shared" si="423"/>
        <v>0.6137270310069548</v>
      </c>
      <c r="AO1104" s="55">
        <f t="shared" si="424"/>
        <v>0.62064693562915718</v>
      </c>
      <c r="AP1104" s="55">
        <f t="shared" si="425"/>
        <v>0.57148644652627134</v>
      </c>
      <c r="AQ1104" s="55">
        <f t="shared" si="426"/>
        <v>0.61650871305501354</v>
      </c>
      <c r="AR1104" s="55">
        <f t="shared" si="427"/>
        <v>0.70479002919724232</v>
      </c>
      <c r="AS1104" s="55">
        <f t="shared" si="428"/>
        <v>0.6561399690902554</v>
      </c>
      <c r="AT1104" s="55">
        <f t="shared" si="429"/>
        <v>0.71269206788945527</v>
      </c>
      <c r="AU1104" s="55">
        <f t="shared" si="430"/>
        <v>0.69883903429276795</v>
      </c>
      <c r="AV1104" s="55">
        <f t="shared" si="431"/>
        <v>0.75242024385624029</v>
      </c>
      <c r="AW1104" s="55">
        <f t="shared" si="432"/>
        <v>0.69190224718558513</v>
      </c>
      <c r="AX1104" s="55">
        <f t="shared" si="433"/>
        <v>0.64726429391816853</v>
      </c>
      <c r="AY1104" s="55">
        <f t="shared" si="434"/>
        <v>0.62601689204029731</v>
      </c>
    </row>
    <row r="1105" spans="1:51" ht="14.4" thickBot="1" x14ac:dyDescent="0.3">
      <c r="A1105" s="41" t="s">
        <v>1398</v>
      </c>
      <c r="B1105" s="41" t="s">
        <v>1447</v>
      </c>
      <c r="C1105" s="26" t="s">
        <v>1164</v>
      </c>
      <c r="D1105" s="50">
        <v>1.5</v>
      </c>
      <c r="E1105" s="50">
        <v>1.7</v>
      </c>
      <c r="F1105" s="50">
        <v>3.28</v>
      </c>
      <c r="G1105" s="50">
        <v>10.3</v>
      </c>
      <c r="H1105" s="50">
        <v>13.89</v>
      </c>
      <c r="I1105" s="50">
        <v>18.8</v>
      </c>
      <c r="J1105" s="50">
        <v>21.7</v>
      </c>
      <c r="K1105" s="50">
        <v>22.5</v>
      </c>
      <c r="L1105" s="50">
        <v>16.11</v>
      </c>
      <c r="M1105" s="50">
        <v>12.7</v>
      </c>
      <c r="N1105" s="50">
        <v>3.61</v>
      </c>
      <c r="O1105" s="50">
        <v>2.72</v>
      </c>
      <c r="P1105" s="51">
        <v>-4.1111111111111098</v>
      </c>
      <c r="Q1105" s="51">
        <v>-3.3000000000000007</v>
      </c>
      <c r="R1105" s="51">
        <v>-3.5000000000000004</v>
      </c>
      <c r="S1105" s="51">
        <v>2.5</v>
      </c>
      <c r="T1105" s="51">
        <v>5.8888888888888893</v>
      </c>
      <c r="U1105" s="51">
        <v>16.099999999999998</v>
      </c>
      <c r="V1105" s="51">
        <v>17</v>
      </c>
      <c r="W1105" s="51">
        <v>18.200000000000003</v>
      </c>
      <c r="X1105" s="51">
        <v>12.111111111111109</v>
      </c>
      <c r="Y1105" s="51">
        <v>5</v>
      </c>
      <c r="Z1105" s="51">
        <v>-1.2777777777777781</v>
      </c>
      <c r="AA1105" s="51">
        <v>-2.7222222222222214</v>
      </c>
      <c r="AB1105" s="53">
        <f t="shared" si="411"/>
        <v>299.1026248172368</v>
      </c>
      <c r="AC1105" s="53">
        <f t="shared" si="412"/>
        <v>332.88106053556521</v>
      </c>
      <c r="AD1105" s="53">
        <f t="shared" si="413"/>
        <v>288.78424529509999</v>
      </c>
      <c r="AE1105" s="53">
        <f t="shared" si="414"/>
        <v>427.41290080685667</v>
      </c>
      <c r="AF1105" s="53">
        <f t="shared" si="415"/>
        <v>542.66810709096387</v>
      </c>
      <c r="AG1105" s="53">
        <f t="shared" si="416"/>
        <v>1540.6954613055889</v>
      </c>
      <c r="AH1105" s="53">
        <f t="shared" si="417"/>
        <v>1444.0475781349896</v>
      </c>
      <c r="AI1105" s="53">
        <f t="shared" si="418"/>
        <v>1600.0544655698077</v>
      </c>
      <c r="AJ1105" s="53">
        <f t="shared" si="419"/>
        <v>1088.9417827672871</v>
      </c>
      <c r="AK1105" s="53">
        <f t="shared" si="420"/>
        <v>518.39678805215408</v>
      </c>
      <c r="AL1105" s="53">
        <f t="shared" si="421"/>
        <v>391.95886834240753</v>
      </c>
      <c r="AM1105" s="53">
        <f t="shared" si="422"/>
        <v>337.32882258506396</v>
      </c>
      <c r="AN1105" s="55">
        <f t="shared" si="423"/>
        <v>0.66273880744940361</v>
      </c>
      <c r="AO1105" s="55">
        <f t="shared" si="424"/>
        <v>0.69417414993084325</v>
      </c>
      <c r="AP1105" s="55">
        <f t="shared" si="425"/>
        <v>0.6112681500205871</v>
      </c>
      <c r="AQ1105" s="55">
        <f t="shared" si="426"/>
        <v>0.58442599168485232</v>
      </c>
      <c r="AR1105" s="55">
        <f t="shared" si="427"/>
        <v>0.58515447628295136</v>
      </c>
      <c r="AS1105" s="55">
        <f t="shared" si="428"/>
        <v>0.84328419570430435</v>
      </c>
      <c r="AT1105" s="55">
        <f t="shared" si="429"/>
        <v>0.7464358868995653</v>
      </c>
      <c r="AU1105" s="55">
        <f t="shared" si="430"/>
        <v>0.76680313461787852</v>
      </c>
      <c r="AV1105" s="55">
        <f t="shared" si="431"/>
        <v>0.77177801277464519</v>
      </c>
      <c r="AW1105" s="55">
        <f t="shared" si="432"/>
        <v>0.59453914096771632</v>
      </c>
      <c r="AX1105" s="55">
        <f t="shared" si="433"/>
        <v>0.70390314604252835</v>
      </c>
      <c r="AY1105" s="55">
        <f t="shared" si="434"/>
        <v>0.6738705802367666</v>
      </c>
    </row>
    <row r="1106" spans="1:51" ht="14.4" thickBot="1" x14ac:dyDescent="0.3">
      <c r="A1106" s="41" t="s">
        <v>1398</v>
      </c>
      <c r="B1106" s="41" t="s">
        <v>1447</v>
      </c>
      <c r="C1106" s="26" t="s">
        <v>1165</v>
      </c>
      <c r="D1106" s="50">
        <v>-0.89</v>
      </c>
      <c r="E1106" s="50">
        <v>-1.1000000000000001</v>
      </c>
      <c r="F1106" s="50">
        <v>2.89</v>
      </c>
      <c r="G1106" s="50">
        <v>8.6999999999999993</v>
      </c>
      <c r="H1106" s="50">
        <v>10.220000000000001</v>
      </c>
      <c r="I1106" s="50">
        <v>16.7</v>
      </c>
      <c r="J1106" s="50">
        <v>18.7</v>
      </c>
      <c r="K1106" s="50">
        <v>19.7</v>
      </c>
      <c r="L1106" s="50">
        <v>14.61</v>
      </c>
      <c r="M1106" s="50">
        <v>11</v>
      </c>
      <c r="N1106" s="50">
        <v>2.61</v>
      </c>
      <c r="O1106" s="50">
        <v>-0.72</v>
      </c>
      <c r="P1106" s="51">
        <v>-4.2777777777777777</v>
      </c>
      <c r="Q1106" s="51">
        <v>-6.3999999999999995</v>
      </c>
      <c r="R1106" s="51">
        <v>-2.3888888888888893</v>
      </c>
      <c r="S1106" s="51">
        <v>0.39999999999999936</v>
      </c>
      <c r="T1106" s="51">
        <v>2.7777777777777777</v>
      </c>
      <c r="U1106" s="51">
        <v>10.6</v>
      </c>
      <c r="V1106" s="51">
        <v>14.6</v>
      </c>
      <c r="W1106" s="51">
        <v>12.999999999999998</v>
      </c>
      <c r="X1106" s="51">
        <v>7.6111111111111125</v>
      </c>
      <c r="Y1106" s="51">
        <v>3.4999999999999982</v>
      </c>
      <c r="Z1106" s="51">
        <v>-0.88888888888888962</v>
      </c>
      <c r="AA1106" s="51">
        <v>-3.5000000000000004</v>
      </c>
      <c r="AB1106" s="53">
        <f t="shared" si="411"/>
        <v>346.76506298800564</v>
      </c>
      <c r="AC1106" s="53">
        <f t="shared" si="412"/>
        <v>255.24168638722134</v>
      </c>
      <c r="AD1106" s="53">
        <f t="shared" si="413"/>
        <v>350.159454966282</v>
      </c>
      <c r="AE1106" s="53">
        <f t="shared" si="414"/>
        <v>352.21206920962317</v>
      </c>
      <c r="AF1106" s="53">
        <f t="shared" si="415"/>
        <v>446.98231874816241</v>
      </c>
      <c r="AG1106" s="53">
        <f t="shared" si="416"/>
        <v>858.66138902825605</v>
      </c>
      <c r="AH1106" s="53">
        <f t="shared" si="417"/>
        <v>1278.9079175289046</v>
      </c>
      <c r="AI1106" s="53">
        <f t="shared" si="418"/>
        <v>976.2098746849631</v>
      </c>
      <c r="AJ1106" s="53">
        <f t="shared" si="419"/>
        <v>656.14414344521981</v>
      </c>
      <c r="AK1106" s="53">
        <f t="shared" si="420"/>
        <v>469.97660387208361</v>
      </c>
      <c r="AL1106" s="53">
        <f t="shared" si="421"/>
        <v>445.30750637139477</v>
      </c>
      <c r="AM1106" s="53">
        <f t="shared" si="422"/>
        <v>384.80754564823059</v>
      </c>
      <c r="AN1106" s="55">
        <f t="shared" si="423"/>
        <v>0.77802327540680649</v>
      </c>
      <c r="AO1106" s="55">
        <f t="shared" si="424"/>
        <v>0.67264342167208813</v>
      </c>
      <c r="AP1106" s="55">
        <f t="shared" si="425"/>
        <v>0.68244302721858852</v>
      </c>
      <c r="AQ1106" s="55">
        <f t="shared" si="426"/>
        <v>0.55981400614435639</v>
      </c>
      <c r="AR1106" s="55">
        <f t="shared" si="427"/>
        <v>0.5992536322811105</v>
      </c>
      <c r="AS1106" s="55">
        <f t="shared" si="428"/>
        <v>0.67258616661607473</v>
      </c>
      <c r="AT1106" s="55">
        <f t="shared" si="429"/>
        <v>0.77071255318086729</v>
      </c>
      <c r="AU1106" s="55">
        <f t="shared" si="430"/>
        <v>0.65270739384503662</v>
      </c>
      <c r="AV1106" s="55">
        <f t="shared" si="431"/>
        <v>0.62861694120117317</v>
      </c>
      <c r="AW1106" s="55">
        <f t="shared" si="432"/>
        <v>0.59872417029362435</v>
      </c>
      <c r="AX1106" s="55">
        <f t="shared" si="433"/>
        <v>0.77727483681592835</v>
      </c>
      <c r="AY1106" s="55">
        <f t="shared" si="434"/>
        <v>0.814520183751685</v>
      </c>
    </row>
    <row r="1107" spans="1:51" ht="14.4" thickBot="1" x14ac:dyDescent="0.3">
      <c r="A1107" s="41" t="s">
        <v>1398</v>
      </c>
      <c r="B1107" s="41" t="s">
        <v>1447</v>
      </c>
      <c r="C1107" s="26" t="s">
        <v>1166</v>
      </c>
      <c r="D1107" s="50">
        <v>4.6100000000000003</v>
      </c>
      <c r="E1107" s="50">
        <v>4.5999999999999996</v>
      </c>
      <c r="F1107" s="50">
        <v>6.72</v>
      </c>
      <c r="G1107" s="50">
        <v>12.4</v>
      </c>
      <c r="H1107" s="50">
        <v>18.5</v>
      </c>
      <c r="I1107" s="50">
        <v>24.2</v>
      </c>
      <c r="J1107" s="50">
        <v>26.7</v>
      </c>
      <c r="K1107" s="50">
        <v>24.1</v>
      </c>
      <c r="L1107" s="50">
        <v>21.28</v>
      </c>
      <c r="M1107" s="50">
        <v>15.8</v>
      </c>
      <c r="N1107" s="50">
        <v>7.61</v>
      </c>
      <c r="O1107" s="50">
        <v>3.39</v>
      </c>
      <c r="P1107" s="51">
        <v>1.3888888888888888</v>
      </c>
      <c r="Q1107" s="51">
        <v>-1.2999999999999998</v>
      </c>
      <c r="R1107" s="51">
        <v>-0.61111111111111194</v>
      </c>
      <c r="S1107" s="51">
        <v>4.8</v>
      </c>
      <c r="T1107" s="51">
        <v>12.777777777777777</v>
      </c>
      <c r="U1107" s="51">
        <v>17.599999999999998</v>
      </c>
      <c r="V1107" s="51">
        <v>22.199999999999996</v>
      </c>
      <c r="W1107" s="51">
        <v>19</v>
      </c>
      <c r="X1107" s="51">
        <v>15.388888888888889</v>
      </c>
      <c r="Y1107" s="51">
        <v>8.5999999999999979</v>
      </c>
      <c r="Z1107" s="51">
        <v>2.7222222222222214</v>
      </c>
      <c r="AA1107" s="51">
        <v>-3.2777777777777768</v>
      </c>
      <c r="AB1107" s="53">
        <f t="shared" si="411"/>
        <v>537.87814486626019</v>
      </c>
      <c r="AC1107" s="53">
        <f t="shared" si="412"/>
        <v>364.47957122689098</v>
      </c>
      <c r="AD1107" s="53">
        <f t="shared" si="413"/>
        <v>348.05180001701211</v>
      </c>
      <c r="AE1107" s="53">
        <f t="shared" si="414"/>
        <v>514.16294495675993</v>
      </c>
      <c r="AF1107" s="53">
        <f t="shared" si="415"/>
        <v>1021.8963921333299</v>
      </c>
      <c r="AG1107" s="53">
        <f t="shared" si="416"/>
        <v>1339.0043940582855</v>
      </c>
      <c r="AH1107" s="53">
        <f t="shared" si="417"/>
        <v>2040.9577151954343</v>
      </c>
      <c r="AI1107" s="53">
        <f t="shared" si="418"/>
        <v>1605.6672378172386</v>
      </c>
      <c r="AJ1107" s="53">
        <f t="shared" si="419"/>
        <v>1206.5552236363019</v>
      </c>
      <c r="AK1107" s="53">
        <f t="shared" si="420"/>
        <v>695.24461774401755</v>
      </c>
      <c r="AL1107" s="53">
        <f t="shared" si="421"/>
        <v>528.88047482630782</v>
      </c>
      <c r="AM1107" s="53">
        <f t="shared" si="422"/>
        <v>296.20918109868569</v>
      </c>
      <c r="AN1107" s="55">
        <f t="shared" si="423"/>
        <v>0.79617153636224658</v>
      </c>
      <c r="AO1107" s="55">
        <f t="shared" si="424"/>
        <v>0.65562116418541339</v>
      </c>
      <c r="AP1107" s="55">
        <f t="shared" si="425"/>
        <v>0.5953272154989947</v>
      </c>
      <c r="AQ1107" s="55">
        <f t="shared" si="426"/>
        <v>0.59795889390329615</v>
      </c>
      <c r="AR1107" s="55">
        <f t="shared" si="427"/>
        <v>0.69325627876020457</v>
      </c>
      <c r="AS1107" s="55">
        <f t="shared" si="428"/>
        <v>0.66638350541124025</v>
      </c>
      <c r="AT1107" s="55">
        <f t="shared" si="429"/>
        <v>0.76381992276460875</v>
      </c>
      <c r="AU1107" s="55">
        <f t="shared" si="430"/>
        <v>0.731920548142731</v>
      </c>
      <c r="AV1107" s="55">
        <f t="shared" si="431"/>
        <v>0.69112766158731587</v>
      </c>
      <c r="AW1107" s="55">
        <f t="shared" si="432"/>
        <v>0.62281292918640041</v>
      </c>
      <c r="AX1107" s="55">
        <f t="shared" si="433"/>
        <v>0.71185023008585102</v>
      </c>
      <c r="AY1107" s="55">
        <f t="shared" si="434"/>
        <v>0.61667828133379687</v>
      </c>
    </row>
    <row r="1108" spans="1:51" ht="14.4" thickBot="1" x14ac:dyDescent="0.3">
      <c r="A1108" s="41" t="s">
        <v>1398</v>
      </c>
      <c r="B1108" s="41" t="s">
        <v>1447</v>
      </c>
      <c r="C1108" s="26" t="s">
        <v>1167</v>
      </c>
      <c r="D1108" s="50">
        <v>0.72</v>
      </c>
      <c r="E1108" s="50">
        <v>1.9</v>
      </c>
      <c r="F1108" s="50">
        <v>4.28</v>
      </c>
      <c r="G1108" s="50">
        <v>10.8</v>
      </c>
      <c r="H1108" s="50">
        <v>16.11</v>
      </c>
      <c r="I1108" s="50">
        <v>21.6</v>
      </c>
      <c r="J1108" s="50">
        <v>25</v>
      </c>
      <c r="K1108" s="50">
        <v>24.7</v>
      </c>
      <c r="L1108" s="50">
        <v>19.28</v>
      </c>
      <c r="M1108" s="50">
        <v>13.5</v>
      </c>
      <c r="N1108" s="50">
        <v>4.3899999999999997</v>
      </c>
      <c r="O1108" s="50">
        <v>2.5</v>
      </c>
      <c r="P1108" s="51">
        <v>-3.8888888888888888</v>
      </c>
      <c r="Q1108" s="51">
        <v>-6.1</v>
      </c>
      <c r="R1108" s="51">
        <v>-3.1111111111111116</v>
      </c>
      <c r="S1108" s="51">
        <v>1.5000000000000016</v>
      </c>
      <c r="T1108" s="51">
        <v>10.888888888888889</v>
      </c>
      <c r="U1108" s="51">
        <v>16.7</v>
      </c>
      <c r="V1108" s="51">
        <v>19</v>
      </c>
      <c r="W1108" s="51">
        <v>17.599999999999998</v>
      </c>
      <c r="X1108" s="51">
        <v>11.722222222222223</v>
      </c>
      <c r="Y1108" s="51">
        <v>6.3000000000000016</v>
      </c>
      <c r="Z1108" s="51">
        <v>-1.0000000000000004</v>
      </c>
      <c r="AA1108" s="51">
        <v>-3.1111111111111116</v>
      </c>
      <c r="AB1108" s="53">
        <f t="shared" si="411"/>
        <v>327.06431111340459</v>
      </c>
      <c r="AC1108" s="53">
        <f t="shared" si="412"/>
        <v>215.12061110050965</v>
      </c>
      <c r="AD1108" s="53">
        <f t="shared" si="413"/>
        <v>285.24106313321016</v>
      </c>
      <c r="AE1108" s="53">
        <f t="shared" si="414"/>
        <v>358.44123140145592</v>
      </c>
      <c r="AF1108" s="53">
        <f t="shared" si="415"/>
        <v>926.43901548689496</v>
      </c>
      <c r="AG1108" s="53">
        <f t="shared" si="416"/>
        <v>1398.6562218725203</v>
      </c>
      <c r="AH1108" s="53">
        <f t="shared" si="417"/>
        <v>1521.5030188389965</v>
      </c>
      <c r="AI1108" s="53">
        <f t="shared" si="418"/>
        <v>1299.5168308608997</v>
      </c>
      <c r="AJ1108" s="53">
        <f t="shared" si="419"/>
        <v>847.21873437406953</v>
      </c>
      <c r="AK1108" s="53">
        <f t="shared" si="420"/>
        <v>589.09568026368697</v>
      </c>
      <c r="AL1108" s="53">
        <f t="shared" si="421"/>
        <v>386.47898648487319</v>
      </c>
      <c r="AM1108" s="53">
        <f t="shared" si="422"/>
        <v>323.40097084144497</v>
      </c>
      <c r="AN1108" s="55">
        <f t="shared" si="423"/>
        <v>0.71272230430867056</v>
      </c>
      <c r="AO1108" s="55">
        <f t="shared" si="424"/>
        <v>0.55406610835824699</v>
      </c>
      <c r="AP1108" s="55">
        <f t="shared" si="425"/>
        <v>0.5865193366971363</v>
      </c>
      <c r="AQ1108" s="55">
        <f t="shared" si="426"/>
        <v>0.52635959040996749</v>
      </c>
      <c r="AR1108" s="55">
        <f t="shared" si="427"/>
        <v>0.71186639043984745</v>
      </c>
      <c r="AS1108" s="55">
        <f t="shared" si="428"/>
        <v>0.73685987563266353</v>
      </c>
      <c r="AT1108" s="55">
        <f t="shared" si="429"/>
        <v>0.69355548728971039</v>
      </c>
      <c r="AU1108" s="55">
        <f t="shared" si="430"/>
        <v>0.6467316947820988</v>
      </c>
      <c r="AV1108" s="55">
        <f t="shared" si="431"/>
        <v>0.61604581319689522</v>
      </c>
      <c r="AW1108" s="55">
        <f t="shared" si="432"/>
        <v>0.61744747065365768</v>
      </c>
      <c r="AX1108" s="55">
        <f t="shared" si="433"/>
        <v>0.68009131868420392</v>
      </c>
      <c r="AY1108" s="55">
        <f t="shared" si="434"/>
        <v>0.66498463026885968</v>
      </c>
    </row>
    <row r="1109" spans="1:51" ht="14.4" thickBot="1" x14ac:dyDescent="0.3">
      <c r="A1109" s="41" t="s">
        <v>1398</v>
      </c>
      <c r="B1109" s="41" t="s">
        <v>1447</v>
      </c>
      <c r="C1109" s="26" t="s">
        <v>1168</v>
      </c>
      <c r="D1109" s="50">
        <v>0.61</v>
      </c>
      <c r="E1109" s="50">
        <v>3.6</v>
      </c>
      <c r="F1109" s="50">
        <v>9.5</v>
      </c>
      <c r="G1109" s="50">
        <v>13.9</v>
      </c>
      <c r="H1109" s="50">
        <v>18.39</v>
      </c>
      <c r="I1109" s="50">
        <v>23.7</v>
      </c>
      <c r="J1109" s="50">
        <v>25.2</v>
      </c>
      <c r="K1109" s="50">
        <v>23.9</v>
      </c>
      <c r="L1109" s="50">
        <v>20.89</v>
      </c>
      <c r="M1109" s="50">
        <v>12.8</v>
      </c>
      <c r="N1109" s="50">
        <v>10.78</v>
      </c>
      <c r="O1109" s="50">
        <v>2.5</v>
      </c>
      <c r="P1109" s="51">
        <v>-7.7222222222222214</v>
      </c>
      <c r="Q1109" s="51">
        <v>-3.5000000000000004</v>
      </c>
      <c r="R1109" s="51">
        <v>1.5000000000000016</v>
      </c>
      <c r="S1109" s="51">
        <v>4.8</v>
      </c>
      <c r="T1109" s="51">
        <v>10.999999999999998</v>
      </c>
      <c r="U1109" s="51">
        <v>17.2</v>
      </c>
      <c r="V1109" s="51">
        <v>19.499999999999996</v>
      </c>
      <c r="W1109" s="51">
        <v>18.000000000000004</v>
      </c>
      <c r="X1109" s="51">
        <v>15.72222222222222</v>
      </c>
      <c r="Y1109" s="51">
        <v>7.0000000000000009</v>
      </c>
      <c r="Z1109" s="51">
        <v>1.6111111111111103</v>
      </c>
      <c r="AA1109" s="51">
        <v>-2.8888888888888884</v>
      </c>
      <c r="AB1109" s="53">
        <f t="shared" si="411"/>
        <v>183.92523537421403</v>
      </c>
      <c r="AC1109" s="53">
        <f t="shared" si="412"/>
        <v>282.34141155950107</v>
      </c>
      <c r="AD1109" s="53">
        <f t="shared" si="413"/>
        <v>390.97075147598815</v>
      </c>
      <c r="AE1109" s="53">
        <f t="shared" si="414"/>
        <v>466.21243320993369</v>
      </c>
      <c r="AF1109" s="53">
        <f t="shared" si="415"/>
        <v>813.98979196968378</v>
      </c>
      <c r="AG1109" s="53">
        <f t="shared" si="416"/>
        <v>1311.8656037826747</v>
      </c>
      <c r="AH1109" s="53">
        <f t="shared" si="417"/>
        <v>1600.0711682485021</v>
      </c>
      <c r="AI1109" s="53">
        <f t="shared" si="418"/>
        <v>1433.7706255788316</v>
      </c>
      <c r="AJ1109" s="53">
        <f t="shared" si="419"/>
        <v>1289.7146204058956</v>
      </c>
      <c r="AK1109" s="53">
        <f t="shared" si="420"/>
        <v>678.89414526245628</v>
      </c>
      <c r="AL1109" s="53">
        <f t="shared" si="421"/>
        <v>364.67458268059056</v>
      </c>
      <c r="AM1109" s="53">
        <f t="shared" si="422"/>
        <v>334.26505507593401</v>
      </c>
      <c r="AN1109" s="55">
        <f t="shared" si="423"/>
        <v>0.53659570573555226</v>
      </c>
      <c r="AO1109" s="55">
        <f t="shared" si="424"/>
        <v>0.59763063646985526</v>
      </c>
      <c r="AP1109" s="55">
        <f t="shared" si="425"/>
        <v>0.57412815987871435</v>
      </c>
      <c r="AQ1109" s="55">
        <f t="shared" si="426"/>
        <v>0.54219362484323097</v>
      </c>
      <c r="AR1109" s="55">
        <f t="shared" si="427"/>
        <v>0.62086374692107649</v>
      </c>
      <c r="AS1109" s="55">
        <f t="shared" si="428"/>
        <v>0.6695797725147441</v>
      </c>
      <c r="AT1109" s="55">
        <f t="shared" si="429"/>
        <v>0.70701239250971926</v>
      </c>
      <c r="AU1109" s="55">
        <f t="shared" si="430"/>
        <v>0.69580059056163213</v>
      </c>
      <c r="AV1109" s="55">
        <f t="shared" si="431"/>
        <v>0.72315522579639668</v>
      </c>
      <c r="AW1109" s="55">
        <f t="shared" si="432"/>
        <v>0.67815454599473002</v>
      </c>
      <c r="AX1109" s="55">
        <f t="shared" si="433"/>
        <v>0.53126969850277439</v>
      </c>
      <c r="AY1109" s="55">
        <f t="shared" si="434"/>
        <v>0.67606186059763684</v>
      </c>
    </row>
    <row r="1110" spans="1:51" ht="14.4" thickBot="1" x14ac:dyDescent="0.3">
      <c r="A1110" s="41" t="s">
        <v>1398</v>
      </c>
      <c r="B1110" s="41" t="s">
        <v>1447</v>
      </c>
      <c r="C1110" s="26" t="s">
        <v>1169</v>
      </c>
      <c r="D1110" s="50">
        <v>2.61</v>
      </c>
      <c r="E1110" s="50">
        <v>1</v>
      </c>
      <c r="F1110" s="50">
        <v>4</v>
      </c>
      <c r="G1110" s="50">
        <v>10.6</v>
      </c>
      <c r="H1110" s="50">
        <v>15.5</v>
      </c>
      <c r="I1110" s="50">
        <v>23.1</v>
      </c>
      <c r="J1110" s="50">
        <v>24.4</v>
      </c>
      <c r="K1110" s="50">
        <v>21.8</v>
      </c>
      <c r="L1110" s="50">
        <v>17.72</v>
      </c>
      <c r="M1110" s="50">
        <v>12.4</v>
      </c>
      <c r="N1110" s="50">
        <v>4.28</v>
      </c>
      <c r="O1110" s="50">
        <v>4.6100000000000003</v>
      </c>
      <c r="P1110" s="51">
        <v>-3.2222222222222223</v>
      </c>
      <c r="Q1110" s="51">
        <v>-5.9</v>
      </c>
      <c r="R1110" s="51">
        <v>-4.2777777777777777</v>
      </c>
      <c r="S1110" s="51">
        <v>1.1999999999999982</v>
      </c>
      <c r="T1110" s="51">
        <v>5.2777777777777777</v>
      </c>
      <c r="U1110" s="51">
        <v>16.2</v>
      </c>
      <c r="V1110" s="51">
        <v>19.699999999999996</v>
      </c>
      <c r="W1110" s="51">
        <v>17.599999999999998</v>
      </c>
      <c r="X1110" s="51">
        <v>12.722222222222221</v>
      </c>
      <c r="Y1110" s="51">
        <v>5.1999999999999993</v>
      </c>
      <c r="Z1110" s="51">
        <v>-2.2777777777777786</v>
      </c>
      <c r="AA1110" s="51">
        <v>-1.888888888888888</v>
      </c>
      <c r="AB1110" s="53">
        <f t="shared" si="411"/>
        <v>315.61949651075412</v>
      </c>
      <c r="AC1110" s="53">
        <f t="shared" si="412"/>
        <v>236.55692873964276</v>
      </c>
      <c r="AD1110" s="53">
        <f t="shared" si="413"/>
        <v>244.32261636132915</v>
      </c>
      <c r="AE1110" s="53">
        <f t="shared" si="414"/>
        <v>347.94314193695226</v>
      </c>
      <c r="AF1110" s="53">
        <f t="shared" si="415"/>
        <v>449.42885506806618</v>
      </c>
      <c r="AG1110" s="53">
        <f t="shared" si="416"/>
        <v>1198.016255743092</v>
      </c>
      <c r="AH1110" s="53">
        <f t="shared" si="417"/>
        <v>1720.5720665459085</v>
      </c>
      <c r="AI1110" s="53">
        <f t="shared" si="418"/>
        <v>1548.3378708629698</v>
      </c>
      <c r="AJ1110" s="53">
        <f t="shared" si="419"/>
        <v>1065.4288505320762</v>
      </c>
      <c r="AK1110" s="53">
        <f t="shared" si="420"/>
        <v>543.61432704178412</v>
      </c>
      <c r="AL1110" s="53">
        <f t="shared" si="421"/>
        <v>322.76517956423561</v>
      </c>
      <c r="AM1110" s="53">
        <f t="shared" si="422"/>
        <v>334.02937319933034</v>
      </c>
      <c r="AN1110" s="55">
        <f t="shared" si="423"/>
        <v>0.65437471766360544</v>
      </c>
      <c r="AO1110" s="55">
        <f t="shared" si="424"/>
        <v>0.60005824338919389</v>
      </c>
      <c r="AP1110" s="55">
        <f t="shared" si="425"/>
        <v>0.54817714506601534</v>
      </c>
      <c r="AQ1110" s="55">
        <f t="shared" si="426"/>
        <v>0.52205605647892439</v>
      </c>
      <c r="AR1110" s="55">
        <f t="shared" si="427"/>
        <v>0.50557915046215962</v>
      </c>
      <c r="AS1110" s="55">
        <f t="shared" si="428"/>
        <v>0.65155437658894477</v>
      </c>
      <c r="AT1110" s="55">
        <f t="shared" si="429"/>
        <v>0.75087342893686737</v>
      </c>
      <c r="AU1110" s="55">
        <f t="shared" si="430"/>
        <v>0.77056268263577443</v>
      </c>
      <c r="AV1110" s="55">
        <f t="shared" si="431"/>
        <v>0.72542248834167811</v>
      </c>
      <c r="AW1110" s="55">
        <f t="shared" si="432"/>
        <v>0.61484605340919984</v>
      </c>
      <c r="AX1110" s="55">
        <f t="shared" si="433"/>
        <v>0.62390670023204364</v>
      </c>
      <c r="AY1110" s="55">
        <f t="shared" si="434"/>
        <v>0.62741807705727037</v>
      </c>
    </row>
    <row r="1111" spans="1:51" ht="14.4" thickBot="1" x14ac:dyDescent="0.3">
      <c r="A1111" s="41" t="s">
        <v>1398</v>
      </c>
      <c r="B1111" s="41" t="s">
        <v>1447</v>
      </c>
      <c r="C1111" s="26" t="s">
        <v>1170</v>
      </c>
      <c r="D1111" s="50">
        <v>-0.5</v>
      </c>
      <c r="E1111" s="50">
        <v>3.5</v>
      </c>
      <c r="F1111" s="50">
        <v>9.39</v>
      </c>
      <c r="G1111" s="50">
        <v>10.7</v>
      </c>
      <c r="H1111" s="50">
        <v>16.39</v>
      </c>
      <c r="I1111" s="50">
        <v>21.3</v>
      </c>
      <c r="J1111" s="50">
        <v>21.8</v>
      </c>
      <c r="K1111" s="50">
        <v>22.4</v>
      </c>
      <c r="L1111" s="50">
        <v>16.28</v>
      </c>
      <c r="M1111" s="50">
        <v>12.9</v>
      </c>
      <c r="N1111" s="50">
        <v>8.5</v>
      </c>
      <c r="O1111" s="50">
        <v>-0.72</v>
      </c>
      <c r="P1111" s="51">
        <v>-7.7777777777777777</v>
      </c>
      <c r="Q1111" s="51">
        <v>-1.3999999999999997</v>
      </c>
      <c r="R1111" s="51">
        <v>1.1111111111111112</v>
      </c>
      <c r="S1111" s="51">
        <v>0.19999999999999968</v>
      </c>
      <c r="T1111" s="51">
        <v>7.2777777777777786</v>
      </c>
      <c r="U1111" s="51">
        <v>14.3</v>
      </c>
      <c r="V1111" s="51">
        <v>16.099999999999998</v>
      </c>
      <c r="W1111" s="51">
        <v>17.2</v>
      </c>
      <c r="X1111" s="51">
        <v>11.222222222222223</v>
      </c>
      <c r="Y1111" s="51">
        <v>8.9000000000000021</v>
      </c>
      <c r="Z1111" s="51">
        <v>2.2777777777777786</v>
      </c>
      <c r="AA1111" s="51">
        <v>-6.1111111111111107</v>
      </c>
      <c r="AB1111" s="53">
        <f t="shared" si="411"/>
        <v>197.6291205292946</v>
      </c>
      <c r="AC1111" s="53">
        <f t="shared" si="412"/>
        <v>387.99088941173557</v>
      </c>
      <c r="AD1111" s="53">
        <f t="shared" si="413"/>
        <v>372.49427313255205</v>
      </c>
      <c r="AE1111" s="53">
        <f t="shared" si="414"/>
        <v>299.21928441739857</v>
      </c>
      <c r="AF1111" s="53">
        <f t="shared" si="415"/>
        <v>559.36050870820316</v>
      </c>
      <c r="AG1111" s="53">
        <f t="shared" si="416"/>
        <v>1047.3580716307249</v>
      </c>
      <c r="AH1111" s="53">
        <f t="shared" si="417"/>
        <v>1280.0764078640489</v>
      </c>
      <c r="AI1111" s="53">
        <f t="shared" si="418"/>
        <v>1419.2090429172983</v>
      </c>
      <c r="AJ1111" s="53">
        <f t="shared" si="419"/>
        <v>957.89935360118466</v>
      </c>
      <c r="AK1111" s="53">
        <f t="shared" si="420"/>
        <v>873.33413674594499</v>
      </c>
      <c r="AL1111" s="53">
        <f t="shared" si="421"/>
        <v>467.37857664081446</v>
      </c>
      <c r="AM1111" s="53">
        <f t="shared" si="422"/>
        <v>259.45651586649308</v>
      </c>
      <c r="AN1111" s="55">
        <f t="shared" si="423"/>
        <v>0.57906013905736142</v>
      </c>
      <c r="AO1111" s="55">
        <f t="shared" si="424"/>
        <v>0.70304972064286408</v>
      </c>
      <c r="AP1111" s="55">
        <f t="shared" si="425"/>
        <v>0.56247282199667681</v>
      </c>
      <c r="AQ1111" s="55">
        <f t="shared" si="426"/>
        <v>0.48251686740887167</v>
      </c>
      <c r="AR1111" s="55">
        <f t="shared" si="427"/>
        <v>0.54822909066437076</v>
      </c>
      <c r="AS1111" s="55">
        <f t="shared" si="428"/>
        <v>0.64352586945957058</v>
      </c>
      <c r="AT1111" s="55">
        <f t="shared" si="429"/>
        <v>0.70063697281936932</v>
      </c>
      <c r="AU1111" s="55">
        <f t="shared" si="430"/>
        <v>0.72436815582890746</v>
      </c>
      <c r="AV1111" s="55">
        <f t="shared" si="431"/>
        <v>0.7199411635612275</v>
      </c>
      <c r="AW1111" s="55">
        <f t="shared" si="432"/>
        <v>0.76665031791565752</v>
      </c>
      <c r="AX1111" s="55">
        <f t="shared" si="433"/>
        <v>0.64925291683432673</v>
      </c>
      <c r="AY1111" s="55">
        <f t="shared" si="434"/>
        <v>0.66882477441293287</v>
      </c>
    </row>
    <row r="1112" spans="1:51" ht="14.4" thickBot="1" x14ac:dyDescent="0.3">
      <c r="A1112" s="41" t="s">
        <v>1398</v>
      </c>
      <c r="B1112" s="41" t="s">
        <v>1447</v>
      </c>
      <c r="C1112" s="26" t="s">
        <v>1171</v>
      </c>
      <c r="D1112" s="50">
        <v>4.78</v>
      </c>
      <c r="E1112" s="50">
        <v>3.3</v>
      </c>
      <c r="F1112" s="50">
        <v>5.28</v>
      </c>
      <c r="G1112" s="50">
        <v>12.5</v>
      </c>
      <c r="H1112" s="50">
        <v>16.72</v>
      </c>
      <c r="I1112" s="50">
        <v>22.3</v>
      </c>
      <c r="J1112" s="50">
        <v>24.3</v>
      </c>
      <c r="K1112" s="50">
        <v>25</v>
      </c>
      <c r="L1112" s="50">
        <v>18.72</v>
      </c>
      <c r="M1112" s="50">
        <v>13.4</v>
      </c>
      <c r="N1112" s="50">
        <v>5.1100000000000003</v>
      </c>
      <c r="O1112" s="50">
        <v>4.28</v>
      </c>
      <c r="P1112" s="51">
        <v>-0.22222222222222143</v>
      </c>
      <c r="Q1112" s="51">
        <v>-3.6</v>
      </c>
      <c r="R1112" s="51">
        <v>-2.8888888888888884</v>
      </c>
      <c r="S1112" s="51">
        <v>3.9000000000000017</v>
      </c>
      <c r="T1112" s="51">
        <v>7.7222222222222214</v>
      </c>
      <c r="U1112" s="51">
        <v>17.100000000000001</v>
      </c>
      <c r="V1112" s="51">
        <v>18.8</v>
      </c>
      <c r="W1112" s="51">
        <v>19.299999999999997</v>
      </c>
      <c r="X1112" s="51">
        <v>14.222222222222223</v>
      </c>
      <c r="Y1112" s="51">
        <v>6.8000000000000007</v>
      </c>
      <c r="Z1112" s="51">
        <v>-0.38888888888888851</v>
      </c>
      <c r="AA1112" s="51">
        <v>-1.7777777777777772</v>
      </c>
      <c r="AB1112" s="53">
        <f t="shared" si="411"/>
        <v>421.24293263976864</v>
      </c>
      <c r="AC1112" s="53">
        <f t="shared" si="412"/>
        <v>284.10133893125635</v>
      </c>
      <c r="AD1112" s="53">
        <f t="shared" si="413"/>
        <v>274.96045663008886</v>
      </c>
      <c r="AE1112" s="53">
        <f t="shared" si="414"/>
        <v>450.33581037841338</v>
      </c>
      <c r="AF1112" s="53">
        <f t="shared" si="415"/>
        <v>582.00419162082505</v>
      </c>
      <c r="AG1112" s="53">
        <f t="shared" si="416"/>
        <v>1409.9112677743296</v>
      </c>
      <c r="AH1112" s="53">
        <f t="shared" si="417"/>
        <v>1547.3919320798555</v>
      </c>
      <c r="AI1112" s="53">
        <f t="shared" si="418"/>
        <v>1579.4649337711378</v>
      </c>
      <c r="AJ1112" s="53">
        <f t="shared" si="419"/>
        <v>1216.4373615900904</v>
      </c>
      <c r="AK1112" s="53">
        <f t="shared" si="420"/>
        <v>635.15089209177938</v>
      </c>
      <c r="AL1112" s="53">
        <f t="shared" si="421"/>
        <v>401.81407040214964</v>
      </c>
      <c r="AM1112" s="53">
        <f t="shared" si="422"/>
        <v>347.46692799722979</v>
      </c>
      <c r="AN1112" s="55">
        <f t="shared" si="423"/>
        <v>0.70041345527175769</v>
      </c>
      <c r="AO1112" s="55">
        <f t="shared" si="424"/>
        <v>0.60586389225732651</v>
      </c>
      <c r="AP1112" s="55">
        <f t="shared" si="425"/>
        <v>0.55611639648627209</v>
      </c>
      <c r="AQ1112" s="55">
        <f t="shared" si="426"/>
        <v>0.55778160678819333</v>
      </c>
      <c r="AR1112" s="55">
        <f t="shared" si="427"/>
        <v>0.5533810615789353</v>
      </c>
      <c r="AS1112" s="55">
        <f t="shared" si="428"/>
        <v>0.7241903259174407</v>
      </c>
      <c r="AT1112" s="55">
        <f t="shared" si="429"/>
        <v>0.71421907880136482</v>
      </c>
      <c r="AU1112" s="55">
        <f t="shared" si="430"/>
        <v>0.70664257039237033</v>
      </c>
      <c r="AV1112" s="55">
        <f t="shared" si="431"/>
        <v>0.75118367308268341</v>
      </c>
      <c r="AW1112" s="55">
        <f t="shared" si="432"/>
        <v>0.64321987954985305</v>
      </c>
      <c r="AX1112" s="55">
        <f t="shared" si="433"/>
        <v>0.67625316767895371</v>
      </c>
      <c r="AY1112" s="55">
        <f t="shared" si="434"/>
        <v>0.6473409023106903</v>
      </c>
    </row>
    <row r="1113" spans="1:51" ht="14.4" thickBot="1" x14ac:dyDescent="0.3">
      <c r="A1113" s="41" t="s">
        <v>1398</v>
      </c>
      <c r="B1113" s="41" t="s">
        <v>1447</v>
      </c>
      <c r="C1113" s="26" t="s">
        <v>1172</v>
      </c>
      <c r="D1113" s="50">
        <v>3.11</v>
      </c>
      <c r="E1113" s="50">
        <v>3.4</v>
      </c>
      <c r="F1113" s="50">
        <v>5.61</v>
      </c>
      <c r="G1113" s="50">
        <v>12.8</v>
      </c>
      <c r="H1113" s="50">
        <v>18.89</v>
      </c>
      <c r="I1113" s="50">
        <v>22.7</v>
      </c>
      <c r="J1113" s="50">
        <v>25.8</v>
      </c>
      <c r="K1113" s="50">
        <v>25.4</v>
      </c>
      <c r="L1113" s="50">
        <v>20.89</v>
      </c>
      <c r="M1113" s="50">
        <v>16.2</v>
      </c>
      <c r="N1113" s="50">
        <v>12.11</v>
      </c>
      <c r="O1113" s="50">
        <v>8.11</v>
      </c>
      <c r="P1113" s="51">
        <v>-2.2777777777777786</v>
      </c>
      <c r="Q1113" s="51">
        <v>-2.2000000000000006</v>
      </c>
      <c r="R1113" s="51">
        <v>-1.2777777777777781</v>
      </c>
      <c r="S1113" s="51">
        <v>8.1999999999999993</v>
      </c>
      <c r="T1113" s="51">
        <v>13.888888888888889</v>
      </c>
      <c r="U1113" s="51">
        <v>17.899999999999999</v>
      </c>
      <c r="V1113" s="51">
        <v>20</v>
      </c>
      <c r="W1113" s="51">
        <v>21.5</v>
      </c>
      <c r="X1113" s="51">
        <v>15.111111111111112</v>
      </c>
      <c r="Y1113" s="51">
        <v>10.999999999999998</v>
      </c>
      <c r="Z1113" s="51">
        <v>5.9999999999999982</v>
      </c>
      <c r="AA1113" s="51">
        <v>2.8888888888888906</v>
      </c>
      <c r="AB1113" s="53">
        <f t="shared" si="411"/>
        <v>350.46134875044305</v>
      </c>
      <c r="AC1113" s="53">
        <f t="shared" si="412"/>
        <v>347.32592176915063</v>
      </c>
      <c r="AD1113" s="53">
        <f t="shared" si="413"/>
        <v>340.85810306785964</v>
      </c>
      <c r="AE1113" s="53">
        <f t="shared" si="414"/>
        <v>799.60404718937616</v>
      </c>
      <c r="AF1113" s="53">
        <f t="shared" si="415"/>
        <v>1152.6931521394376</v>
      </c>
      <c r="AG1113" s="53">
        <f t="shared" si="416"/>
        <v>1522.2562818901044</v>
      </c>
      <c r="AH1113" s="53">
        <f t="shared" si="417"/>
        <v>1642.8558877964538</v>
      </c>
      <c r="AI1113" s="53">
        <f t="shared" si="418"/>
        <v>2023.5563080520767</v>
      </c>
      <c r="AJ1113" s="53">
        <f t="shared" si="419"/>
        <v>1192.4918784836552</v>
      </c>
      <c r="AK1113" s="53">
        <f t="shared" si="420"/>
        <v>934.83135249588884</v>
      </c>
      <c r="AL1113" s="53">
        <f t="shared" si="421"/>
        <v>619.03558998753465</v>
      </c>
      <c r="AM1113" s="53">
        <f t="shared" si="422"/>
        <v>523.4092193784229</v>
      </c>
      <c r="AN1113" s="55">
        <f t="shared" si="423"/>
        <v>0.67744353326144457</v>
      </c>
      <c r="AO1113" s="55">
        <f t="shared" si="424"/>
        <v>0.66753621237945238</v>
      </c>
      <c r="AP1113" s="55">
        <f t="shared" si="425"/>
        <v>0.612133339700215</v>
      </c>
      <c r="AQ1113" s="55">
        <f t="shared" si="426"/>
        <v>0.73597851687155624</v>
      </c>
      <c r="AR1113" s="55">
        <f t="shared" si="427"/>
        <v>0.72736398013212489</v>
      </c>
      <c r="AS1113" s="55">
        <f t="shared" si="428"/>
        <v>0.74340251558360237</v>
      </c>
      <c r="AT1113" s="55">
        <f t="shared" si="429"/>
        <v>0.70374922450886723</v>
      </c>
      <c r="AU1113" s="55">
        <f t="shared" si="430"/>
        <v>0.79037182830417008</v>
      </c>
      <c r="AV1113" s="55">
        <f t="shared" si="431"/>
        <v>0.69536436742173913</v>
      </c>
      <c r="AW1113" s="55">
        <f t="shared" si="432"/>
        <v>0.7130346129346935</v>
      </c>
      <c r="AX1113" s="55">
        <f t="shared" si="433"/>
        <v>0.66239577628539892</v>
      </c>
      <c r="AY1113" s="55">
        <f t="shared" si="434"/>
        <v>0.69621357734219114</v>
      </c>
    </row>
    <row r="1114" spans="1:51" ht="14.4" thickBot="1" x14ac:dyDescent="0.3">
      <c r="A1114" s="41" t="s">
        <v>1398</v>
      </c>
      <c r="B1114" s="41" t="s">
        <v>1447</v>
      </c>
      <c r="C1114" s="26" t="s">
        <v>1173</v>
      </c>
      <c r="D1114" s="50">
        <v>5.89</v>
      </c>
      <c r="E1114" s="50">
        <v>4</v>
      </c>
      <c r="F1114" s="50">
        <v>10.39</v>
      </c>
      <c r="G1114" s="50">
        <v>15.6</v>
      </c>
      <c r="H1114" s="50">
        <v>21.11</v>
      </c>
      <c r="I1114" s="50">
        <v>23.9</v>
      </c>
      <c r="J1114" s="50">
        <v>27</v>
      </c>
      <c r="K1114" s="50">
        <v>24.3</v>
      </c>
      <c r="L1114" s="50">
        <v>23.72</v>
      </c>
      <c r="M1114" s="50">
        <v>15.8</v>
      </c>
      <c r="N1114" s="50">
        <v>8.2200000000000006</v>
      </c>
      <c r="O1114" s="50">
        <v>7.72</v>
      </c>
      <c r="P1114" s="51">
        <v>-0.11111111111111072</v>
      </c>
      <c r="Q1114" s="51">
        <v>-1.2999999999999998</v>
      </c>
      <c r="R1114" s="51">
        <v>4.5000000000000009</v>
      </c>
      <c r="S1114" s="51">
        <v>6.8000000000000007</v>
      </c>
      <c r="T1114" s="51">
        <v>14.111111111111111</v>
      </c>
      <c r="U1114" s="51">
        <v>18.200000000000003</v>
      </c>
      <c r="V1114" s="51">
        <v>21.999999999999996</v>
      </c>
      <c r="W1114" s="51">
        <v>18.299999999999997</v>
      </c>
      <c r="X1114" s="51">
        <v>18.611111111111111</v>
      </c>
      <c r="Y1114" s="51">
        <v>10.7</v>
      </c>
      <c r="Z1114" s="51">
        <v>1.888888888888888</v>
      </c>
      <c r="AA1114" s="51">
        <v>3.1111111111111116</v>
      </c>
      <c r="AB1114" s="53">
        <f t="shared" si="411"/>
        <v>396.33969610840421</v>
      </c>
      <c r="AC1114" s="53">
        <f t="shared" si="412"/>
        <v>380.11817256223696</v>
      </c>
      <c r="AD1114" s="53">
        <f t="shared" si="413"/>
        <v>563.20775715441368</v>
      </c>
      <c r="AE1114" s="53">
        <f t="shared" si="414"/>
        <v>551.02359921201378</v>
      </c>
      <c r="AF1114" s="53">
        <f t="shared" si="415"/>
        <v>1034.0394551833099</v>
      </c>
      <c r="AG1114" s="53">
        <f t="shared" si="416"/>
        <v>1470.2516681359807</v>
      </c>
      <c r="AH1114" s="53">
        <f t="shared" si="417"/>
        <v>1956.9819582292666</v>
      </c>
      <c r="AI1114" s="53">
        <f t="shared" si="418"/>
        <v>1453.4967922589515</v>
      </c>
      <c r="AJ1114" s="53">
        <f t="shared" si="419"/>
        <v>1564.8475186865289</v>
      </c>
      <c r="AK1114" s="53">
        <f t="shared" si="420"/>
        <v>921.52424382221909</v>
      </c>
      <c r="AL1114" s="53">
        <f t="shared" si="421"/>
        <v>450.63961159437088</v>
      </c>
      <c r="AM1114" s="53">
        <f t="shared" si="422"/>
        <v>554.6512607755684</v>
      </c>
      <c r="AN1114" s="55">
        <f t="shared" si="423"/>
        <v>0.65371014319786658</v>
      </c>
      <c r="AO1114" s="55">
        <f t="shared" si="424"/>
        <v>0.68375167909794476</v>
      </c>
      <c r="AP1114" s="55">
        <f t="shared" si="425"/>
        <v>0.66886139482898144</v>
      </c>
      <c r="AQ1114" s="55">
        <f t="shared" si="426"/>
        <v>0.55802382949823981</v>
      </c>
      <c r="AR1114" s="55">
        <f t="shared" si="427"/>
        <v>0.64315851895674503</v>
      </c>
      <c r="AS1114" s="55">
        <f t="shared" si="428"/>
        <v>0.70459700720397045</v>
      </c>
      <c r="AT1114" s="55">
        <f t="shared" si="429"/>
        <v>0.7413724053720262</v>
      </c>
      <c r="AU1114" s="55">
        <f t="shared" si="430"/>
        <v>0.69221072195017774</v>
      </c>
      <c r="AV1114" s="55">
        <f t="shared" si="431"/>
        <v>0.73085667775239704</v>
      </c>
      <c r="AW1114" s="55">
        <f t="shared" si="432"/>
        <v>0.71703802067455225</v>
      </c>
      <c r="AX1114" s="55">
        <f t="shared" si="433"/>
        <v>0.64359855392952603</v>
      </c>
      <c r="AY1114" s="55">
        <f t="shared" si="434"/>
        <v>0.72625973068010219</v>
      </c>
    </row>
    <row r="1115" spans="1:51" ht="14.4" thickBot="1" x14ac:dyDescent="0.3">
      <c r="A1115" s="41" t="s">
        <v>1398</v>
      </c>
      <c r="B1115" s="41" t="s">
        <v>1447</v>
      </c>
      <c r="C1115" s="26" t="s">
        <v>1174</v>
      </c>
      <c r="D1115" s="50">
        <v>2.72</v>
      </c>
      <c r="E1115" s="50">
        <v>4.7</v>
      </c>
      <c r="F1115" s="50">
        <v>10.89</v>
      </c>
      <c r="G1115" s="50">
        <v>14.8</v>
      </c>
      <c r="H1115" s="50">
        <v>19.22</v>
      </c>
      <c r="I1115" s="50">
        <v>24.3</v>
      </c>
      <c r="J1115" s="50">
        <v>26.4</v>
      </c>
      <c r="K1115" s="50">
        <v>26.2</v>
      </c>
      <c r="L1115" s="50">
        <v>21.78</v>
      </c>
      <c r="M1115" s="50">
        <v>15.8</v>
      </c>
      <c r="N1115" s="50">
        <v>12.5</v>
      </c>
      <c r="O1115" s="50">
        <v>7.22</v>
      </c>
      <c r="P1115" s="51">
        <v>-3.2777777777777768</v>
      </c>
      <c r="Q1115" s="51">
        <v>-2.7999999999999994</v>
      </c>
      <c r="R1115" s="51">
        <v>1.5000000000000016</v>
      </c>
      <c r="S1115" s="51">
        <v>7.8999999999999995</v>
      </c>
      <c r="T1115" s="51">
        <v>12.722222222222221</v>
      </c>
      <c r="U1115" s="51">
        <v>17.599999999999998</v>
      </c>
      <c r="V1115" s="51">
        <v>20.500000000000004</v>
      </c>
      <c r="W1115" s="51">
        <v>20.799999999999997</v>
      </c>
      <c r="X1115" s="51">
        <v>16.388888888888889</v>
      </c>
      <c r="Y1115" s="51">
        <v>10.999999999999998</v>
      </c>
      <c r="Z1115" s="51">
        <v>6.3888888888888884</v>
      </c>
      <c r="AA1115" s="51">
        <v>2.6111111111111125</v>
      </c>
      <c r="AB1115" s="53">
        <f t="shared" si="411"/>
        <v>310.58413422678314</v>
      </c>
      <c r="AC1115" s="53">
        <f t="shared" si="412"/>
        <v>290.0961290507567</v>
      </c>
      <c r="AD1115" s="53">
        <f t="shared" si="413"/>
        <v>356.30378533238519</v>
      </c>
      <c r="AE1115" s="53">
        <f t="shared" si="414"/>
        <v>674.16693375249815</v>
      </c>
      <c r="AF1115" s="53">
        <f t="shared" si="415"/>
        <v>969.88406662046089</v>
      </c>
      <c r="AG1115" s="53">
        <f t="shared" si="416"/>
        <v>1331.0001158787493</v>
      </c>
      <c r="AH1115" s="53">
        <f t="shared" si="417"/>
        <v>1686.6553767643877</v>
      </c>
      <c r="AI1115" s="53">
        <f t="shared" si="418"/>
        <v>1770.9576055548132</v>
      </c>
      <c r="AJ1115" s="53">
        <f t="shared" si="419"/>
        <v>1329.7027989825187</v>
      </c>
      <c r="AK1115" s="53">
        <f t="shared" si="420"/>
        <v>959.00951888683392</v>
      </c>
      <c r="AL1115" s="53">
        <f t="shared" si="421"/>
        <v>636.62151889798065</v>
      </c>
      <c r="AM1115" s="53">
        <f t="shared" si="422"/>
        <v>534.65814972446776</v>
      </c>
      <c r="AN1115" s="55">
        <f t="shared" si="423"/>
        <v>0.64660551504211206</v>
      </c>
      <c r="AO1115" s="55">
        <f t="shared" si="424"/>
        <v>0.58286929598962489</v>
      </c>
      <c r="AP1115" s="55">
        <f t="shared" si="425"/>
        <v>0.52322081858664626</v>
      </c>
      <c r="AQ1115" s="55">
        <f t="shared" si="426"/>
        <v>0.63330053298708344</v>
      </c>
      <c r="AR1115" s="55">
        <f t="shared" si="427"/>
        <v>0.66036855737423872</v>
      </c>
      <c r="AS1115" s="55">
        <f t="shared" si="428"/>
        <v>0.66240000918431619</v>
      </c>
      <c r="AT1115" s="55">
        <f t="shared" si="429"/>
        <v>0.70052987184667581</v>
      </c>
      <c r="AU1115" s="55">
        <f t="shared" si="430"/>
        <v>0.72207446354992944</v>
      </c>
      <c r="AV1115" s="55">
        <f t="shared" si="431"/>
        <v>0.71452535936312456</v>
      </c>
      <c r="AW1115" s="55">
        <f t="shared" si="432"/>
        <v>0.73147630240949524</v>
      </c>
      <c r="AX1115" s="55">
        <f t="shared" si="433"/>
        <v>0.6631879165777379</v>
      </c>
      <c r="AY1115" s="55">
        <f t="shared" si="434"/>
        <v>0.72532247956706264</v>
      </c>
    </row>
    <row r="1116" spans="1:51" ht="14.4" thickBot="1" x14ac:dyDescent="0.3">
      <c r="A1116" s="41" t="s">
        <v>1398</v>
      </c>
      <c r="B1116" s="41" t="s">
        <v>1447</v>
      </c>
      <c r="C1116" s="26" t="s">
        <v>1175</v>
      </c>
      <c r="D1116" s="50">
        <v>5.78</v>
      </c>
      <c r="E1116" s="50">
        <v>6</v>
      </c>
      <c r="F1116" s="50">
        <v>12.11</v>
      </c>
      <c r="G1116" s="50">
        <v>17</v>
      </c>
      <c r="H1116" s="50">
        <v>18.72</v>
      </c>
      <c r="I1116" s="50">
        <v>25.1</v>
      </c>
      <c r="J1116" s="50">
        <v>25.4</v>
      </c>
      <c r="K1116" s="50">
        <v>25.2</v>
      </c>
      <c r="L1116" s="50">
        <v>22.5</v>
      </c>
      <c r="M1116" s="50">
        <v>17</v>
      </c>
      <c r="N1116" s="50">
        <v>10.11</v>
      </c>
      <c r="O1116" s="50">
        <v>8.61</v>
      </c>
      <c r="P1116" s="51">
        <v>-0.11111111111111072</v>
      </c>
      <c r="Q1116" s="51">
        <v>-0.29999999999999954</v>
      </c>
      <c r="R1116" s="51">
        <v>6.2777777777777759</v>
      </c>
      <c r="S1116" s="51">
        <v>10.499999999999998</v>
      </c>
      <c r="T1116" s="51">
        <v>12.999999999999998</v>
      </c>
      <c r="U1116" s="51">
        <v>18.000000000000004</v>
      </c>
      <c r="V1116" s="51">
        <v>20.399999999999999</v>
      </c>
      <c r="W1116" s="51">
        <v>21.1</v>
      </c>
      <c r="X1116" s="51">
        <v>16.277777777777775</v>
      </c>
      <c r="Y1116" s="51">
        <v>10.799999999999999</v>
      </c>
      <c r="Z1116" s="51">
        <v>3.7222222222222237</v>
      </c>
      <c r="AA1116" s="51">
        <v>3.6111111111111112</v>
      </c>
      <c r="AB1116" s="53">
        <f t="shared" si="411"/>
        <v>399.36631396973627</v>
      </c>
      <c r="AC1116" s="53">
        <f t="shared" si="412"/>
        <v>382.6912487352198</v>
      </c>
      <c r="AD1116" s="53">
        <f t="shared" si="413"/>
        <v>643.22230921144671</v>
      </c>
      <c r="AE1116" s="53">
        <f t="shared" si="414"/>
        <v>831.32971172782936</v>
      </c>
      <c r="AF1116" s="53">
        <f t="shared" si="415"/>
        <v>1037.6523103971672</v>
      </c>
      <c r="AG1116" s="53">
        <f t="shared" si="416"/>
        <v>1334.4152155145491</v>
      </c>
      <c r="AH1116" s="53">
        <f t="shared" si="417"/>
        <v>1767.6158581879665</v>
      </c>
      <c r="AI1116" s="53">
        <f t="shared" si="418"/>
        <v>1949.7710167778282</v>
      </c>
      <c r="AJ1116" s="53">
        <f t="shared" si="419"/>
        <v>1254.7632125803402</v>
      </c>
      <c r="AK1116" s="53">
        <f t="shared" si="420"/>
        <v>865.20051382582426</v>
      </c>
      <c r="AL1116" s="53">
        <f t="shared" si="421"/>
        <v>514.53207534327771</v>
      </c>
      <c r="AM1116" s="53">
        <f t="shared" si="422"/>
        <v>560.30374919473638</v>
      </c>
      <c r="AN1116" s="55">
        <f t="shared" si="423"/>
        <v>0.65870215084929151</v>
      </c>
      <c r="AO1116" s="55">
        <f t="shared" si="424"/>
        <v>0.63991933659573041</v>
      </c>
      <c r="AP1116" s="55">
        <f t="shared" si="425"/>
        <v>0.6752122218336194</v>
      </c>
      <c r="AQ1116" s="55">
        <f t="shared" si="426"/>
        <v>0.65552937176413884</v>
      </c>
      <c r="AR1116" s="55">
        <f t="shared" si="427"/>
        <v>0.69378865426370029</v>
      </c>
      <c r="AS1116" s="55">
        <f t="shared" si="428"/>
        <v>0.64758398480552548</v>
      </c>
      <c r="AT1116" s="55">
        <f t="shared" si="429"/>
        <v>0.73869940597266437</v>
      </c>
      <c r="AU1116" s="55">
        <f t="shared" si="430"/>
        <v>0.78045736172960067</v>
      </c>
      <c r="AV1116" s="55">
        <f t="shared" si="431"/>
        <v>0.67904316979917023</v>
      </c>
      <c r="AW1116" s="55">
        <f t="shared" si="432"/>
        <v>0.66875014415749279</v>
      </c>
      <c r="AX1116" s="55">
        <f t="shared" si="433"/>
        <v>0.64530888273149312</v>
      </c>
      <c r="AY1116" s="55">
        <f t="shared" si="434"/>
        <v>0.70823089658611271</v>
      </c>
    </row>
    <row r="1117" spans="1:51" ht="14.4" thickBot="1" x14ac:dyDescent="0.3">
      <c r="A1117" s="41" t="s">
        <v>1398</v>
      </c>
      <c r="B1117" s="41" t="s">
        <v>1447</v>
      </c>
      <c r="C1117" s="26" t="s">
        <v>1176</v>
      </c>
      <c r="D1117" s="50">
        <v>5.22</v>
      </c>
      <c r="E1117" s="50">
        <v>7.9</v>
      </c>
      <c r="F1117" s="50">
        <v>10.220000000000001</v>
      </c>
      <c r="G1117" s="50">
        <v>14.5</v>
      </c>
      <c r="H1117" s="50">
        <v>18.89</v>
      </c>
      <c r="I1117" s="50">
        <v>24.5</v>
      </c>
      <c r="J1117" s="50">
        <v>25.4</v>
      </c>
      <c r="K1117" s="50">
        <v>26.6</v>
      </c>
      <c r="L1117" s="50">
        <v>21.78</v>
      </c>
      <c r="M1117" s="50">
        <v>16.100000000000001</v>
      </c>
      <c r="N1117" s="50">
        <v>11.28</v>
      </c>
      <c r="O1117" s="50">
        <v>6.11</v>
      </c>
      <c r="P1117" s="51">
        <v>-1.6111111111111103</v>
      </c>
      <c r="Q1117" s="51">
        <v>2.6999999999999997</v>
      </c>
      <c r="R1117" s="51">
        <v>6.2777777777777759</v>
      </c>
      <c r="S1117" s="51">
        <v>8.6999999999999975</v>
      </c>
      <c r="T1117" s="51">
        <v>13.722222222222223</v>
      </c>
      <c r="U1117" s="51">
        <v>19.699999999999996</v>
      </c>
      <c r="V1117" s="51">
        <v>20.900000000000002</v>
      </c>
      <c r="W1117" s="51">
        <v>21.599999999999998</v>
      </c>
      <c r="X1117" s="51">
        <v>17.777777777777779</v>
      </c>
      <c r="Y1117" s="51">
        <v>12.2</v>
      </c>
      <c r="Z1117" s="51">
        <v>6.3888888888888884</v>
      </c>
      <c r="AA1117" s="51">
        <v>-0.22222222222222143</v>
      </c>
      <c r="AB1117" s="53">
        <f t="shared" si="411"/>
        <v>333.48686864447586</v>
      </c>
      <c r="AC1117" s="53">
        <f t="shared" si="412"/>
        <v>516.9055195580994</v>
      </c>
      <c r="AD1117" s="53">
        <f t="shared" si="413"/>
        <v>729.07568469768887</v>
      </c>
      <c r="AE1117" s="53">
        <f t="shared" si="414"/>
        <v>766.10852505429477</v>
      </c>
      <c r="AF1117" s="53">
        <f t="shared" si="415"/>
        <v>1128.0120940179065</v>
      </c>
      <c r="AG1117" s="53">
        <f t="shared" si="416"/>
        <v>1710.3021880832614</v>
      </c>
      <c r="AH1117" s="53">
        <f t="shared" si="417"/>
        <v>1879.9350565257446</v>
      </c>
      <c r="AI1117" s="53">
        <f t="shared" si="418"/>
        <v>1908.042554522136</v>
      </c>
      <c r="AJ1117" s="53">
        <f t="shared" si="419"/>
        <v>1585.3545653283113</v>
      </c>
      <c r="AK1117" s="53">
        <f t="shared" si="420"/>
        <v>1102.4528552065874</v>
      </c>
      <c r="AL1117" s="53">
        <f t="shared" si="421"/>
        <v>689.92887336088279</v>
      </c>
      <c r="AM1117" s="53">
        <f t="shared" si="422"/>
        <v>384.11406136351104</v>
      </c>
      <c r="AN1117" s="55">
        <f t="shared" si="423"/>
        <v>0.6137270310069548</v>
      </c>
      <c r="AO1117" s="55">
        <f t="shared" si="424"/>
        <v>0.69682991668145866</v>
      </c>
      <c r="AP1117" s="55">
        <f t="shared" si="425"/>
        <v>0.76533541498755164</v>
      </c>
      <c r="AQ1117" s="55">
        <f t="shared" si="426"/>
        <v>0.68166905819699919</v>
      </c>
      <c r="AR1117" s="55">
        <f t="shared" si="427"/>
        <v>0.71953481437696987</v>
      </c>
      <c r="AS1117" s="55">
        <f t="shared" si="428"/>
        <v>0.74639155979232552</v>
      </c>
      <c r="AT1117" s="55">
        <f t="shared" si="429"/>
        <v>0.7618074727963301</v>
      </c>
      <c r="AU1117" s="55">
        <f t="shared" si="430"/>
        <v>0.7407077551446466</v>
      </c>
      <c r="AV1117" s="55">
        <f t="shared" si="431"/>
        <v>0.78019571251617914</v>
      </c>
      <c r="AW1117" s="55">
        <f t="shared" si="432"/>
        <v>0.77679888272610675</v>
      </c>
      <c r="AX1117" s="55">
        <f t="shared" si="433"/>
        <v>0.7187198021566612</v>
      </c>
      <c r="AY1117" s="55">
        <f t="shared" si="434"/>
        <v>0.63867815004544337</v>
      </c>
    </row>
    <row r="1118" spans="1:51" ht="14.4" thickBot="1" x14ac:dyDescent="0.3">
      <c r="A1118" s="41" t="s">
        <v>1398</v>
      </c>
      <c r="B1118" s="41" t="s">
        <v>1447</v>
      </c>
      <c r="C1118" s="27" t="s">
        <v>1177</v>
      </c>
      <c r="D1118" s="50">
        <v>2.2200000000000002</v>
      </c>
      <c r="E1118" s="50">
        <v>2.4</v>
      </c>
      <c r="F1118" s="50">
        <v>3.89</v>
      </c>
      <c r="G1118" s="50">
        <v>10.199999999999999</v>
      </c>
      <c r="H1118" s="50">
        <v>14.39</v>
      </c>
      <c r="I1118" s="50">
        <v>20.9</v>
      </c>
      <c r="J1118" s="50">
        <v>22.8</v>
      </c>
      <c r="K1118" s="50">
        <v>20.7</v>
      </c>
      <c r="L1118" s="50">
        <v>18.72</v>
      </c>
      <c r="M1118" s="50">
        <v>14.3</v>
      </c>
      <c r="N1118" s="50">
        <v>3.89</v>
      </c>
      <c r="O1118" s="50">
        <v>1.61</v>
      </c>
      <c r="P1118" s="51">
        <v>-2.0000000000000009</v>
      </c>
      <c r="Q1118" s="51">
        <v>-2.7999999999999994</v>
      </c>
      <c r="R1118" s="51">
        <v>-2.5</v>
      </c>
      <c r="S1118" s="51">
        <v>2.0000000000000009</v>
      </c>
      <c r="T1118" s="51">
        <v>5.8888888888888893</v>
      </c>
      <c r="U1118" s="51">
        <v>12.3</v>
      </c>
      <c r="V1118" s="51">
        <v>13.099999999999998</v>
      </c>
      <c r="W1118" s="51">
        <v>12.2</v>
      </c>
      <c r="X1118" s="51">
        <v>11.722222222222223</v>
      </c>
      <c r="Y1118" s="51">
        <v>6.7000000000000011</v>
      </c>
      <c r="Z1118" s="51">
        <v>-0.77777777777777701</v>
      </c>
      <c r="AA1118" s="51">
        <v>-3.7222222222222219</v>
      </c>
      <c r="AB1118" s="53">
        <f t="shared" si="411"/>
        <v>388.9329185761963</v>
      </c>
      <c r="AC1118" s="53">
        <f t="shared" si="412"/>
        <v>341.12245920826922</v>
      </c>
      <c r="AD1118" s="53">
        <f t="shared" si="413"/>
        <v>320.98887221893034</v>
      </c>
      <c r="AE1118" s="53">
        <f t="shared" si="414"/>
        <v>400.70787367439863</v>
      </c>
      <c r="AF1118" s="53">
        <f t="shared" si="415"/>
        <v>525.37693088433844</v>
      </c>
      <c r="AG1118" s="53">
        <f t="shared" si="416"/>
        <v>827.01648376841922</v>
      </c>
      <c r="AH1118" s="53">
        <f t="shared" si="417"/>
        <v>817.80455685086417</v>
      </c>
      <c r="AI1118" s="53">
        <f t="shared" si="418"/>
        <v>826.32359781865978</v>
      </c>
      <c r="AJ1118" s="53">
        <f t="shared" si="419"/>
        <v>877.3393530837393</v>
      </c>
      <c r="AK1118" s="53">
        <f t="shared" si="420"/>
        <v>590.93899270397071</v>
      </c>
      <c r="AL1118" s="53">
        <f t="shared" si="421"/>
        <v>413.47632368735111</v>
      </c>
      <c r="AM1118" s="53">
        <f t="shared" si="422"/>
        <v>314.56075749302789</v>
      </c>
      <c r="AN1118" s="55">
        <f t="shared" si="423"/>
        <v>0.73655153905992465</v>
      </c>
      <c r="AO1118" s="55">
        <f t="shared" si="424"/>
        <v>0.68539283269851947</v>
      </c>
      <c r="AP1118" s="55">
        <f t="shared" si="425"/>
        <v>0.63075599314530229</v>
      </c>
      <c r="AQ1118" s="55">
        <f t="shared" si="426"/>
        <v>0.56776615995603075</v>
      </c>
      <c r="AR1118" s="55">
        <f t="shared" si="427"/>
        <v>0.5665095457530499</v>
      </c>
      <c r="AS1118" s="55">
        <f t="shared" si="428"/>
        <v>0.57890629736832666</v>
      </c>
      <c r="AT1118" s="55">
        <f t="shared" si="429"/>
        <v>0.54323558475004041</v>
      </c>
      <c r="AU1118" s="55">
        <f t="shared" si="430"/>
        <v>0.58223555277152339</v>
      </c>
      <c r="AV1118" s="55">
        <f t="shared" si="431"/>
        <v>0.63794769082794311</v>
      </c>
      <c r="AW1118" s="55">
        <f t="shared" si="432"/>
        <v>0.60256893306518744</v>
      </c>
      <c r="AX1118" s="55">
        <f t="shared" si="433"/>
        <v>0.71588245756844016</v>
      </c>
      <c r="AY1118" s="55">
        <f t="shared" si="434"/>
        <v>0.67697762378778359</v>
      </c>
    </row>
    <row r="1119" spans="1:51" ht="14.4" thickBot="1" x14ac:dyDescent="0.3">
      <c r="A1119" s="41" t="s">
        <v>1398</v>
      </c>
      <c r="B1119" s="41" t="s">
        <v>1447</v>
      </c>
      <c r="C1119" s="26" t="s">
        <v>1178</v>
      </c>
      <c r="D1119" s="50">
        <v>3</v>
      </c>
      <c r="E1119" s="50">
        <v>2.8</v>
      </c>
      <c r="F1119" s="50">
        <v>8.39</v>
      </c>
      <c r="G1119" s="50">
        <v>13.8</v>
      </c>
      <c r="H1119" s="50">
        <v>16.11</v>
      </c>
      <c r="I1119" s="50">
        <v>23.6</v>
      </c>
      <c r="J1119" s="50">
        <v>25.1</v>
      </c>
      <c r="K1119" s="50">
        <v>24.9</v>
      </c>
      <c r="L1119" s="50">
        <v>20.28</v>
      </c>
      <c r="M1119" s="50">
        <v>15</v>
      </c>
      <c r="N1119" s="50">
        <v>9.61</v>
      </c>
      <c r="O1119" s="50">
        <v>3.78</v>
      </c>
      <c r="P1119" s="51">
        <v>-1.888888888888888</v>
      </c>
      <c r="Q1119" s="51">
        <v>-4.1999999999999993</v>
      </c>
      <c r="R1119" s="51">
        <v>1.5000000000000016</v>
      </c>
      <c r="S1119" s="51">
        <v>6.7000000000000011</v>
      </c>
      <c r="T1119" s="51">
        <v>9.6111111111111089</v>
      </c>
      <c r="U1119" s="51">
        <v>18.499999999999996</v>
      </c>
      <c r="V1119" s="51">
        <v>19.400000000000002</v>
      </c>
      <c r="W1119" s="51">
        <v>19.699999999999996</v>
      </c>
      <c r="X1119" s="51">
        <v>16.5</v>
      </c>
      <c r="Y1119" s="51">
        <v>10.299999999999999</v>
      </c>
      <c r="Z1119" s="51">
        <v>4.7222222222222223</v>
      </c>
      <c r="AA1119" s="51">
        <v>-0.38888888888888851</v>
      </c>
      <c r="AB1119" s="53">
        <f t="shared" si="411"/>
        <v>374.0591309756922</v>
      </c>
      <c r="AC1119" s="53">
        <f t="shared" si="412"/>
        <v>269.0273038008595</v>
      </c>
      <c r="AD1119" s="53">
        <f t="shared" si="413"/>
        <v>421.37182618065077</v>
      </c>
      <c r="AE1119" s="53">
        <f t="shared" si="414"/>
        <v>610.40178514805245</v>
      </c>
      <c r="AF1119" s="53">
        <f t="shared" si="415"/>
        <v>781.11067463257541</v>
      </c>
      <c r="AG1119" s="53">
        <f t="shared" si="416"/>
        <v>1554.4237724004363</v>
      </c>
      <c r="AH1119" s="53">
        <f t="shared" si="417"/>
        <v>1589.7386665460222</v>
      </c>
      <c r="AI1119" s="53">
        <f t="shared" si="418"/>
        <v>1669.9066443560198</v>
      </c>
      <c r="AJ1119" s="53">
        <f t="shared" si="419"/>
        <v>1478.8077315702442</v>
      </c>
      <c r="AK1119" s="53">
        <f t="shared" si="420"/>
        <v>919.68098592263584</v>
      </c>
      <c r="AL1119" s="53">
        <f t="shared" si="421"/>
        <v>612.08586583584247</v>
      </c>
      <c r="AM1119" s="53">
        <f t="shared" si="422"/>
        <v>440.98321162640269</v>
      </c>
      <c r="AN1119" s="55">
        <f t="shared" si="423"/>
        <v>0.70260725401065693</v>
      </c>
      <c r="AO1119" s="55">
        <f t="shared" si="424"/>
        <v>0.60008987663357083</v>
      </c>
      <c r="AP1119" s="55">
        <f t="shared" si="425"/>
        <v>0.6187711747657122</v>
      </c>
      <c r="AQ1119" s="55">
        <f t="shared" si="426"/>
        <v>0.62241476186019884</v>
      </c>
      <c r="AR1119" s="55">
        <f t="shared" si="427"/>
        <v>0.65365164308803991</v>
      </c>
      <c r="AS1119" s="55">
        <f t="shared" si="428"/>
        <v>0.73105522742829088</v>
      </c>
      <c r="AT1119" s="55">
        <f t="shared" si="429"/>
        <v>0.70682756183233841</v>
      </c>
      <c r="AU1119" s="55">
        <f t="shared" si="430"/>
        <v>0.72876257404856926</v>
      </c>
      <c r="AV1119" s="55">
        <f t="shared" si="431"/>
        <v>0.78905061696380852</v>
      </c>
      <c r="AW1119" s="55">
        <f t="shared" si="432"/>
        <v>0.73493448497256775</v>
      </c>
      <c r="AX1119" s="55">
        <f t="shared" si="433"/>
        <v>0.71571358194656942</v>
      </c>
      <c r="AY1119" s="55">
        <f t="shared" si="434"/>
        <v>0.74217484085892738</v>
      </c>
    </row>
    <row r="1120" spans="1:51" ht="14.4" thickBot="1" x14ac:dyDescent="0.3">
      <c r="A1120" s="41" t="s">
        <v>1398</v>
      </c>
      <c r="B1120" s="41" t="s">
        <v>1447</v>
      </c>
      <c r="C1120" s="26" t="s">
        <v>1179</v>
      </c>
      <c r="D1120" s="50">
        <v>1.39</v>
      </c>
      <c r="E1120" s="50">
        <v>3.9</v>
      </c>
      <c r="F1120" s="50">
        <v>10</v>
      </c>
      <c r="G1120" s="50">
        <v>14.4</v>
      </c>
      <c r="H1120" s="50">
        <v>19.89</v>
      </c>
      <c r="I1120" s="50">
        <v>23.5</v>
      </c>
      <c r="J1120" s="50">
        <v>26.3</v>
      </c>
      <c r="K1120" s="50">
        <v>25.22</v>
      </c>
      <c r="L1120" s="50">
        <v>20.8</v>
      </c>
      <c r="M1120" s="50">
        <v>14.3</v>
      </c>
      <c r="N1120" s="50">
        <v>9.7799999999999994</v>
      </c>
      <c r="O1120" s="50">
        <v>5.89</v>
      </c>
      <c r="P1120" s="51">
        <v>-4.7222222222222223</v>
      </c>
      <c r="Q1120" s="51">
        <v>-3.3000000000000007</v>
      </c>
      <c r="R1120" s="51">
        <v>-0.11111111111111072</v>
      </c>
      <c r="S1120" s="51">
        <v>7.1000000000000005</v>
      </c>
      <c r="T1120" s="51">
        <v>12.277777777777779</v>
      </c>
      <c r="U1120" s="51">
        <v>15.799999999999999</v>
      </c>
      <c r="V1120" s="51">
        <v>20.599999999999998</v>
      </c>
      <c r="W1120" s="51">
        <v>18.888888888888889</v>
      </c>
      <c r="X1120" s="51">
        <v>17.7</v>
      </c>
      <c r="Y1120" s="51">
        <v>9.9</v>
      </c>
      <c r="Z1120" s="51">
        <v>3.1111111111111116</v>
      </c>
      <c r="AA1120" s="51">
        <v>0.38888888888889045</v>
      </c>
      <c r="AB1120" s="53">
        <f t="shared" si="411"/>
        <v>274.98704702768765</v>
      </c>
      <c r="AC1120" s="53">
        <f t="shared" si="412"/>
        <v>284.81903095662631</v>
      </c>
      <c r="AD1120" s="53">
        <f t="shared" si="413"/>
        <v>299.69681802313073</v>
      </c>
      <c r="AE1120" s="53">
        <f t="shared" si="414"/>
        <v>620.23792382187787</v>
      </c>
      <c r="AF1120" s="53">
        <f t="shared" si="415"/>
        <v>877.6489274188549</v>
      </c>
      <c r="AG1120" s="53">
        <f t="shared" si="416"/>
        <v>1111.2028276819265</v>
      </c>
      <c r="AH1120" s="53">
        <f t="shared" si="417"/>
        <v>1717.6903389251497</v>
      </c>
      <c r="AI1120" s="53">
        <f t="shared" si="418"/>
        <v>1481.0090029738217</v>
      </c>
      <c r="AJ1120" s="53">
        <f t="shared" si="419"/>
        <v>1667.1097879858216</v>
      </c>
      <c r="AK1120" s="53">
        <f t="shared" si="420"/>
        <v>912.05864864873854</v>
      </c>
      <c r="AL1120" s="53">
        <f t="shared" si="421"/>
        <v>482.58193393142733</v>
      </c>
      <c r="AM1120" s="53">
        <f t="shared" si="422"/>
        <v>426.11439896606367</v>
      </c>
      <c r="AN1120" s="55">
        <f t="shared" si="423"/>
        <v>0.63796990835594902</v>
      </c>
      <c r="AO1120" s="55">
        <f t="shared" si="424"/>
        <v>0.59394790553822674</v>
      </c>
      <c r="AP1120" s="55">
        <f t="shared" si="425"/>
        <v>0.49431044063842755</v>
      </c>
      <c r="AQ1120" s="55">
        <f t="shared" si="426"/>
        <v>0.61533346770798536</v>
      </c>
      <c r="AR1120" s="55">
        <f t="shared" si="427"/>
        <v>0.61524637726395637</v>
      </c>
      <c r="AS1120" s="55">
        <f t="shared" si="428"/>
        <v>0.61997038116489833</v>
      </c>
      <c r="AT1120" s="55">
        <f t="shared" si="429"/>
        <v>0.7090349663709955</v>
      </c>
      <c r="AU1120" s="55">
        <f t="shared" si="430"/>
        <v>0.6797945761014349</v>
      </c>
      <c r="AV1120" s="55">
        <f t="shared" si="431"/>
        <v>0.82445890155993962</v>
      </c>
      <c r="AW1120" s="55">
        <f t="shared" si="432"/>
        <v>0.74859478266763302</v>
      </c>
      <c r="AX1120" s="55">
        <f t="shared" si="433"/>
        <v>0.63189223599356048</v>
      </c>
      <c r="AY1120" s="55">
        <f t="shared" si="434"/>
        <v>0.67782025508069776</v>
      </c>
    </row>
    <row r="1121" spans="1:51" ht="14.4" thickBot="1" x14ac:dyDescent="0.3">
      <c r="A1121" s="41" t="s">
        <v>1398</v>
      </c>
      <c r="B1121" s="41" t="s">
        <v>1447</v>
      </c>
      <c r="C1121" s="26" t="s">
        <v>1180</v>
      </c>
      <c r="D1121" s="50">
        <v>1.89</v>
      </c>
      <c r="E1121" s="50">
        <v>3.8</v>
      </c>
      <c r="F1121" s="50">
        <v>9.2799999999999994</v>
      </c>
      <c r="G1121" s="50">
        <v>13.8</v>
      </c>
      <c r="H1121" s="50">
        <v>17.78</v>
      </c>
      <c r="I1121" s="50">
        <v>22.9</v>
      </c>
      <c r="J1121" s="50">
        <v>24.3</v>
      </c>
      <c r="K1121" s="50">
        <v>23.1</v>
      </c>
      <c r="L1121" s="50">
        <v>19.89</v>
      </c>
      <c r="M1121" s="50">
        <v>13.6</v>
      </c>
      <c r="N1121" s="50">
        <v>9.7799999999999994</v>
      </c>
      <c r="O1121" s="50">
        <v>2.11</v>
      </c>
      <c r="P1121" s="51">
        <v>-6.7222222222222232</v>
      </c>
      <c r="Q1121" s="51">
        <v>-5.7000000000000011</v>
      </c>
      <c r="R1121" s="51">
        <v>0.77777777777777701</v>
      </c>
      <c r="S1121" s="51">
        <v>5.4999999999999991</v>
      </c>
      <c r="T1121" s="51">
        <v>9.2777777777777786</v>
      </c>
      <c r="U1121" s="51">
        <v>15.899999999999999</v>
      </c>
      <c r="V1121" s="51">
        <v>17.899999999999999</v>
      </c>
      <c r="W1121" s="51">
        <v>18.200000000000003</v>
      </c>
      <c r="X1121" s="51">
        <v>15</v>
      </c>
      <c r="Y1121" s="51">
        <v>7.7999999999999989</v>
      </c>
      <c r="Z1121" s="51">
        <v>4.8888888888888875</v>
      </c>
      <c r="AA1121" s="51">
        <v>-3.3888888888888897</v>
      </c>
      <c r="AB1121" s="53">
        <f t="shared" si="411"/>
        <v>195.7249829075875</v>
      </c>
      <c r="AC1121" s="53">
        <f t="shared" si="412"/>
        <v>199.84145168179992</v>
      </c>
      <c r="AD1121" s="53">
        <f t="shared" si="413"/>
        <v>357.68300242679379</v>
      </c>
      <c r="AE1121" s="53">
        <f t="shared" si="414"/>
        <v>517.23091450223046</v>
      </c>
      <c r="AF1121" s="53">
        <f t="shared" si="415"/>
        <v>671.88327103145798</v>
      </c>
      <c r="AG1121" s="53">
        <f t="shared" si="416"/>
        <v>1167.0555652197088</v>
      </c>
      <c r="AH1121" s="53">
        <f t="shared" si="417"/>
        <v>1382.2610277611993</v>
      </c>
      <c r="AI1121" s="53">
        <f t="shared" si="418"/>
        <v>1542.9092937157629</v>
      </c>
      <c r="AJ1121" s="53">
        <f t="shared" si="419"/>
        <v>1250.4237534036524</v>
      </c>
      <c r="AK1121" s="53">
        <f t="shared" si="420"/>
        <v>718.77483347086923</v>
      </c>
      <c r="AL1121" s="53">
        <f t="shared" si="421"/>
        <v>619.37859951168127</v>
      </c>
      <c r="AM1121" s="53">
        <f t="shared" si="422"/>
        <v>319.02153806399718</v>
      </c>
      <c r="AN1121" s="55">
        <f t="shared" si="423"/>
        <v>0.52868714622713264</v>
      </c>
      <c r="AO1121" s="55">
        <f t="shared" si="424"/>
        <v>0.49926674509304209</v>
      </c>
      <c r="AP1121" s="55">
        <f t="shared" si="425"/>
        <v>0.55321929864577202</v>
      </c>
      <c r="AQ1121" s="55">
        <f t="shared" si="426"/>
        <v>0.57294670214216403</v>
      </c>
      <c r="AR1121" s="55">
        <f t="shared" si="427"/>
        <v>0.57498313179403915</v>
      </c>
      <c r="AS1121" s="55">
        <f t="shared" si="428"/>
        <v>0.64698395977954004</v>
      </c>
      <c r="AT1121" s="55">
        <f t="shared" si="429"/>
        <v>0.67503503677775234</v>
      </c>
      <c r="AU1121" s="55">
        <f t="shared" si="430"/>
        <v>0.7394171312980764</v>
      </c>
      <c r="AV1121" s="55">
        <f t="shared" si="431"/>
        <v>0.73437394402435829</v>
      </c>
      <c r="AW1121" s="55">
        <f t="shared" si="432"/>
        <v>0.67981497135742075</v>
      </c>
      <c r="AX1121" s="55">
        <f t="shared" si="433"/>
        <v>0.71587234819671375</v>
      </c>
      <c r="AY1121" s="55">
        <f t="shared" si="434"/>
        <v>0.66969574614302763</v>
      </c>
    </row>
    <row r="1122" spans="1:51" ht="14.4" thickBot="1" x14ac:dyDescent="0.3">
      <c r="A1122" s="41" t="s">
        <v>1398</v>
      </c>
      <c r="B1122" s="41" t="s">
        <v>1447</v>
      </c>
      <c r="C1122" s="26" t="s">
        <v>1181</v>
      </c>
      <c r="D1122" s="50">
        <v>2.61</v>
      </c>
      <c r="E1122" s="50">
        <v>2.7</v>
      </c>
      <c r="F1122" s="50">
        <v>5.28</v>
      </c>
      <c r="G1122" s="50">
        <v>11.7</v>
      </c>
      <c r="H1122" s="50">
        <v>18.61</v>
      </c>
      <c r="I1122" s="50">
        <v>22.8</v>
      </c>
      <c r="J1122" s="50">
        <v>26</v>
      </c>
      <c r="K1122" s="50">
        <v>25.9</v>
      </c>
      <c r="L1122" s="50">
        <v>19.61</v>
      </c>
      <c r="M1122" s="50">
        <v>13.7</v>
      </c>
      <c r="N1122" s="50">
        <v>5.5</v>
      </c>
      <c r="O1122" s="50">
        <v>6</v>
      </c>
      <c r="P1122" s="51">
        <v>-2.3888888888888893</v>
      </c>
      <c r="Q1122" s="51">
        <v>-3.9999999999999996</v>
      </c>
      <c r="R1122" s="51">
        <v>-2.7777777777777777</v>
      </c>
      <c r="S1122" s="51">
        <v>2.3000000000000003</v>
      </c>
      <c r="T1122" s="51">
        <v>10.499999999999998</v>
      </c>
      <c r="U1122" s="51">
        <v>17.599999999999998</v>
      </c>
      <c r="V1122" s="51">
        <v>17.5</v>
      </c>
      <c r="W1122" s="51">
        <v>19.499999999999996</v>
      </c>
      <c r="X1122" s="51">
        <v>14.222222222222223</v>
      </c>
      <c r="Y1122" s="51">
        <v>8.1999999999999993</v>
      </c>
      <c r="Z1122" s="51">
        <v>0</v>
      </c>
      <c r="AA1122" s="51">
        <v>0.22222222222222143</v>
      </c>
      <c r="AB1122" s="53">
        <f t="shared" si="411"/>
        <v>357.18080709216082</v>
      </c>
      <c r="AC1122" s="53">
        <f t="shared" si="412"/>
        <v>279.19626900539231</v>
      </c>
      <c r="AD1122" s="53">
        <f t="shared" si="413"/>
        <v>279.5343062456223</v>
      </c>
      <c r="AE1122" s="53">
        <f t="shared" si="414"/>
        <v>378.56287031290981</v>
      </c>
      <c r="AF1122" s="53">
        <f t="shared" si="415"/>
        <v>751.19498626141444</v>
      </c>
      <c r="AG1122" s="53">
        <f t="shared" si="416"/>
        <v>1456.9425341467779</v>
      </c>
      <c r="AH1122" s="53">
        <f t="shared" si="417"/>
        <v>1187.7601460918033</v>
      </c>
      <c r="AI1122" s="53">
        <f t="shared" si="418"/>
        <v>1534.9277031866127</v>
      </c>
      <c r="AJ1122" s="53">
        <f t="shared" si="419"/>
        <v>1150.819756952573</v>
      </c>
      <c r="AK1122" s="53">
        <f t="shared" si="420"/>
        <v>754.02348555312494</v>
      </c>
      <c r="AL1122" s="53">
        <f t="shared" si="421"/>
        <v>413.80567340656017</v>
      </c>
      <c r="AM1122" s="53">
        <f t="shared" si="422"/>
        <v>412.81305850211317</v>
      </c>
      <c r="AN1122" s="55">
        <f t="shared" si="423"/>
        <v>0.69612728658098055</v>
      </c>
      <c r="AO1122" s="55">
        <f t="shared" si="424"/>
        <v>0.61349724139859896</v>
      </c>
      <c r="AP1122" s="55">
        <f t="shared" si="425"/>
        <v>0.56072269874883207</v>
      </c>
      <c r="AQ1122" s="55">
        <f t="shared" si="426"/>
        <v>0.52504465652464094</v>
      </c>
      <c r="AR1122" s="55">
        <f t="shared" si="427"/>
        <v>0.59234064471586412</v>
      </c>
      <c r="AS1122" s="55">
        <f t="shared" si="428"/>
        <v>0.72507788428153885</v>
      </c>
      <c r="AT1122" s="55">
        <f t="shared" si="429"/>
        <v>0.59485417397311824</v>
      </c>
      <c r="AU1122" s="55">
        <f t="shared" si="430"/>
        <v>0.67822789966731911</v>
      </c>
      <c r="AV1122" s="55">
        <f t="shared" si="431"/>
        <v>0.7106629896287765</v>
      </c>
      <c r="AW1122" s="55">
        <f t="shared" si="432"/>
        <v>0.69402485959688809</v>
      </c>
      <c r="AX1122" s="55">
        <f t="shared" si="433"/>
        <v>0.67703807821753947</v>
      </c>
      <c r="AY1122" s="55">
        <f t="shared" si="434"/>
        <v>0.66462654281759082</v>
      </c>
    </row>
    <row r="1123" spans="1:51" ht="14.4" thickBot="1" x14ac:dyDescent="0.3">
      <c r="A1123" s="41" t="s">
        <v>1398</v>
      </c>
      <c r="B1123" s="41" t="s">
        <v>1447</v>
      </c>
      <c r="C1123" s="26" t="s">
        <v>1182</v>
      </c>
      <c r="D1123" s="50">
        <v>3.22</v>
      </c>
      <c r="E1123" s="50">
        <v>2</v>
      </c>
      <c r="F1123" s="50">
        <v>4.5</v>
      </c>
      <c r="G1123" s="50">
        <v>11.8</v>
      </c>
      <c r="H1123" s="50">
        <v>16.28</v>
      </c>
      <c r="I1123" s="50">
        <v>22.5</v>
      </c>
      <c r="J1123" s="50">
        <v>23.8</v>
      </c>
      <c r="K1123" s="50">
        <v>25</v>
      </c>
      <c r="L1123" s="50">
        <v>19.72</v>
      </c>
      <c r="M1123" s="50">
        <v>12.9</v>
      </c>
      <c r="N1123" s="50">
        <v>5</v>
      </c>
      <c r="O1123" s="50">
        <v>5.39</v>
      </c>
      <c r="P1123" s="51">
        <v>-1.888888888888888</v>
      </c>
      <c r="Q1123" s="51">
        <v>-4.1999999999999993</v>
      </c>
      <c r="R1123" s="51">
        <v>-2.8888888888888884</v>
      </c>
      <c r="S1123" s="51">
        <v>0.19999999999999968</v>
      </c>
      <c r="T1123" s="51">
        <v>5.7222222222222205</v>
      </c>
      <c r="U1123" s="51">
        <v>12.7</v>
      </c>
      <c r="V1123" s="51">
        <v>18.200000000000003</v>
      </c>
      <c r="W1123" s="51">
        <v>21.1</v>
      </c>
      <c r="X1123" s="51">
        <v>16.277777777777775</v>
      </c>
      <c r="Y1123" s="51">
        <v>5.7999999999999989</v>
      </c>
      <c r="Z1123" s="51">
        <v>-2.2222222222222223</v>
      </c>
      <c r="AA1123" s="51">
        <v>-0.77777777777777701</v>
      </c>
      <c r="AB1123" s="53">
        <f t="shared" si="411"/>
        <v>368.28618898197692</v>
      </c>
      <c r="AC1123" s="53">
        <f t="shared" si="412"/>
        <v>284.77492454816434</v>
      </c>
      <c r="AD1123" s="53">
        <f t="shared" si="413"/>
        <v>290.31975132618123</v>
      </c>
      <c r="AE1123" s="53">
        <f t="shared" si="414"/>
        <v>278.19092524163216</v>
      </c>
      <c r="AF1123" s="53">
        <f t="shared" si="415"/>
        <v>454.76559868743084</v>
      </c>
      <c r="AG1123" s="53">
        <f t="shared" si="416"/>
        <v>790.37972619720585</v>
      </c>
      <c r="AH1123" s="53">
        <f t="shared" si="417"/>
        <v>1479.1199704460073</v>
      </c>
      <c r="AI1123" s="53">
        <f t="shared" si="418"/>
        <v>1973.142557016447</v>
      </c>
      <c r="AJ1123" s="53">
        <f t="shared" si="419"/>
        <v>1488.2768238871327</v>
      </c>
      <c r="AK1123" s="53">
        <f t="shared" si="420"/>
        <v>571.74526302762274</v>
      </c>
      <c r="AL1123" s="53">
        <f t="shared" si="421"/>
        <v>309.46910795704952</v>
      </c>
      <c r="AM1123" s="53">
        <f t="shared" si="422"/>
        <v>372.3589853306807</v>
      </c>
      <c r="AN1123" s="55">
        <f t="shared" si="423"/>
        <v>0.691763752045641</v>
      </c>
      <c r="AO1123" s="55">
        <f t="shared" si="424"/>
        <v>0.63521637739394543</v>
      </c>
      <c r="AP1123" s="55">
        <f t="shared" si="425"/>
        <v>0.58718106565232886</v>
      </c>
      <c r="AQ1123" s="55">
        <f t="shared" si="426"/>
        <v>0.44860682709848382</v>
      </c>
      <c r="AR1123" s="55">
        <f t="shared" si="427"/>
        <v>0.49605618367490001</v>
      </c>
      <c r="AS1123" s="55">
        <f t="shared" si="428"/>
        <v>0.53893252244049716</v>
      </c>
      <c r="AT1123" s="55">
        <f t="shared" si="429"/>
        <v>0.70884701378586867</v>
      </c>
      <c r="AU1123" s="55">
        <f t="shared" si="430"/>
        <v>0.78981255804610639</v>
      </c>
      <c r="AV1123" s="55">
        <f t="shared" si="431"/>
        <v>0.80541428207216648</v>
      </c>
      <c r="AW1123" s="55">
        <f t="shared" si="432"/>
        <v>0.62030943885815149</v>
      </c>
      <c r="AX1123" s="55">
        <f t="shared" si="433"/>
        <v>0.59575504147377212</v>
      </c>
      <c r="AY1123" s="55">
        <f t="shared" si="434"/>
        <v>0.64469293704415587</v>
      </c>
    </row>
    <row r="1124" spans="1:51" ht="14.4" thickBot="1" x14ac:dyDescent="0.3">
      <c r="A1124" s="41" t="s">
        <v>1398</v>
      </c>
      <c r="B1124" s="41" t="s">
        <v>1447</v>
      </c>
      <c r="C1124" s="26" t="s">
        <v>1183</v>
      </c>
      <c r="D1124" s="50">
        <v>-1.1100000000000001</v>
      </c>
      <c r="E1124" s="50">
        <v>3.3</v>
      </c>
      <c r="F1124" s="50">
        <v>3.22</v>
      </c>
      <c r="G1124" s="50">
        <v>11.9</v>
      </c>
      <c r="H1124" s="50">
        <v>15.72</v>
      </c>
      <c r="I1124" s="50">
        <v>20.7</v>
      </c>
      <c r="J1124" s="50">
        <v>21.9</v>
      </c>
      <c r="K1124" s="50">
        <v>22.1</v>
      </c>
      <c r="L1124" s="50">
        <v>17</v>
      </c>
      <c r="M1124" s="50">
        <v>14.1</v>
      </c>
      <c r="N1124" s="50">
        <v>8.89</v>
      </c>
      <c r="O1124" s="50">
        <v>1.1100000000000001</v>
      </c>
      <c r="P1124" s="51">
        <v>-6.6111111111111098</v>
      </c>
      <c r="Q1124" s="51">
        <v>-4.4000000000000012</v>
      </c>
      <c r="R1124" s="51">
        <v>-6.2777777777777777</v>
      </c>
      <c r="S1124" s="51">
        <v>2.0000000000000009</v>
      </c>
      <c r="T1124" s="51">
        <v>9.7777777777777786</v>
      </c>
      <c r="U1124" s="51">
        <v>14.000000000000002</v>
      </c>
      <c r="V1124" s="51">
        <v>16.900000000000002</v>
      </c>
      <c r="W1124" s="51">
        <v>15.7</v>
      </c>
      <c r="X1124" s="51">
        <v>13.888888888888889</v>
      </c>
      <c r="Y1124" s="51">
        <v>7.2</v>
      </c>
      <c r="Z1124" s="51">
        <v>2.7777777777777777</v>
      </c>
      <c r="AA1124" s="51">
        <v>-4.2222222222222232</v>
      </c>
      <c r="AB1124" s="53">
        <f t="shared" si="411"/>
        <v>247.30346140979748</v>
      </c>
      <c r="AC1124" s="53">
        <f t="shared" si="412"/>
        <v>251.98881051728941</v>
      </c>
      <c r="AD1124" s="53">
        <f t="shared" si="413"/>
        <v>190.62511559886275</v>
      </c>
      <c r="AE1124" s="53">
        <f t="shared" si="414"/>
        <v>357.9662800565934</v>
      </c>
      <c r="AF1124" s="53">
        <f t="shared" si="415"/>
        <v>818.91784123486582</v>
      </c>
      <c r="AG1124" s="53">
        <f t="shared" si="416"/>
        <v>1045.2760455593514</v>
      </c>
      <c r="AH1124" s="53">
        <f t="shared" si="417"/>
        <v>1408.5507882189313</v>
      </c>
      <c r="AI1124" s="53">
        <f t="shared" si="418"/>
        <v>1194.2397980618357</v>
      </c>
      <c r="AJ1124" s="53">
        <f t="shared" si="419"/>
        <v>1298.1798201434935</v>
      </c>
      <c r="AK1124" s="53">
        <f t="shared" si="420"/>
        <v>641.11082907589616</v>
      </c>
      <c r="AL1124" s="53">
        <f t="shared" si="421"/>
        <v>488.73036287687825</v>
      </c>
      <c r="AM1124" s="53">
        <f t="shared" si="422"/>
        <v>302.50125484916379</v>
      </c>
      <c r="AN1124" s="55">
        <f t="shared" si="423"/>
        <v>0.66234324076368956</v>
      </c>
      <c r="AO1124" s="55">
        <f t="shared" si="424"/>
        <v>0.57059644110367014</v>
      </c>
      <c r="AP1124" s="55">
        <f t="shared" si="425"/>
        <v>0.49768568032554067</v>
      </c>
      <c r="AQ1124" s="55">
        <f t="shared" si="426"/>
        <v>0.50720525743056355</v>
      </c>
      <c r="AR1124" s="55">
        <f t="shared" si="427"/>
        <v>0.67767269984731415</v>
      </c>
      <c r="AS1124" s="55">
        <f t="shared" si="428"/>
        <v>0.65484594455151912</v>
      </c>
      <c r="AT1124" s="55">
        <f t="shared" si="429"/>
        <v>0.73271605288545871</v>
      </c>
      <c r="AU1124" s="55">
        <f t="shared" si="430"/>
        <v>0.67057431321121819</v>
      </c>
      <c r="AV1124" s="55">
        <f t="shared" si="431"/>
        <v>0.81916791051826654</v>
      </c>
      <c r="AW1124" s="55">
        <f t="shared" si="432"/>
        <v>0.63170354644906768</v>
      </c>
      <c r="AX1124" s="55">
        <f t="shared" si="433"/>
        <v>0.65522378151392713</v>
      </c>
      <c r="AY1124" s="55">
        <f t="shared" si="434"/>
        <v>0.67588358617631439</v>
      </c>
    </row>
    <row r="1125" spans="1:51" ht="27" thickBot="1" x14ac:dyDescent="0.3">
      <c r="A1125" s="41" t="s">
        <v>1398</v>
      </c>
      <c r="B1125" s="41" t="s">
        <v>1447</v>
      </c>
      <c r="C1125" s="27" t="s">
        <v>1184</v>
      </c>
      <c r="D1125" s="50">
        <v>0.61</v>
      </c>
      <c r="E1125" s="50">
        <v>1.6</v>
      </c>
      <c r="F1125" s="50">
        <v>7.72</v>
      </c>
      <c r="G1125" s="50">
        <v>12.5</v>
      </c>
      <c r="H1125" s="50">
        <v>18.22</v>
      </c>
      <c r="I1125" s="50">
        <v>22.5</v>
      </c>
      <c r="J1125" s="50">
        <v>24.5</v>
      </c>
      <c r="K1125" s="50">
        <v>23</v>
      </c>
      <c r="L1125" s="50">
        <v>20.11</v>
      </c>
      <c r="M1125" s="50">
        <v>11.9</v>
      </c>
      <c r="N1125" s="50">
        <v>7.78</v>
      </c>
      <c r="O1125" s="50">
        <v>1</v>
      </c>
      <c r="P1125" s="51">
        <v>-6.2777777777777777</v>
      </c>
      <c r="Q1125" s="51">
        <v>-4.4000000000000012</v>
      </c>
      <c r="R1125" s="51">
        <v>-0.88888888888888962</v>
      </c>
      <c r="S1125" s="51">
        <v>4.4000000000000012</v>
      </c>
      <c r="T1125" s="51">
        <v>12</v>
      </c>
      <c r="U1125" s="51">
        <v>16.2</v>
      </c>
      <c r="V1125" s="51">
        <v>19.2</v>
      </c>
      <c r="W1125" s="51">
        <v>17.7</v>
      </c>
      <c r="X1125" s="51">
        <v>15.388888888888889</v>
      </c>
      <c r="Y1125" s="51">
        <v>5.0999999999999996</v>
      </c>
      <c r="Z1125" s="51">
        <v>2.6111111111111125</v>
      </c>
      <c r="AA1125" s="51">
        <v>-4.7777777777777786</v>
      </c>
      <c r="AB1125" s="53">
        <f t="shared" si="411"/>
        <v>229.66933601244901</v>
      </c>
      <c r="AC1125" s="53">
        <f t="shared" si="412"/>
        <v>284.35397850193834</v>
      </c>
      <c r="AD1125" s="53">
        <f t="shared" si="413"/>
        <v>312.12944442468353</v>
      </c>
      <c r="AE1125" s="53">
        <f t="shared" si="414"/>
        <v>483.03928746941625</v>
      </c>
      <c r="AF1125" s="53">
        <f t="shared" si="415"/>
        <v>939.02159515933272</v>
      </c>
      <c r="AG1125" s="53">
        <f t="shared" si="416"/>
        <v>1242.3875257180787</v>
      </c>
      <c r="AH1125" s="53">
        <f t="shared" si="417"/>
        <v>1607.2103056497263</v>
      </c>
      <c r="AI1125" s="53">
        <f t="shared" si="418"/>
        <v>1457.660715365065</v>
      </c>
      <c r="AJ1125" s="53">
        <f t="shared" si="419"/>
        <v>1296.7013076011492</v>
      </c>
      <c r="AK1125" s="53">
        <f t="shared" si="420"/>
        <v>554.0311264155722</v>
      </c>
      <c r="AL1125" s="53">
        <f t="shared" si="421"/>
        <v>514.6113293168786</v>
      </c>
      <c r="AM1125" s="53">
        <f t="shared" si="422"/>
        <v>280.43675057291767</v>
      </c>
      <c r="AN1125" s="55">
        <f t="shared" si="423"/>
        <v>0.59962266453808677</v>
      </c>
      <c r="AO1125" s="55">
        <f t="shared" si="424"/>
        <v>0.64388322566308231</v>
      </c>
      <c r="AP1125" s="55">
        <f t="shared" si="425"/>
        <v>0.54481534559693834</v>
      </c>
      <c r="AQ1125" s="55">
        <f t="shared" si="426"/>
        <v>0.57767979116854229</v>
      </c>
      <c r="AR1125" s="55">
        <f t="shared" si="427"/>
        <v>0.67040890809346187</v>
      </c>
      <c r="AS1125" s="55">
        <f t="shared" si="428"/>
        <v>0.67568618198676067</v>
      </c>
      <c r="AT1125" s="55">
        <f t="shared" si="429"/>
        <v>0.72354683534010433</v>
      </c>
      <c r="AU1125" s="55">
        <f t="shared" si="430"/>
        <v>0.7208771497220543</v>
      </c>
      <c r="AV1125" s="55">
        <f t="shared" si="431"/>
        <v>0.74276429701964386</v>
      </c>
      <c r="AW1125" s="55">
        <f t="shared" si="432"/>
        <v>0.63100059632851979</v>
      </c>
      <c r="AX1125" s="55">
        <f t="shared" si="433"/>
        <v>0.69812676676821828</v>
      </c>
      <c r="AY1125" s="55">
        <f t="shared" si="434"/>
        <v>0.65334569368669271</v>
      </c>
    </row>
    <row r="1126" spans="1:51" ht="14.4" thickBot="1" x14ac:dyDescent="0.3">
      <c r="A1126" s="41" t="s">
        <v>1398</v>
      </c>
      <c r="B1126" s="41" t="s">
        <v>1447</v>
      </c>
      <c r="C1126" s="26" t="s">
        <v>1185</v>
      </c>
      <c r="D1126" s="50">
        <v>2.39</v>
      </c>
      <c r="E1126" s="50">
        <v>1.3</v>
      </c>
      <c r="F1126" s="50">
        <v>6.22</v>
      </c>
      <c r="G1126" s="50">
        <v>14.1</v>
      </c>
      <c r="H1126" s="50">
        <v>17.61</v>
      </c>
      <c r="I1126" s="50">
        <v>24.2</v>
      </c>
      <c r="J1126" s="50">
        <v>27.2</v>
      </c>
      <c r="K1126" s="50">
        <v>25.9</v>
      </c>
      <c r="L1126" s="50">
        <v>19.61</v>
      </c>
      <c r="M1126" s="50">
        <v>15.4</v>
      </c>
      <c r="N1126" s="50">
        <v>8.2799999999999994</v>
      </c>
      <c r="O1126" s="50">
        <v>6.39</v>
      </c>
      <c r="P1126" s="51">
        <v>-4.7777777777777786</v>
      </c>
      <c r="Q1126" s="51">
        <v>-6.4999999999999991</v>
      </c>
      <c r="R1126" s="51">
        <v>-2.3888888888888893</v>
      </c>
      <c r="S1126" s="51">
        <v>5.8999999999999986</v>
      </c>
      <c r="T1126" s="51">
        <v>11.777777777777779</v>
      </c>
      <c r="U1126" s="51">
        <v>17.399999999999999</v>
      </c>
      <c r="V1126" s="51">
        <v>18.600000000000001</v>
      </c>
      <c r="W1126" s="51">
        <v>17.599999999999998</v>
      </c>
      <c r="X1126" s="51">
        <v>15.888888888888889</v>
      </c>
      <c r="Y1126" s="51">
        <v>9.8000000000000007</v>
      </c>
      <c r="Z1126" s="51">
        <v>4.2777777777777795</v>
      </c>
      <c r="AA1126" s="51">
        <v>0.38888888888889045</v>
      </c>
      <c r="AB1126" s="53">
        <f t="shared" si="411"/>
        <v>253.89925063400031</v>
      </c>
      <c r="AC1126" s="53">
        <f t="shared" si="412"/>
        <v>211.24085603184957</v>
      </c>
      <c r="AD1126" s="53">
        <f t="shared" si="413"/>
        <v>277.46468277844428</v>
      </c>
      <c r="AE1126" s="53">
        <f t="shared" si="414"/>
        <v>536.15230658630173</v>
      </c>
      <c r="AF1126" s="53">
        <f t="shared" si="415"/>
        <v>947.58365237708085</v>
      </c>
      <c r="AG1126" s="53">
        <f t="shared" si="416"/>
        <v>1305.6286856854051</v>
      </c>
      <c r="AH1126" s="53">
        <f t="shared" si="417"/>
        <v>1270.7591068988818</v>
      </c>
      <c r="AI1126" s="53">
        <f t="shared" si="418"/>
        <v>1209.9819853675344</v>
      </c>
      <c r="AJ1126" s="53">
        <f t="shared" si="419"/>
        <v>1425.9343627489257</v>
      </c>
      <c r="AK1126" s="53">
        <f t="shared" si="420"/>
        <v>838.37000571913984</v>
      </c>
      <c r="AL1126" s="53">
        <f t="shared" si="421"/>
        <v>629.20577819083724</v>
      </c>
      <c r="AM1126" s="53">
        <f t="shared" si="422"/>
        <v>411.66638019358493</v>
      </c>
      <c r="AN1126" s="55">
        <f t="shared" si="423"/>
        <v>0.59152012599315196</v>
      </c>
      <c r="AO1126" s="55">
        <f t="shared" si="424"/>
        <v>0.56096366748162696</v>
      </c>
      <c r="AP1126" s="55">
        <f t="shared" si="425"/>
        <v>0.54076460131513626</v>
      </c>
      <c r="AQ1126" s="55">
        <f t="shared" si="426"/>
        <v>0.57768467700227299</v>
      </c>
      <c r="AR1126" s="55">
        <f t="shared" si="427"/>
        <v>0.68650385374374223</v>
      </c>
      <c r="AS1126" s="55">
        <f t="shared" si="428"/>
        <v>0.65802603850507957</v>
      </c>
      <c r="AT1126" s="55">
        <f t="shared" si="429"/>
        <v>0.5939164653072937</v>
      </c>
      <c r="AU1126" s="55">
        <f t="shared" si="430"/>
        <v>0.60217280874626589</v>
      </c>
      <c r="AV1126" s="55">
        <f t="shared" si="431"/>
        <v>0.7910607040559039</v>
      </c>
      <c r="AW1126" s="55">
        <f t="shared" si="432"/>
        <v>0.69273743349637174</v>
      </c>
      <c r="AX1126" s="55">
        <f t="shared" si="433"/>
        <v>0.75894955807793907</v>
      </c>
      <c r="AY1126" s="55">
        <f t="shared" si="434"/>
        <v>0.65483778888491873</v>
      </c>
    </row>
    <row r="1127" spans="1:51" ht="14.4" thickBot="1" x14ac:dyDescent="0.3">
      <c r="A1127" s="41" t="s">
        <v>1398</v>
      </c>
      <c r="B1127" s="41" t="s">
        <v>1447</v>
      </c>
      <c r="C1127" s="26" t="s">
        <v>1186</v>
      </c>
      <c r="D1127" s="50">
        <v>1.61</v>
      </c>
      <c r="E1127" s="50">
        <v>1.8</v>
      </c>
      <c r="F1127" s="50">
        <v>4</v>
      </c>
      <c r="G1127" s="50">
        <v>11.7</v>
      </c>
      <c r="H1127" s="50">
        <v>16.72</v>
      </c>
      <c r="I1127" s="50">
        <v>22.1</v>
      </c>
      <c r="J1127" s="50">
        <v>24.8</v>
      </c>
      <c r="K1127" s="50">
        <v>25.1</v>
      </c>
      <c r="L1127" s="50">
        <v>19.11</v>
      </c>
      <c r="M1127" s="50">
        <v>12.2</v>
      </c>
      <c r="N1127" s="50">
        <v>4.72</v>
      </c>
      <c r="O1127" s="50">
        <v>3.39</v>
      </c>
      <c r="P1127" s="51">
        <v>-2.5</v>
      </c>
      <c r="Q1127" s="51">
        <v>-5.3999999999999995</v>
      </c>
      <c r="R1127" s="51">
        <v>-4.2222222222222232</v>
      </c>
      <c r="S1127" s="51">
        <v>0.29999999999999954</v>
      </c>
      <c r="T1127" s="51">
        <v>5.8888888888888893</v>
      </c>
      <c r="U1127" s="51">
        <v>16.900000000000002</v>
      </c>
      <c r="V1127" s="51">
        <v>15.899999999999999</v>
      </c>
      <c r="W1127" s="51">
        <v>18.499999999999996</v>
      </c>
      <c r="X1127" s="51">
        <v>11.777777777777779</v>
      </c>
      <c r="Y1127" s="51">
        <v>6.0999999999999979</v>
      </c>
      <c r="Z1127" s="51">
        <v>-1.888888888888888</v>
      </c>
      <c r="AA1127" s="51">
        <v>-2.0000000000000009</v>
      </c>
      <c r="AB1127" s="53">
        <f t="shared" si="411"/>
        <v>377.31256564994078</v>
      </c>
      <c r="AC1127" s="53">
        <f t="shared" si="412"/>
        <v>241.01238133636971</v>
      </c>
      <c r="AD1127" s="53">
        <f t="shared" si="413"/>
        <v>246.37052026497943</v>
      </c>
      <c r="AE1127" s="53">
        <f t="shared" si="414"/>
        <v>284.11528995210534</v>
      </c>
      <c r="AF1127" s="53">
        <f t="shared" si="415"/>
        <v>452.5327406420385</v>
      </c>
      <c r="AG1127" s="53">
        <f t="shared" si="416"/>
        <v>1391.4765636589082</v>
      </c>
      <c r="AH1127" s="53">
        <f t="shared" si="417"/>
        <v>1041.0419446055125</v>
      </c>
      <c r="AI1127" s="53">
        <f t="shared" si="418"/>
        <v>1420.8220863129679</v>
      </c>
      <c r="AJ1127" s="53">
        <f t="shared" si="419"/>
        <v>862.53868446320678</v>
      </c>
      <c r="AK1127" s="53">
        <f t="shared" si="420"/>
        <v>623.93786489264755</v>
      </c>
      <c r="AL1127" s="53">
        <f t="shared" si="421"/>
        <v>331.47403611708756</v>
      </c>
      <c r="AM1127" s="53">
        <f t="shared" si="422"/>
        <v>357.9825965547542</v>
      </c>
      <c r="AN1127" s="55">
        <f t="shared" si="423"/>
        <v>0.74143430713824876</v>
      </c>
      <c r="AO1127" s="55">
        <f t="shared" si="424"/>
        <v>0.58856072390851599</v>
      </c>
      <c r="AP1127" s="55">
        <f t="shared" si="425"/>
        <v>0.5504697520935885</v>
      </c>
      <c r="AQ1127" s="55">
        <f t="shared" si="426"/>
        <v>0.45485663923885505</v>
      </c>
      <c r="AR1127" s="55">
        <f t="shared" si="427"/>
        <v>0.48796226531678921</v>
      </c>
      <c r="AS1127" s="55">
        <f t="shared" si="428"/>
        <v>0.72383418754532469</v>
      </c>
      <c r="AT1127" s="55">
        <f t="shared" si="429"/>
        <v>0.57712542546392598</v>
      </c>
      <c r="AU1127" s="55">
        <f t="shared" si="430"/>
        <v>0.6682215184091288</v>
      </c>
      <c r="AV1127" s="55">
        <f t="shared" si="431"/>
        <v>0.62489061456646455</v>
      </c>
      <c r="AW1127" s="55">
        <f t="shared" si="432"/>
        <v>0.66304797658581449</v>
      </c>
      <c r="AX1127" s="55">
        <f t="shared" si="433"/>
        <v>0.6226183055191632</v>
      </c>
      <c r="AY1127" s="55">
        <f t="shared" si="434"/>
        <v>0.67793858492185166</v>
      </c>
    </row>
    <row r="1128" spans="1:51" ht="14.4" thickBot="1" x14ac:dyDescent="0.3">
      <c r="A1128" s="41" t="s">
        <v>1398</v>
      </c>
      <c r="B1128" s="41" t="s">
        <v>1447</v>
      </c>
      <c r="C1128" s="26" t="s">
        <v>1187</v>
      </c>
      <c r="D1128" s="50">
        <v>0.89</v>
      </c>
      <c r="E1128" s="50">
        <v>4.2</v>
      </c>
      <c r="F1128" s="50">
        <v>3.22</v>
      </c>
      <c r="G1128" s="50">
        <v>9.5</v>
      </c>
      <c r="H1128" s="50">
        <v>16.5</v>
      </c>
      <c r="I1128" s="50">
        <v>20</v>
      </c>
      <c r="J1128" s="50">
        <v>20.9</v>
      </c>
      <c r="K1128" s="50">
        <v>21.9</v>
      </c>
      <c r="L1128" s="50">
        <v>21.11</v>
      </c>
      <c r="M1128" s="50">
        <v>13.6</v>
      </c>
      <c r="N1128" s="50">
        <v>10.89</v>
      </c>
      <c r="O1128" s="50">
        <v>-0.28000000000000003</v>
      </c>
      <c r="P1128" s="51">
        <v>-4.2222222222222232</v>
      </c>
      <c r="Q1128" s="51">
        <v>-2.4</v>
      </c>
      <c r="R1128" s="51">
        <v>-2.8888888888888884</v>
      </c>
      <c r="S1128" s="51">
        <v>-0.39999999999999936</v>
      </c>
      <c r="T1128" s="51">
        <v>8.4999999999999982</v>
      </c>
      <c r="U1128" s="51">
        <v>14.9</v>
      </c>
      <c r="V1128" s="51">
        <v>18.499999999999996</v>
      </c>
      <c r="W1128" s="51">
        <v>15.899999999999999</v>
      </c>
      <c r="X1128" s="51">
        <v>13.111111111111111</v>
      </c>
      <c r="Y1128" s="51">
        <v>6.3000000000000016</v>
      </c>
      <c r="Z1128" s="51">
        <v>1.5000000000000016</v>
      </c>
      <c r="AA1128" s="51">
        <v>-6.6111111111111098</v>
      </c>
      <c r="AB1128" s="53">
        <f t="shared" si="411"/>
        <v>307.32601134537009</v>
      </c>
      <c r="AC1128" s="53">
        <f t="shared" si="412"/>
        <v>318.76568459631949</v>
      </c>
      <c r="AD1128" s="53">
        <f t="shared" si="413"/>
        <v>317.64297221155562</v>
      </c>
      <c r="AE1128" s="53">
        <f t="shared" si="414"/>
        <v>297.16860652274363</v>
      </c>
      <c r="AF1128" s="53">
        <f t="shared" si="415"/>
        <v>655.95661617330836</v>
      </c>
      <c r="AG1128" s="53">
        <f t="shared" si="416"/>
        <v>1226.0504044176932</v>
      </c>
      <c r="AH1128" s="53">
        <f t="shared" si="417"/>
        <v>1832.0649540055977</v>
      </c>
      <c r="AI1128" s="53">
        <f t="shared" si="418"/>
        <v>1240.209182574635</v>
      </c>
      <c r="AJ1128" s="53">
        <f t="shared" si="419"/>
        <v>907.92853804680772</v>
      </c>
      <c r="AK1128" s="53">
        <f t="shared" si="420"/>
        <v>585.27534703582796</v>
      </c>
      <c r="AL1128" s="53">
        <f t="shared" si="421"/>
        <v>356.30378533238519</v>
      </c>
      <c r="AM1128" s="53">
        <f t="shared" si="422"/>
        <v>232.77668442072905</v>
      </c>
      <c r="AN1128" s="55">
        <f t="shared" si="423"/>
        <v>0.68666361988132962</v>
      </c>
      <c r="AO1128" s="55">
        <f t="shared" si="424"/>
        <v>0.62176897005910869</v>
      </c>
      <c r="AP1128" s="55">
        <f t="shared" si="425"/>
        <v>0.64244316161114856</v>
      </c>
      <c r="AQ1128" s="55">
        <f t="shared" si="426"/>
        <v>0.50053929556195176</v>
      </c>
      <c r="AR1128" s="55">
        <f t="shared" si="427"/>
        <v>0.59160813069949625</v>
      </c>
      <c r="AS1128" s="55">
        <f t="shared" si="428"/>
        <v>0.72470856291407015</v>
      </c>
      <c r="AT1128" s="55">
        <f t="shared" si="429"/>
        <v>0.86163161255934195</v>
      </c>
      <c r="AU1128" s="55">
        <f t="shared" si="430"/>
        <v>0.68753834162645522</v>
      </c>
      <c r="AV1128" s="55">
        <f t="shared" si="431"/>
        <v>0.60266407653542298</v>
      </c>
      <c r="AW1128" s="55">
        <f t="shared" si="432"/>
        <v>0.61344327376744079</v>
      </c>
      <c r="AX1128" s="55">
        <f t="shared" si="433"/>
        <v>0.52322081858664626</v>
      </c>
      <c r="AY1128" s="55">
        <f t="shared" si="434"/>
        <v>0.62343673903524355</v>
      </c>
    </row>
    <row r="1129" spans="1:51" ht="14.4" thickBot="1" x14ac:dyDescent="0.3">
      <c r="A1129" s="41" t="s">
        <v>1398</v>
      </c>
      <c r="B1129" s="41" t="s">
        <v>1448</v>
      </c>
      <c r="C1129" s="26" t="s">
        <v>1188</v>
      </c>
      <c r="D1129" s="50">
        <v>-7.22</v>
      </c>
      <c r="E1129" s="50">
        <v>-5.6</v>
      </c>
      <c r="F1129" s="50">
        <v>-0.5</v>
      </c>
      <c r="G1129" s="50">
        <v>7.8</v>
      </c>
      <c r="H1129" s="50">
        <v>13.78</v>
      </c>
      <c r="I1129" s="50">
        <v>19.3</v>
      </c>
      <c r="J1129" s="50">
        <v>21.1</v>
      </c>
      <c r="K1129" s="50">
        <v>19.8</v>
      </c>
      <c r="L1129" s="50">
        <v>15.11</v>
      </c>
      <c r="M1129" s="50">
        <v>8.6999999999999993</v>
      </c>
      <c r="N1129" s="50">
        <v>2.78</v>
      </c>
      <c r="O1129" s="50">
        <v>-1.5</v>
      </c>
      <c r="P1129" s="51">
        <v>-11.111111111111111</v>
      </c>
      <c r="Q1129" s="51">
        <v>-11.299999999999999</v>
      </c>
      <c r="R1129" s="51">
        <v>-6.7777777777777768</v>
      </c>
      <c r="S1129" s="51">
        <v>-1.1000000000000003</v>
      </c>
      <c r="T1129" s="51">
        <v>5.6111111111111116</v>
      </c>
      <c r="U1129" s="51">
        <v>12.899999999999999</v>
      </c>
      <c r="V1129" s="51">
        <v>14.3</v>
      </c>
      <c r="W1129" s="51">
        <v>13.900000000000002</v>
      </c>
      <c r="X1129" s="51">
        <v>10.111111111111112</v>
      </c>
      <c r="Y1129" s="51">
        <v>3.3999999999999986</v>
      </c>
      <c r="Z1129" s="51">
        <v>-2.7777777777777777</v>
      </c>
      <c r="AA1129" s="51">
        <v>-7.1111111111111116</v>
      </c>
      <c r="AB1129" s="53">
        <f t="shared" si="411"/>
        <v>193.69898060333</v>
      </c>
      <c r="AC1129" s="53">
        <f t="shared" si="412"/>
        <v>166.04582517582131</v>
      </c>
      <c r="AD1129" s="53">
        <f t="shared" si="413"/>
        <v>230.56280272219806</v>
      </c>
      <c r="AE1129" s="53">
        <f t="shared" si="414"/>
        <v>300.99652087932543</v>
      </c>
      <c r="AF1129" s="53">
        <f t="shared" si="415"/>
        <v>525.94219470583812</v>
      </c>
      <c r="AG1129" s="53">
        <f t="shared" si="416"/>
        <v>987.7826656395448</v>
      </c>
      <c r="AH1129" s="53">
        <f t="shared" si="417"/>
        <v>1060.2881779079928</v>
      </c>
      <c r="AI1129" s="53">
        <f t="shared" si="418"/>
        <v>1090.8124674722358</v>
      </c>
      <c r="AJ1129" s="53">
        <f t="shared" si="419"/>
        <v>890.44451369625426</v>
      </c>
      <c r="AK1129" s="53">
        <f t="shared" si="420"/>
        <v>540.57799023792904</v>
      </c>
      <c r="AL1129" s="53">
        <f t="shared" si="421"/>
        <v>333.13930229283943</v>
      </c>
      <c r="AM1129" s="53">
        <f t="shared" si="422"/>
        <v>235.66495759897978</v>
      </c>
      <c r="AN1129" s="55">
        <f t="shared" si="423"/>
        <v>0.73730699648815556</v>
      </c>
      <c r="AO1129" s="55">
        <f t="shared" si="424"/>
        <v>0.64163335598539095</v>
      </c>
      <c r="AP1129" s="55">
        <f t="shared" si="425"/>
        <v>0.62545032524416211</v>
      </c>
      <c r="AQ1129" s="55">
        <f t="shared" si="426"/>
        <v>0.53355558330101283</v>
      </c>
      <c r="AR1129" s="55">
        <f t="shared" si="427"/>
        <v>0.57812669950314644</v>
      </c>
      <c r="AS1129" s="55">
        <f t="shared" si="428"/>
        <v>0.66477641735676407</v>
      </c>
      <c r="AT1129" s="55">
        <f t="shared" si="429"/>
        <v>0.65147048564162569</v>
      </c>
      <c r="AU1129" s="55">
        <f t="shared" si="430"/>
        <v>0.68782040470235706</v>
      </c>
      <c r="AV1129" s="55">
        <f t="shared" si="431"/>
        <v>0.72060528177757988</v>
      </c>
      <c r="AW1129" s="55">
        <f t="shared" si="432"/>
        <v>0.69353889594904616</v>
      </c>
      <c r="AX1129" s="55">
        <f t="shared" si="433"/>
        <v>0.66824988728505774</v>
      </c>
      <c r="AY1129" s="55">
        <f t="shared" si="434"/>
        <v>0.65587858171718039</v>
      </c>
    </row>
    <row r="1130" spans="1:51" ht="14.4" thickBot="1" x14ac:dyDescent="0.3">
      <c r="A1130" s="41" t="s">
        <v>1398</v>
      </c>
      <c r="B1130" s="41" t="s">
        <v>1448</v>
      </c>
      <c r="C1130" s="26" t="s">
        <v>1189</v>
      </c>
      <c r="D1130" s="50">
        <v>-3.28</v>
      </c>
      <c r="E1130" s="50">
        <v>-8.3000000000000007</v>
      </c>
      <c r="F1130" s="50">
        <v>-0.22</v>
      </c>
      <c r="G1130" s="50">
        <v>8.1999999999999993</v>
      </c>
      <c r="H1130" s="50">
        <v>11.5</v>
      </c>
      <c r="I1130" s="50">
        <v>16.600000000000001</v>
      </c>
      <c r="J1130" s="50">
        <v>19.399999999999999</v>
      </c>
      <c r="K1130" s="50">
        <v>18.600000000000001</v>
      </c>
      <c r="L1130" s="50">
        <v>15.72</v>
      </c>
      <c r="M1130" s="50">
        <v>8.9</v>
      </c>
      <c r="N1130" s="50">
        <v>3.89</v>
      </c>
      <c r="O1130" s="50">
        <v>-5.28</v>
      </c>
      <c r="P1130" s="51">
        <v>-6.7222222222222232</v>
      </c>
      <c r="Q1130" s="51">
        <v>-14</v>
      </c>
      <c r="R1130" s="51">
        <v>-5.1111111111111107</v>
      </c>
      <c r="S1130" s="51">
        <v>0.29999999999999954</v>
      </c>
      <c r="T1130" s="51">
        <v>3.2777777777777768</v>
      </c>
      <c r="U1130" s="51">
        <v>12.4</v>
      </c>
      <c r="V1130" s="51">
        <v>12.4</v>
      </c>
      <c r="W1130" s="51">
        <v>14.7</v>
      </c>
      <c r="X1130" s="51">
        <v>11.388888888888889</v>
      </c>
      <c r="Y1130" s="51">
        <v>5.1999999999999993</v>
      </c>
      <c r="Z1130" s="51">
        <v>-0.77777777777777701</v>
      </c>
      <c r="AA1130" s="51">
        <v>-9.2777777777777768</v>
      </c>
      <c r="AB1130" s="53">
        <f t="shared" si="411"/>
        <v>285.38232866301496</v>
      </c>
      <c r="AC1130" s="53">
        <f t="shared" si="412"/>
        <v>132.1540446804093</v>
      </c>
      <c r="AD1130" s="53">
        <f t="shared" si="413"/>
        <v>291.24469959110354</v>
      </c>
      <c r="AE1130" s="53">
        <f t="shared" si="414"/>
        <v>359.11230804615445</v>
      </c>
      <c r="AF1130" s="53">
        <f t="shared" si="415"/>
        <v>440.63218621490421</v>
      </c>
      <c r="AG1130" s="53">
        <f t="shared" si="416"/>
        <v>1096.3486988504417</v>
      </c>
      <c r="AH1130" s="53">
        <f t="shared" si="417"/>
        <v>919.39887444540068</v>
      </c>
      <c r="AI1130" s="53">
        <f t="shared" si="418"/>
        <v>1303.6436444048684</v>
      </c>
      <c r="AJ1130" s="53">
        <f t="shared" si="419"/>
        <v>1014.9182207630953</v>
      </c>
      <c r="AK1130" s="53">
        <f t="shared" si="420"/>
        <v>686.2239838225895</v>
      </c>
      <c r="AL1130" s="53">
        <f t="shared" si="421"/>
        <v>413.47632368735111</v>
      </c>
      <c r="AM1130" s="53">
        <f t="shared" si="422"/>
        <v>223.1382983476044</v>
      </c>
      <c r="AN1130" s="55">
        <f t="shared" si="423"/>
        <v>0.77086719683475868</v>
      </c>
      <c r="AO1130" s="55">
        <f t="shared" si="424"/>
        <v>0.63499811274675733</v>
      </c>
      <c r="AP1130" s="55">
        <f t="shared" si="425"/>
        <v>0.69583277966368995</v>
      </c>
      <c r="AQ1130" s="55">
        <f t="shared" si="426"/>
        <v>0.57492371344998028</v>
      </c>
      <c r="AR1130" s="55">
        <f t="shared" si="427"/>
        <v>0.57020942689689125</v>
      </c>
      <c r="AS1130" s="55">
        <f t="shared" si="428"/>
        <v>0.76241352304548526</v>
      </c>
      <c r="AT1130" s="55">
        <f t="shared" si="429"/>
        <v>0.63936057541268942</v>
      </c>
      <c r="AU1130" s="55">
        <f t="shared" si="430"/>
        <v>0.78056758689001626</v>
      </c>
      <c r="AV1130" s="55">
        <f t="shared" si="431"/>
        <v>0.75442374422136671</v>
      </c>
      <c r="AW1130" s="55">
        <f t="shared" si="432"/>
        <v>0.77614236273730031</v>
      </c>
      <c r="AX1130" s="55">
        <f t="shared" si="433"/>
        <v>0.71588245756844016</v>
      </c>
      <c r="AY1130" s="55">
        <f t="shared" si="434"/>
        <v>0.73483103132678063</v>
      </c>
    </row>
    <row r="1131" spans="1:51" ht="14.4" thickBot="1" x14ac:dyDescent="0.3">
      <c r="A1131" s="41" t="s">
        <v>1398</v>
      </c>
      <c r="B1131" s="41" t="s">
        <v>1448</v>
      </c>
      <c r="C1131" s="26" t="s">
        <v>1190</v>
      </c>
      <c r="D1131" s="50">
        <v>-7.78</v>
      </c>
      <c r="E1131" s="50">
        <v>-5.2</v>
      </c>
      <c r="F1131" s="50">
        <v>-2</v>
      </c>
      <c r="G1131" s="50">
        <v>9</v>
      </c>
      <c r="H1131" s="50">
        <v>14.72</v>
      </c>
      <c r="I1131" s="50">
        <v>17.8</v>
      </c>
      <c r="J1131" s="50">
        <v>21.6</v>
      </c>
      <c r="K1131" s="50">
        <v>20.399999999999999</v>
      </c>
      <c r="L1131" s="50">
        <v>16.28</v>
      </c>
      <c r="M1131" s="50">
        <v>9.1999999999999993</v>
      </c>
      <c r="N1131" s="50">
        <v>1.61</v>
      </c>
      <c r="O1131" s="50">
        <v>-4.1100000000000003</v>
      </c>
      <c r="P1131" s="51">
        <v>-13.277777777777777</v>
      </c>
      <c r="Q1131" s="51">
        <v>-12.2</v>
      </c>
      <c r="R1131" s="51">
        <v>-8.2222222222222232</v>
      </c>
      <c r="S1131" s="51">
        <v>0.89999999999999858</v>
      </c>
      <c r="T1131" s="51">
        <v>7.1111111111111089</v>
      </c>
      <c r="U1131" s="51">
        <v>11.9</v>
      </c>
      <c r="V1131" s="51">
        <v>15.7</v>
      </c>
      <c r="W1131" s="51">
        <v>13.8</v>
      </c>
      <c r="X1131" s="51">
        <v>11.611111111111111</v>
      </c>
      <c r="Y1131" s="51">
        <v>4.6000000000000005</v>
      </c>
      <c r="Z1131" s="51">
        <v>-4.1111111111111098</v>
      </c>
      <c r="AA1131" s="51">
        <v>-9.3888888888888875</v>
      </c>
      <c r="AB1131" s="53">
        <f t="shared" si="411"/>
        <v>142.76638921965784</v>
      </c>
      <c r="AC1131" s="53">
        <f t="shared" si="412"/>
        <v>139.46150859069016</v>
      </c>
      <c r="AD1131" s="53">
        <f t="shared" si="413"/>
        <v>205.89680703530428</v>
      </c>
      <c r="AE1131" s="53">
        <f t="shared" si="414"/>
        <v>370.96670816116944</v>
      </c>
      <c r="AF1131" s="53">
        <f t="shared" si="415"/>
        <v>608.48211707206417</v>
      </c>
      <c r="AG1131" s="53">
        <f t="shared" si="416"/>
        <v>951.5217796101864</v>
      </c>
      <c r="AH1131" s="53">
        <f t="shared" si="417"/>
        <v>1231.2552299473211</v>
      </c>
      <c r="AI1131" s="53">
        <f t="shared" si="418"/>
        <v>1037.5090974172681</v>
      </c>
      <c r="AJ1131" s="53">
        <f t="shared" si="419"/>
        <v>1008.4790585998082</v>
      </c>
      <c r="AK1131" s="53">
        <f t="shared" si="420"/>
        <v>618.54207655610867</v>
      </c>
      <c r="AL1131" s="53">
        <f t="shared" si="421"/>
        <v>296.75615193536788</v>
      </c>
      <c r="AM1131" s="53">
        <f t="shared" si="422"/>
        <v>200.76604422966321</v>
      </c>
      <c r="AN1131" s="55">
        <f t="shared" si="423"/>
        <v>0.64682485580263249</v>
      </c>
      <c r="AO1131" s="55">
        <f t="shared" si="424"/>
        <v>0.57917751730137124</v>
      </c>
      <c r="AP1131" s="55">
        <f t="shared" si="425"/>
        <v>0.62443757038522496</v>
      </c>
      <c r="AQ1131" s="55">
        <f t="shared" si="426"/>
        <v>0.56873644006472179</v>
      </c>
      <c r="AR1131" s="55">
        <f t="shared" si="427"/>
        <v>0.60321161753358576</v>
      </c>
      <c r="AS1131" s="55">
        <f t="shared" si="428"/>
        <v>0.6838236360948331</v>
      </c>
      <c r="AT1131" s="55">
        <f t="shared" si="429"/>
        <v>0.69135874683594711</v>
      </c>
      <c r="AU1131" s="55">
        <f t="shared" si="430"/>
        <v>0.65846983903641554</v>
      </c>
      <c r="AV1131" s="55">
        <f t="shared" si="431"/>
        <v>0.73870409699681316</v>
      </c>
      <c r="AW1131" s="55">
        <f t="shared" si="432"/>
        <v>0.72946084567474301</v>
      </c>
      <c r="AX1131" s="55">
        <f t="shared" si="433"/>
        <v>0.65753959316503408</v>
      </c>
      <c r="AY1131" s="55">
        <f t="shared" si="434"/>
        <v>0.66694207388978566</v>
      </c>
    </row>
    <row r="1132" spans="1:51" ht="14.4" thickBot="1" x14ac:dyDescent="0.3">
      <c r="A1132" s="41" t="s">
        <v>1398</v>
      </c>
      <c r="B1132" s="41" t="s">
        <v>1448</v>
      </c>
      <c r="C1132" s="26" t="s">
        <v>1191</v>
      </c>
      <c r="D1132" s="50">
        <v>-6.61</v>
      </c>
      <c r="E1132" s="50">
        <v>-5.3</v>
      </c>
      <c r="F1132" s="50">
        <v>0.89</v>
      </c>
      <c r="G1132" s="50">
        <v>5.9</v>
      </c>
      <c r="H1132" s="50">
        <v>13</v>
      </c>
      <c r="I1132" s="50">
        <v>18.7</v>
      </c>
      <c r="J1132" s="50">
        <v>18.399999999999999</v>
      </c>
      <c r="K1132" s="50">
        <v>18.3</v>
      </c>
      <c r="L1132" s="50">
        <v>16.28</v>
      </c>
      <c r="M1132" s="50">
        <v>9.3000000000000007</v>
      </c>
      <c r="N1132" s="50">
        <v>3.11</v>
      </c>
      <c r="O1132" s="50">
        <v>-0.61</v>
      </c>
      <c r="P1132" s="51">
        <v>-10.499999999999998</v>
      </c>
      <c r="Q1132" s="51">
        <v>-10.299999999999999</v>
      </c>
      <c r="R1132" s="51">
        <v>-2.3888888888888893</v>
      </c>
      <c r="S1132" s="51">
        <v>9.9999999999999839E-2</v>
      </c>
      <c r="T1132" s="51">
        <v>7.3888888888888875</v>
      </c>
      <c r="U1132" s="51">
        <v>12.7</v>
      </c>
      <c r="V1132" s="51">
        <v>13.900000000000002</v>
      </c>
      <c r="W1132" s="51">
        <v>14.3</v>
      </c>
      <c r="X1132" s="51">
        <v>12.111111111111109</v>
      </c>
      <c r="Y1132" s="51">
        <v>6.1999999999999975</v>
      </c>
      <c r="Z1132" s="51">
        <v>-1.2777777777777781</v>
      </c>
      <c r="AA1132" s="51">
        <v>-3.3888888888888897</v>
      </c>
      <c r="AB1132" s="53">
        <f t="shared" si="411"/>
        <v>203.67266924181482</v>
      </c>
      <c r="AC1132" s="53">
        <f t="shared" si="412"/>
        <v>190.2502659466179</v>
      </c>
      <c r="AD1132" s="53">
        <f t="shared" si="413"/>
        <v>403.91285146426918</v>
      </c>
      <c r="AE1132" s="53">
        <f t="shared" si="414"/>
        <v>408.38114629151659</v>
      </c>
      <c r="AF1132" s="53">
        <f t="shared" si="415"/>
        <v>706.69106399789348</v>
      </c>
      <c r="AG1132" s="53">
        <f t="shared" si="416"/>
        <v>998.96066605440512</v>
      </c>
      <c r="AH1132" s="53">
        <f t="shared" si="417"/>
        <v>1190.2865749317768</v>
      </c>
      <c r="AI1132" s="53">
        <f t="shared" si="418"/>
        <v>1261.4864566431334</v>
      </c>
      <c r="AJ1132" s="53">
        <f t="shared" si="419"/>
        <v>1077.2057217440365</v>
      </c>
      <c r="AK1132" s="53">
        <f t="shared" si="420"/>
        <v>767.17879592446707</v>
      </c>
      <c r="AL1132" s="53">
        <f t="shared" si="421"/>
        <v>406.0329258109046</v>
      </c>
      <c r="AM1132" s="53">
        <f t="shared" si="422"/>
        <v>388.11605703743646</v>
      </c>
      <c r="AN1132" s="55">
        <f t="shared" si="423"/>
        <v>0.73854054962079796</v>
      </c>
      <c r="AO1132" s="55">
        <f t="shared" si="424"/>
        <v>0.67903503539157672</v>
      </c>
      <c r="AP1132" s="55">
        <f t="shared" si="425"/>
        <v>0.78720567209105052</v>
      </c>
      <c r="AQ1132" s="55">
        <f t="shared" si="426"/>
        <v>0.66333693020250506</v>
      </c>
      <c r="AR1132" s="55">
        <f t="shared" si="427"/>
        <v>0.68738882568615112</v>
      </c>
      <c r="AS1132" s="55">
        <f t="shared" si="428"/>
        <v>0.68115663108647551</v>
      </c>
      <c r="AT1132" s="55">
        <f t="shared" si="429"/>
        <v>0.75054458772235799</v>
      </c>
      <c r="AU1132" s="55">
        <f t="shared" si="430"/>
        <v>0.77509229251346956</v>
      </c>
      <c r="AV1132" s="55">
        <f t="shared" si="431"/>
        <v>0.76346018164935892</v>
      </c>
      <c r="AW1132" s="55">
        <f t="shared" si="432"/>
        <v>0.80966298260989389</v>
      </c>
      <c r="AX1132" s="55">
        <f t="shared" si="433"/>
        <v>0.72917817903656201</v>
      </c>
      <c r="AY1132" s="55">
        <f t="shared" si="434"/>
        <v>0.81474020213530163</v>
      </c>
    </row>
    <row r="1133" spans="1:51" ht="14.4" thickBot="1" x14ac:dyDescent="0.3">
      <c r="A1133" s="41" t="s">
        <v>1398</v>
      </c>
      <c r="B1133" s="41" t="s">
        <v>1449</v>
      </c>
      <c r="C1133" s="26" t="s">
        <v>1192</v>
      </c>
      <c r="D1133" s="50">
        <v>4.28</v>
      </c>
      <c r="E1133" s="50">
        <v>4.3</v>
      </c>
      <c r="F1133" s="50">
        <v>3.5</v>
      </c>
      <c r="G1133" s="50">
        <v>10</v>
      </c>
      <c r="H1133" s="50">
        <v>11.72</v>
      </c>
      <c r="I1133" s="50">
        <v>14.5</v>
      </c>
      <c r="J1133" s="50">
        <v>16.3</v>
      </c>
      <c r="K1133" s="50">
        <v>16.899999999999999</v>
      </c>
      <c r="L1133" s="50">
        <v>13.28</v>
      </c>
      <c r="M1133" s="50">
        <v>9.1999999999999993</v>
      </c>
      <c r="N1133" s="50">
        <v>5</v>
      </c>
      <c r="O1133" s="50">
        <v>5.22</v>
      </c>
      <c r="P1133" s="51">
        <v>1.6111111111111103</v>
      </c>
      <c r="Q1133" s="51">
        <v>0.39999999999999936</v>
      </c>
      <c r="R1133" s="51">
        <v>-0.72222222222222265</v>
      </c>
      <c r="S1133" s="51">
        <v>5.5999999999999988</v>
      </c>
      <c r="T1133" s="51">
        <v>7.6111111111111125</v>
      </c>
      <c r="U1133" s="51">
        <v>10.399999999999999</v>
      </c>
      <c r="V1133" s="51">
        <v>12.1</v>
      </c>
      <c r="W1133" s="51">
        <v>12.4</v>
      </c>
      <c r="X1133" s="51">
        <v>10.277777777777777</v>
      </c>
      <c r="Y1133" s="51">
        <v>5.7999999999999989</v>
      </c>
      <c r="Z1133" s="51">
        <v>2.9999999999999991</v>
      </c>
      <c r="AA1133" s="51">
        <v>2.7222222222222214</v>
      </c>
      <c r="AB1133" s="53">
        <f t="shared" si="411"/>
        <v>568.24224821601661</v>
      </c>
      <c r="AC1133" s="53">
        <f t="shared" si="412"/>
        <v>476.72216088511402</v>
      </c>
      <c r="AD1133" s="53">
        <f t="shared" si="413"/>
        <v>428.43949493029925</v>
      </c>
      <c r="AE1133" s="53">
        <f t="shared" si="414"/>
        <v>673.7189015584828</v>
      </c>
      <c r="AF1133" s="53">
        <f t="shared" si="415"/>
        <v>792.33256739584056</v>
      </c>
      <c r="AG1133" s="53">
        <f t="shared" si="416"/>
        <v>962.56237461779608</v>
      </c>
      <c r="AH1133" s="53">
        <f t="shared" si="417"/>
        <v>1074.2623782833903</v>
      </c>
      <c r="AI1133" s="53">
        <f t="shared" si="418"/>
        <v>1075.6709123189551</v>
      </c>
      <c r="AJ1133" s="53">
        <f t="shared" si="419"/>
        <v>1025.0076037325887</v>
      </c>
      <c r="AK1133" s="53">
        <f t="shared" si="420"/>
        <v>730.84132213215412</v>
      </c>
      <c r="AL1133" s="53">
        <f t="shared" si="421"/>
        <v>658.48843691458865</v>
      </c>
      <c r="AM1133" s="53">
        <f t="shared" si="422"/>
        <v>623.46140562841754</v>
      </c>
      <c r="AN1133" s="55">
        <f t="shared" si="423"/>
        <v>0.8278336418929414</v>
      </c>
      <c r="AO1133" s="55">
        <f t="shared" si="424"/>
        <v>0.75771322459724066</v>
      </c>
      <c r="AP1133" s="55">
        <f t="shared" si="425"/>
        <v>0.73878832790586646</v>
      </c>
      <c r="AQ1133" s="55">
        <f t="shared" si="426"/>
        <v>0.74113629746890386</v>
      </c>
      <c r="AR1133" s="55">
        <f t="shared" si="427"/>
        <v>0.75909185490128339</v>
      </c>
      <c r="AS1133" s="55">
        <f t="shared" si="428"/>
        <v>0.76408711224457992</v>
      </c>
      <c r="AT1133" s="55">
        <f t="shared" si="429"/>
        <v>0.76193097157257683</v>
      </c>
      <c r="AU1133" s="55">
        <f t="shared" si="430"/>
        <v>0.74803395193386424</v>
      </c>
      <c r="AV1133" s="55">
        <f t="shared" si="431"/>
        <v>0.82031884464172489</v>
      </c>
      <c r="AW1133" s="55">
        <f t="shared" si="432"/>
        <v>0.79291915428470017</v>
      </c>
      <c r="AX1133" s="55">
        <f t="shared" si="433"/>
        <v>0.86902676258921974</v>
      </c>
      <c r="AY1133" s="55">
        <f t="shared" si="434"/>
        <v>0.83915206964672184</v>
      </c>
    </row>
    <row r="1134" spans="1:51" ht="14.4" thickBot="1" x14ac:dyDescent="0.3">
      <c r="A1134" s="41" t="s">
        <v>1398</v>
      </c>
      <c r="B1134" s="41" t="s">
        <v>1449</v>
      </c>
      <c r="C1134" s="26" t="s">
        <v>1193</v>
      </c>
      <c r="D1134" s="50">
        <v>3.89</v>
      </c>
      <c r="E1134" s="50">
        <v>5</v>
      </c>
      <c r="F1134" s="50">
        <v>8</v>
      </c>
      <c r="G1134" s="50">
        <v>9.1</v>
      </c>
      <c r="H1134" s="50">
        <v>11</v>
      </c>
      <c r="I1134" s="50">
        <v>14.8</v>
      </c>
      <c r="J1134" s="50">
        <v>17.100000000000001</v>
      </c>
      <c r="K1134" s="50">
        <v>17.600000000000001</v>
      </c>
      <c r="L1134" s="50">
        <v>13.22</v>
      </c>
      <c r="M1134" s="50">
        <v>9.3000000000000007</v>
      </c>
      <c r="N1134" s="50">
        <v>5.89</v>
      </c>
      <c r="O1134" s="50">
        <v>5.22</v>
      </c>
      <c r="P1134" s="51">
        <v>1.2222222222222239</v>
      </c>
      <c r="Q1134" s="51">
        <v>1.9000000000000008</v>
      </c>
      <c r="R1134" s="51">
        <v>2.9999999999999991</v>
      </c>
      <c r="S1134" s="51">
        <v>3.0999999999999988</v>
      </c>
      <c r="T1134" s="51">
        <v>5.2777777777777777</v>
      </c>
      <c r="U1134" s="51">
        <v>9.0000000000000018</v>
      </c>
      <c r="V1134" s="51">
        <v>10.499999999999998</v>
      </c>
      <c r="W1134" s="51">
        <v>11.199999999999998</v>
      </c>
      <c r="X1134" s="51">
        <v>6.3888888888888884</v>
      </c>
      <c r="Y1134" s="51">
        <v>5.3</v>
      </c>
      <c r="Z1134" s="51">
        <v>3.7222222222222237</v>
      </c>
      <c r="AA1134" s="51">
        <v>3.2777777777777768</v>
      </c>
      <c r="AB1134" s="53">
        <f t="shared" si="411"/>
        <v>552.33299917393322</v>
      </c>
      <c r="AC1134" s="53">
        <f t="shared" si="412"/>
        <v>563.16525479656138</v>
      </c>
      <c r="AD1134" s="53">
        <f t="shared" si="413"/>
        <v>535.69711596849493</v>
      </c>
      <c r="AE1134" s="53">
        <f t="shared" si="414"/>
        <v>504.35175746209711</v>
      </c>
      <c r="AF1134" s="53">
        <f t="shared" si="415"/>
        <v>602.72740158470151</v>
      </c>
      <c r="AG1134" s="53">
        <f t="shared" si="416"/>
        <v>782.48840527487573</v>
      </c>
      <c r="AH1134" s="53">
        <f t="shared" si="417"/>
        <v>826.08213760855165</v>
      </c>
      <c r="AI1134" s="53">
        <f t="shared" si="418"/>
        <v>878.43362014752881</v>
      </c>
      <c r="AJ1134" s="53">
        <f t="shared" si="419"/>
        <v>607.3332310126284</v>
      </c>
      <c r="AK1134" s="53">
        <f t="shared" si="420"/>
        <v>677.32380579142659</v>
      </c>
      <c r="AL1134" s="53">
        <f t="shared" si="421"/>
        <v>685.47638157442555</v>
      </c>
      <c r="AM1134" s="53">
        <f t="shared" si="422"/>
        <v>674.45878267216267</v>
      </c>
      <c r="AN1134" s="55">
        <f t="shared" si="423"/>
        <v>0.82740262176606105</v>
      </c>
      <c r="AO1134" s="55">
        <f t="shared" si="424"/>
        <v>0.80366860098066506</v>
      </c>
      <c r="AP1134" s="55">
        <f t="shared" si="425"/>
        <v>0.70697540658389224</v>
      </c>
      <c r="AQ1134" s="55">
        <f t="shared" si="426"/>
        <v>0.66091660517668327</v>
      </c>
      <c r="AR1134" s="55">
        <f t="shared" si="427"/>
        <v>0.67803035834739045</v>
      </c>
      <c r="AS1134" s="55">
        <f t="shared" si="428"/>
        <v>0.68228384023489885</v>
      </c>
      <c r="AT1134" s="55">
        <f t="shared" si="429"/>
        <v>0.65139149612085612</v>
      </c>
      <c r="AU1134" s="55">
        <f t="shared" si="430"/>
        <v>0.66118895900884134</v>
      </c>
      <c r="AV1134" s="55">
        <f t="shared" si="431"/>
        <v>0.63267742007985173</v>
      </c>
      <c r="AW1134" s="55">
        <f t="shared" si="432"/>
        <v>0.7607713665976148</v>
      </c>
      <c r="AX1134" s="55">
        <f t="shared" si="433"/>
        <v>0.85970150186944672</v>
      </c>
      <c r="AY1134" s="55">
        <f t="shared" si="434"/>
        <v>0.87279769377877647</v>
      </c>
    </row>
    <row r="1135" spans="1:51" ht="14.4" thickBot="1" x14ac:dyDescent="0.3">
      <c r="A1135" s="41" t="s">
        <v>1398</v>
      </c>
      <c r="B1135" s="41" t="s">
        <v>1449</v>
      </c>
      <c r="C1135" s="26" t="s">
        <v>1194</v>
      </c>
      <c r="D1135" s="50">
        <v>-2.11</v>
      </c>
      <c r="E1135" s="50">
        <v>1.8</v>
      </c>
      <c r="F1135" s="50">
        <v>6.72</v>
      </c>
      <c r="G1135" s="50">
        <v>11.2</v>
      </c>
      <c r="H1135" s="50">
        <v>15.28</v>
      </c>
      <c r="I1135" s="50">
        <v>20.9</v>
      </c>
      <c r="J1135" s="50">
        <v>25.8</v>
      </c>
      <c r="K1135" s="50">
        <v>23</v>
      </c>
      <c r="L1135" s="50">
        <v>19.61</v>
      </c>
      <c r="M1135" s="50">
        <v>10.3</v>
      </c>
      <c r="N1135" s="50">
        <v>3.39</v>
      </c>
      <c r="O1135" s="50">
        <v>0.5</v>
      </c>
      <c r="P1135" s="51">
        <v>-4.3888888888888884</v>
      </c>
      <c r="Q1135" s="51">
        <v>-2.9999999999999991</v>
      </c>
      <c r="R1135" s="51">
        <v>-0.88888888888888962</v>
      </c>
      <c r="S1135" s="51">
        <v>0.49999999999999922</v>
      </c>
      <c r="T1135" s="51">
        <v>5</v>
      </c>
      <c r="U1135" s="51">
        <v>7.1000000000000005</v>
      </c>
      <c r="V1135" s="51">
        <v>7.6</v>
      </c>
      <c r="W1135" s="51">
        <v>6.7000000000000011</v>
      </c>
      <c r="X1135" s="51">
        <v>5</v>
      </c>
      <c r="Y1135" s="51">
        <v>0.59999999999999909</v>
      </c>
      <c r="Z1135" s="51">
        <v>-0.88888888888888962</v>
      </c>
      <c r="AA1135" s="51">
        <v>-2.1111111111111116</v>
      </c>
      <c r="AB1135" s="53">
        <f t="shared" si="411"/>
        <v>372.97735666322518</v>
      </c>
      <c r="AC1135" s="53">
        <f t="shared" si="412"/>
        <v>345.60560230426813</v>
      </c>
      <c r="AD1135" s="53">
        <f t="shared" si="413"/>
        <v>334.22459439399438</v>
      </c>
      <c r="AE1135" s="53">
        <f t="shared" si="414"/>
        <v>302.28266658093435</v>
      </c>
      <c r="AF1135" s="53">
        <f t="shared" si="415"/>
        <v>438.53998004080285</v>
      </c>
      <c r="AG1135" s="53">
        <f t="shared" si="416"/>
        <v>411.71618765415792</v>
      </c>
      <c r="AH1135" s="53">
        <f t="shared" si="417"/>
        <v>327.94777735402096</v>
      </c>
      <c r="AI1135" s="53">
        <f t="shared" si="418"/>
        <v>342.87663463322423</v>
      </c>
      <c r="AJ1135" s="53">
        <f t="shared" si="419"/>
        <v>333.64436122316977</v>
      </c>
      <c r="AK1135" s="53">
        <f t="shared" si="420"/>
        <v>325.59559534850723</v>
      </c>
      <c r="AL1135" s="53">
        <f t="shared" si="421"/>
        <v>421.39522154525446</v>
      </c>
      <c r="AM1135" s="53">
        <f t="shared" si="422"/>
        <v>432.83873805401777</v>
      </c>
      <c r="AN1135" s="55">
        <f t="shared" si="423"/>
        <v>0.84385401839322904</v>
      </c>
      <c r="AO1135" s="55">
        <f t="shared" si="424"/>
        <v>0.7047936575659618</v>
      </c>
      <c r="AP1135" s="55">
        <f t="shared" si="425"/>
        <v>0.583381962689838</v>
      </c>
      <c r="AQ1135" s="55">
        <f t="shared" si="426"/>
        <v>0.47699622740915443</v>
      </c>
      <c r="AR1135" s="55">
        <f t="shared" si="427"/>
        <v>0.50295292915130363</v>
      </c>
      <c r="AS1135" s="55">
        <f t="shared" si="428"/>
        <v>0.40846059186393852</v>
      </c>
      <c r="AT1135" s="55">
        <f t="shared" si="429"/>
        <v>0.31442751323043511</v>
      </c>
      <c r="AU1135" s="55">
        <f t="shared" si="430"/>
        <v>0.34962459823229691</v>
      </c>
      <c r="AV1135" s="55">
        <f t="shared" si="431"/>
        <v>0.38265019475851586</v>
      </c>
      <c r="AW1135" s="55">
        <f t="shared" si="432"/>
        <v>0.51008783911410349</v>
      </c>
      <c r="AX1135" s="55">
        <f t="shared" si="433"/>
        <v>0.73553644925182382</v>
      </c>
      <c r="AY1135" s="55">
        <f t="shared" si="434"/>
        <v>0.82644491306759704</v>
      </c>
    </row>
    <row r="1136" spans="1:51" ht="14.4" thickBot="1" x14ac:dyDescent="0.3">
      <c r="A1136" s="41" t="s">
        <v>1398</v>
      </c>
      <c r="B1136" s="41" t="s">
        <v>1449</v>
      </c>
      <c r="C1136" s="26" t="s">
        <v>1195</v>
      </c>
      <c r="D1136" s="50">
        <v>-1.78</v>
      </c>
      <c r="E1136" s="50">
        <v>2.2000000000000002</v>
      </c>
      <c r="F1136" s="50">
        <v>1.22</v>
      </c>
      <c r="G1136" s="50">
        <v>6.4</v>
      </c>
      <c r="H1136" s="50">
        <v>10.39</v>
      </c>
      <c r="I1136" s="50">
        <v>13.2</v>
      </c>
      <c r="J1136" s="50">
        <v>23.8</v>
      </c>
      <c r="K1136" s="50">
        <v>19.8</v>
      </c>
      <c r="L1136" s="50">
        <v>15.28</v>
      </c>
      <c r="M1136" s="50">
        <v>6.6</v>
      </c>
      <c r="N1136" s="50">
        <v>0.78</v>
      </c>
      <c r="O1136" s="50">
        <v>-4.6100000000000003</v>
      </c>
      <c r="P1136" s="51">
        <v>-2.9999999999999991</v>
      </c>
      <c r="Q1136" s="51">
        <v>-2.4</v>
      </c>
      <c r="R1136" s="51">
        <v>-2.6111111111111107</v>
      </c>
      <c r="S1136" s="51">
        <v>-0.49999999999999922</v>
      </c>
      <c r="T1136" s="51">
        <v>2.5</v>
      </c>
      <c r="U1136" s="51">
        <v>5.6999999999999984</v>
      </c>
      <c r="V1136" s="51">
        <v>3.2999999999999985</v>
      </c>
      <c r="W1136" s="51">
        <v>4.6000000000000005</v>
      </c>
      <c r="X1136" s="51">
        <v>0.27777777777777779</v>
      </c>
      <c r="Y1136" s="51">
        <v>-1.7999999999999992</v>
      </c>
      <c r="Z1136" s="51">
        <v>-0.61111111111111194</v>
      </c>
      <c r="AA1136" s="51">
        <v>-5.7222222222222223</v>
      </c>
      <c r="AB1136" s="53">
        <f t="shared" si="411"/>
        <v>448.05174312666469</v>
      </c>
      <c r="AC1136" s="53">
        <f t="shared" si="412"/>
        <v>367.14296235685043</v>
      </c>
      <c r="AD1136" s="53">
        <f t="shared" si="413"/>
        <v>381.67528799948752</v>
      </c>
      <c r="AE1136" s="53">
        <f t="shared" si="414"/>
        <v>361.6015282998037</v>
      </c>
      <c r="AF1136" s="53">
        <f t="shared" si="415"/>
        <v>424.85412646055255</v>
      </c>
      <c r="AG1136" s="53">
        <f t="shared" si="416"/>
        <v>552.94444413275187</v>
      </c>
      <c r="AH1136" s="53">
        <f t="shared" si="417"/>
        <v>203.49226518825358</v>
      </c>
      <c r="AI1136" s="53">
        <f t="shared" si="418"/>
        <v>311.84195327188723</v>
      </c>
      <c r="AJ1136" s="53">
        <f t="shared" si="419"/>
        <v>224.33094737260865</v>
      </c>
      <c r="AK1136" s="53">
        <f t="shared" si="420"/>
        <v>294.84127363062618</v>
      </c>
      <c r="AL1136" s="53">
        <f t="shared" si="421"/>
        <v>528.57397029448191</v>
      </c>
      <c r="AM1136" s="53">
        <f t="shared" si="422"/>
        <v>367.32609117296198</v>
      </c>
      <c r="AN1136" s="55">
        <f t="shared" si="423"/>
        <v>0.91371211783492245</v>
      </c>
      <c r="AO1136" s="55">
        <f t="shared" si="424"/>
        <v>0.7161313547854351</v>
      </c>
      <c r="AP1136" s="55">
        <f t="shared" si="425"/>
        <v>0.75620512578374288</v>
      </c>
      <c r="AQ1136" s="55">
        <f t="shared" si="426"/>
        <v>0.6135170830803699</v>
      </c>
      <c r="AR1136" s="55">
        <f t="shared" si="427"/>
        <v>0.58092723385135325</v>
      </c>
      <c r="AS1136" s="55">
        <f t="shared" si="428"/>
        <v>0.60407779636900427</v>
      </c>
      <c r="AT1136" s="55">
        <f t="shared" si="429"/>
        <v>0.26292069210061886</v>
      </c>
      <c r="AU1136" s="55">
        <f t="shared" si="430"/>
        <v>0.36776236180585831</v>
      </c>
      <c r="AV1136" s="55">
        <f t="shared" si="431"/>
        <v>0.35972228276267709</v>
      </c>
      <c r="AW1136" s="55">
        <f t="shared" si="432"/>
        <v>0.55019691364529766</v>
      </c>
      <c r="AX1136" s="55">
        <f t="shared" si="433"/>
        <v>0.9041024063236609</v>
      </c>
      <c r="AY1136" s="55">
        <f t="shared" si="434"/>
        <v>0.91924824601590682</v>
      </c>
    </row>
    <row r="1137" spans="1:51" ht="14.4" thickBot="1" x14ac:dyDescent="0.3">
      <c r="A1137" s="41" t="s">
        <v>1398</v>
      </c>
      <c r="B1137" s="41" t="s">
        <v>1449</v>
      </c>
      <c r="C1137" s="26" t="s">
        <v>1196</v>
      </c>
      <c r="D1137" s="50">
        <v>0.72</v>
      </c>
      <c r="E1137" s="50">
        <v>1.7</v>
      </c>
      <c r="F1137" s="50">
        <v>2.11</v>
      </c>
      <c r="G1137" s="50">
        <v>9.5</v>
      </c>
      <c r="H1137" s="50">
        <v>11.5</v>
      </c>
      <c r="I1137" s="50">
        <v>17.5</v>
      </c>
      <c r="J1137" s="50">
        <v>21.6</v>
      </c>
      <c r="K1137" s="50">
        <v>22</v>
      </c>
      <c r="L1137" s="50">
        <v>16.61</v>
      </c>
      <c r="M1137" s="50">
        <v>8.3000000000000007</v>
      </c>
      <c r="N1137" s="50">
        <v>3.39</v>
      </c>
      <c r="O1137" s="50">
        <v>0</v>
      </c>
      <c r="P1137" s="51">
        <v>-1.722222222222223</v>
      </c>
      <c r="Q1137" s="51">
        <v>-0.90000000000000058</v>
      </c>
      <c r="R1137" s="51">
        <v>-2.7777777777777777</v>
      </c>
      <c r="S1137" s="51">
        <v>0.59999999999999909</v>
      </c>
      <c r="T1137" s="51">
        <v>2.6111111111111125</v>
      </c>
      <c r="U1137" s="51">
        <v>8.1</v>
      </c>
      <c r="V1137" s="51">
        <v>8.3999999999999986</v>
      </c>
      <c r="W1137" s="51">
        <v>8.1</v>
      </c>
      <c r="X1137" s="51">
        <v>9.7777777777777786</v>
      </c>
      <c r="Y1137" s="51">
        <v>2.5</v>
      </c>
      <c r="Z1137" s="51">
        <v>0.61111111111111194</v>
      </c>
      <c r="AA1137" s="51">
        <v>-2.0000000000000009</v>
      </c>
      <c r="AB1137" s="53">
        <f t="shared" si="411"/>
        <v>451.14768738145261</v>
      </c>
      <c r="AC1137" s="53">
        <f t="shared" si="412"/>
        <v>474.36598931869395</v>
      </c>
      <c r="AD1137" s="53">
        <f t="shared" si="413"/>
        <v>349.38884212481867</v>
      </c>
      <c r="AE1137" s="53">
        <f t="shared" si="414"/>
        <v>343.5109069986745</v>
      </c>
      <c r="AF1137" s="53">
        <f t="shared" si="415"/>
        <v>400.94303705696365</v>
      </c>
      <c r="AG1137" s="53">
        <f t="shared" si="416"/>
        <v>583.18273055820657</v>
      </c>
      <c r="AH1137" s="53">
        <f t="shared" si="417"/>
        <v>470.82342187369994</v>
      </c>
      <c r="AI1137" s="53">
        <f t="shared" si="418"/>
        <v>441.13598478476393</v>
      </c>
      <c r="AJ1137" s="53">
        <f t="shared" si="419"/>
        <v>773.74385105838223</v>
      </c>
      <c r="AK1137" s="53">
        <f t="shared" si="420"/>
        <v>488.96785287771314</v>
      </c>
      <c r="AL1137" s="53">
        <f t="shared" si="421"/>
        <v>523.94089631750796</v>
      </c>
      <c r="AM1137" s="53">
        <f t="shared" si="422"/>
        <v>456.20472283306827</v>
      </c>
      <c r="AN1137" s="55">
        <f t="shared" si="423"/>
        <v>0.83707262496041468</v>
      </c>
      <c r="AO1137" s="55">
        <f t="shared" si="424"/>
        <v>0.82866818592943825</v>
      </c>
      <c r="AP1137" s="55">
        <f t="shared" si="425"/>
        <v>0.70084512022941026</v>
      </c>
      <c r="AQ1137" s="55">
        <f t="shared" si="426"/>
        <v>0.53815450444140345</v>
      </c>
      <c r="AR1137" s="55">
        <f t="shared" si="427"/>
        <v>0.54392324881454435</v>
      </c>
      <c r="AS1137" s="55">
        <f t="shared" si="428"/>
        <v>0.54043467938552558</v>
      </c>
      <c r="AT1137" s="55">
        <f t="shared" si="429"/>
        <v>0.42752197951329846</v>
      </c>
      <c r="AU1137" s="55">
        <f t="shared" si="430"/>
        <v>0.40880014446651575</v>
      </c>
      <c r="AV1137" s="55">
        <f t="shared" si="431"/>
        <v>0.64029021976895695</v>
      </c>
      <c r="AW1137" s="55">
        <f t="shared" si="432"/>
        <v>0.6685935819452602</v>
      </c>
      <c r="AX1137" s="55">
        <f t="shared" si="433"/>
        <v>0.82016370234595859</v>
      </c>
      <c r="AY1137" s="55">
        <f t="shared" si="434"/>
        <v>0.86394921766765553</v>
      </c>
    </row>
    <row r="1138" spans="1:51" ht="14.4" thickBot="1" x14ac:dyDescent="0.3">
      <c r="A1138" s="41" t="s">
        <v>1398</v>
      </c>
      <c r="B1138" s="41" t="s">
        <v>1449</v>
      </c>
      <c r="C1138" s="27" t="s">
        <v>1197</v>
      </c>
      <c r="D1138" s="50">
        <v>3.39</v>
      </c>
      <c r="E1138" s="50">
        <v>3.9</v>
      </c>
      <c r="F1138" s="50">
        <v>7</v>
      </c>
      <c r="G1138" s="50">
        <v>8.8000000000000007</v>
      </c>
      <c r="H1138" s="50">
        <v>10.61</v>
      </c>
      <c r="I1138" s="50">
        <v>14.2</v>
      </c>
      <c r="J1138" s="50">
        <v>18.7</v>
      </c>
      <c r="K1138" s="50">
        <v>18.7</v>
      </c>
      <c r="L1138" s="50">
        <v>16.22</v>
      </c>
      <c r="M1138" s="50">
        <v>10.199999999999999</v>
      </c>
      <c r="N1138" s="50">
        <v>4.5</v>
      </c>
      <c r="O1138" s="50">
        <v>3.28</v>
      </c>
      <c r="P1138" s="51">
        <v>1.2777777777777761</v>
      </c>
      <c r="Q1138" s="51">
        <v>1.4000000000000017</v>
      </c>
      <c r="R1138" s="51">
        <v>1.722222222222223</v>
      </c>
      <c r="S1138" s="51">
        <v>2.1000000000000005</v>
      </c>
      <c r="T1138" s="51">
        <v>5.9999999999999982</v>
      </c>
      <c r="U1138" s="51">
        <v>8.6999999999999975</v>
      </c>
      <c r="V1138" s="51">
        <v>10.999999999999998</v>
      </c>
      <c r="W1138" s="51">
        <v>10.999999999999998</v>
      </c>
      <c r="X1138" s="51">
        <v>11.277777777777777</v>
      </c>
      <c r="Y1138" s="51">
        <v>5.3</v>
      </c>
      <c r="Z1138" s="51">
        <v>1.6111111111111103</v>
      </c>
      <c r="AA1138" s="51">
        <v>1.2222222222222239</v>
      </c>
      <c r="AB1138" s="53">
        <f t="shared" si="411"/>
        <v>576.70094645497034</v>
      </c>
      <c r="AC1138" s="53">
        <f t="shared" si="412"/>
        <v>566.20555374006517</v>
      </c>
      <c r="AD1138" s="53">
        <f t="shared" si="413"/>
        <v>478.20189565533991</v>
      </c>
      <c r="AE1138" s="53">
        <f t="shared" si="414"/>
        <v>446.539259318191</v>
      </c>
      <c r="AF1138" s="53">
        <f t="shared" si="415"/>
        <v>683.64865499647806</v>
      </c>
      <c r="AG1138" s="53">
        <f t="shared" si="416"/>
        <v>781.11415230391322</v>
      </c>
      <c r="AH1138" s="53">
        <f t="shared" si="417"/>
        <v>798.34554004561983</v>
      </c>
      <c r="AI1138" s="53">
        <f t="shared" si="418"/>
        <v>798.34554004561983</v>
      </c>
      <c r="AJ1138" s="53">
        <f t="shared" si="419"/>
        <v>968.671971959281</v>
      </c>
      <c r="AK1138" s="53">
        <f t="shared" si="420"/>
        <v>637.66927956664165</v>
      </c>
      <c r="AL1138" s="53">
        <f t="shared" si="421"/>
        <v>559.56223900879945</v>
      </c>
      <c r="AM1138" s="53">
        <f t="shared" si="422"/>
        <v>576.57822277925834</v>
      </c>
      <c r="AN1138" s="55">
        <f t="shared" si="423"/>
        <v>0.86046800741240581</v>
      </c>
      <c r="AO1138" s="55">
        <f t="shared" si="424"/>
        <v>0.83743462870319507</v>
      </c>
      <c r="AP1138" s="55">
        <f t="shared" si="425"/>
        <v>0.69114465495115973</v>
      </c>
      <c r="AQ1138" s="55">
        <f t="shared" si="426"/>
        <v>0.62820918808198878</v>
      </c>
      <c r="AR1138" s="55">
        <f t="shared" si="427"/>
        <v>0.73153464656528033</v>
      </c>
      <c r="AS1138" s="55">
        <f t="shared" si="428"/>
        <v>0.69502078508736065</v>
      </c>
      <c r="AT1138" s="55">
        <f t="shared" si="429"/>
        <v>0.60893122766447949</v>
      </c>
      <c r="AU1138" s="55">
        <f t="shared" si="430"/>
        <v>0.60893122766447949</v>
      </c>
      <c r="AV1138" s="55">
        <f t="shared" si="431"/>
        <v>0.72536325655476064</v>
      </c>
      <c r="AW1138" s="55">
        <f t="shared" si="432"/>
        <v>0.71623132850968674</v>
      </c>
      <c r="AX1138" s="55">
        <f t="shared" si="433"/>
        <v>0.81518832441393674</v>
      </c>
      <c r="AY1138" s="55">
        <f t="shared" si="434"/>
        <v>0.86372230863313748</v>
      </c>
    </row>
    <row r="1139" spans="1:51" ht="14.4" thickBot="1" x14ac:dyDescent="0.3">
      <c r="A1139" s="41" t="s">
        <v>1398</v>
      </c>
      <c r="B1139" s="41" t="s">
        <v>1449</v>
      </c>
      <c r="C1139" s="26" t="s">
        <v>1198</v>
      </c>
      <c r="D1139" s="50">
        <v>-1.22</v>
      </c>
      <c r="E1139" s="50">
        <v>0.4</v>
      </c>
      <c r="F1139" s="50">
        <v>7.61</v>
      </c>
      <c r="G1139" s="50">
        <v>11.3</v>
      </c>
      <c r="H1139" s="50">
        <v>14.72</v>
      </c>
      <c r="I1139" s="50">
        <v>19.8</v>
      </c>
      <c r="J1139" s="50">
        <v>25.8</v>
      </c>
      <c r="K1139" s="50">
        <v>25.2</v>
      </c>
      <c r="L1139" s="50">
        <v>18.72</v>
      </c>
      <c r="M1139" s="50">
        <v>10.4</v>
      </c>
      <c r="N1139" s="50">
        <v>4.8899999999999997</v>
      </c>
      <c r="O1139" s="50">
        <v>-2.39</v>
      </c>
      <c r="P1139" s="51">
        <v>-3.5000000000000004</v>
      </c>
      <c r="Q1139" s="51">
        <v>-5</v>
      </c>
      <c r="R1139" s="51">
        <v>-1.3888888888888888</v>
      </c>
      <c r="S1139" s="51">
        <v>-0.80000000000000071</v>
      </c>
      <c r="T1139" s="51">
        <v>0.38888888888889045</v>
      </c>
      <c r="U1139" s="51">
        <v>5</v>
      </c>
      <c r="V1139" s="51">
        <v>5.8999999999999986</v>
      </c>
      <c r="W1139" s="51">
        <v>4.8</v>
      </c>
      <c r="X1139" s="51">
        <v>2.2222222222222223</v>
      </c>
      <c r="Y1139" s="51">
        <v>-0.49999999999999922</v>
      </c>
      <c r="Z1139" s="51">
        <v>-0.11111111111111072</v>
      </c>
      <c r="AA1139" s="51">
        <v>-3.9999999999999996</v>
      </c>
      <c r="AB1139" s="53">
        <f t="shared" si="411"/>
        <v>399.1327241339248</v>
      </c>
      <c r="AC1139" s="53">
        <f t="shared" si="412"/>
        <v>283.1686204017671</v>
      </c>
      <c r="AD1139" s="53">
        <f t="shared" si="413"/>
        <v>292.27971905854719</v>
      </c>
      <c r="AE1139" s="53">
        <f t="shared" si="414"/>
        <v>248.6272080783794</v>
      </c>
      <c r="AF1139" s="53">
        <f t="shared" si="415"/>
        <v>236.32785319869029</v>
      </c>
      <c r="AG1139" s="53">
        <f t="shared" si="416"/>
        <v>329.73399089499958</v>
      </c>
      <c r="AH1139" s="53">
        <f t="shared" si="417"/>
        <v>259.67554468236511</v>
      </c>
      <c r="AI1139" s="53">
        <f t="shared" si="418"/>
        <v>230.97960893294336</v>
      </c>
      <c r="AJ1139" s="53">
        <f t="shared" si="419"/>
        <v>238.49365062795368</v>
      </c>
      <c r="AK1139" s="53">
        <f t="shared" si="420"/>
        <v>275.75359796298824</v>
      </c>
      <c r="AL1139" s="53">
        <f t="shared" si="421"/>
        <v>424.82538633411974</v>
      </c>
      <c r="AM1139" s="53">
        <f t="shared" si="422"/>
        <v>403.67348842478532</v>
      </c>
      <c r="AN1139" s="55">
        <f t="shared" si="423"/>
        <v>0.84484221652988234</v>
      </c>
      <c r="AO1139" s="55">
        <f t="shared" si="424"/>
        <v>0.67087610800020137</v>
      </c>
      <c r="AP1139" s="55">
        <f t="shared" si="425"/>
        <v>0.52918704454288934</v>
      </c>
      <c r="AQ1139" s="55">
        <f t="shared" si="426"/>
        <v>0.43116566790760485</v>
      </c>
      <c r="AR1139" s="55">
        <f t="shared" si="427"/>
        <v>0.37592676080999438</v>
      </c>
      <c r="AS1139" s="55">
        <f t="shared" si="428"/>
        <v>0.37816546748134366</v>
      </c>
      <c r="AT1139" s="55">
        <f t="shared" si="429"/>
        <v>0.27979098721097256</v>
      </c>
      <c r="AU1139" s="55">
        <f t="shared" si="430"/>
        <v>0.26862361985921412</v>
      </c>
      <c r="AV1139" s="55">
        <f t="shared" si="431"/>
        <v>0.33261334926057312</v>
      </c>
      <c r="AW1139" s="55">
        <f t="shared" si="432"/>
        <v>0.4678618032026205</v>
      </c>
      <c r="AX1139" s="55">
        <f t="shared" si="433"/>
        <v>0.70069353855135486</v>
      </c>
      <c r="AY1139" s="55">
        <f t="shared" si="434"/>
        <v>0.8870196312314329</v>
      </c>
    </row>
    <row r="1140" spans="1:51" ht="14.4" thickBot="1" x14ac:dyDescent="0.3">
      <c r="A1140" s="41" t="s">
        <v>1398</v>
      </c>
      <c r="B1140" s="41" t="s">
        <v>1449</v>
      </c>
      <c r="C1140" s="26" t="s">
        <v>1199</v>
      </c>
      <c r="D1140" s="50">
        <v>5.5</v>
      </c>
      <c r="E1140" s="50">
        <v>5.9</v>
      </c>
      <c r="F1140" s="50">
        <v>7.11</v>
      </c>
      <c r="G1140" s="50">
        <v>10.6</v>
      </c>
      <c r="H1140" s="50">
        <v>10.28</v>
      </c>
      <c r="I1140" s="50">
        <v>14</v>
      </c>
      <c r="J1140" s="50">
        <v>15.4</v>
      </c>
      <c r="K1140" s="50">
        <v>15.6</v>
      </c>
      <c r="L1140" s="50">
        <v>14.22</v>
      </c>
      <c r="M1140" s="50">
        <v>11.3</v>
      </c>
      <c r="N1140" s="50">
        <v>7.28</v>
      </c>
      <c r="O1140" s="50">
        <v>6.61</v>
      </c>
      <c r="P1140" s="51">
        <v>4.3888888888888884</v>
      </c>
      <c r="Q1140" s="51">
        <v>3.0999999999999988</v>
      </c>
      <c r="R1140" s="51">
        <v>4.6111111111111098</v>
      </c>
      <c r="S1140" s="51">
        <v>6.3000000000000016</v>
      </c>
      <c r="T1140" s="51">
        <v>6.8888888888888875</v>
      </c>
      <c r="U1140" s="51">
        <v>10.7</v>
      </c>
      <c r="V1140" s="51">
        <v>12.7</v>
      </c>
      <c r="W1140" s="51">
        <v>12.6</v>
      </c>
      <c r="X1140" s="51">
        <v>12</v>
      </c>
      <c r="Y1140" s="51">
        <v>8.6999999999999975</v>
      </c>
      <c r="Z1140" s="51">
        <v>6.1111111111111107</v>
      </c>
      <c r="AA1140" s="51">
        <v>4.7777777777777786</v>
      </c>
      <c r="AB1140" s="53">
        <f t="shared" si="411"/>
        <v>773.29476362061246</v>
      </c>
      <c r="AC1140" s="53">
        <f t="shared" si="412"/>
        <v>627.4460932713439</v>
      </c>
      <c r="AD1140" s="53">
        <f t="shared" si="413"/>
        <v>713.94297556448771</v>
      </c>
      <c r="AE1140" s="53">
        <f t="shared" si="414"/>
        <v>713.01331585405057</v>
      </c>
      <c r="AF1140" s="53">
        <f t="shared" si="415"/>
        <v>789.80995126813116</v>
      </c>
      <c r="AG1140" s="53">
        <f t="shared" si="416"/>
        <v>1034.7544573530258</v>
      </c>
      <c r="AH1140" s="53">
        <f t="shared" si="417"/>
        <v>1231.1313179276899</v>
      </c>
      <c r="AI1140" s="53">
        <f t="shared" si="418"/>
        <v>1199.6291845521732</v>
      </c>
      <c r="AJ1140" s="53">
        <f t="shared" si="419"/>
        <v>1211.6870348319144</v>
      </c>
      <c r="AK1140" s="53">
        <f t="shared" si="420"/>
        <v>944.43727422674715</v>
      </c>
      <c r="AL1140" s="53">
        <f t="shared" si="421"/>
        <v>869.08663698330952</v>
      </c>
      <c r="AM1140" s="53">
        <f t="shared" si="422"/>
        <v>756.24449150852479</v>
      </c>
      <c r="AN1140" s="55">
        <f t="shared" si="423"/>
        <v>0.92552341270386052</v>
      </c>
      <c r="AO1140" s="55">
        <f t="shared" si="424"/>
        <v>0.82222285490386904</v>
      </c>
      <c r="AP1140" s="55">
        <f t="shared" si="425"/>
        <v>0.84131613487902335</v>
      </c>
      <c r="AQ1140" s="55">
        <f t="shared" si="426"/>
        <v>0.74732897076990967</v>
      </c>
      <c r="AR1140" s="55">
        <f t="shared" si="427"/>
        <v>0.79498125716002832</v>
      </c>
      <c r="AS1140" s="55">
        <f t="shared" si="428"/>
        <v>0.80514245062848622</v>
      </c>
      <c r="AT1140" s="55">
        <f t="shared" si="429"/>
        <v>0.83946574619085812</v>
      </c>
      <c r="AU1140" s="55">
        <f t="shared" si="430"/>
        <v>0.82336263980635571</v>
      </c>
      <c r="AV1140" s="55">
        <f t="shared" si="431"/>
        <v>0.865076784346832</v>
      </c>
      <c r="AW1140" s="55">
        <f t="shared" si="432"/>
        <v>0.84034264884686083</v>
      </c>
      <c r="AX1140" s="55">
        <f t="shared" si="433"/>
        <v>0.92285545849759598</v>
      </c>
      <c r="AY1140" s="55">
        <f t="shared" si="434"/>
        <v>0.88085793784998578</v>
      </c>
    </row>
    <row r="1141" spans="1:51" ht="14.4" thickBot="1" x14ac:dyDescent="0.3">
      <c r="A1141" s="41" t="s">
        <v>1398</v>
      </c>
      <c r="B1141" s="41" t="s">
        <v>1449</v>
      </c>
      <c r="C1141" s="26" t="s">
        <v>1200</v>
      </c>
      <c r="D1141" s="50">
        <v>4.78</v>
      </c>
      <c r="E1141" s="50">
        <v>6.3</v>
      </c>
      <c r="F1141" s="50">
        <v>9.2799999999999994</v>
      </c>
      <c r="G1141" s="50">
        <v>10</v>
      </c>
      <c r="H1141" s="50">
        <v>13.5</v>
      </c>
      <c r="I1141" s="50">
        <v>15.2</v>
      </c>
      <c r="J1141" s="50">
        <v>17.2</v>
      </c>
      <c r="K1141" s="50">
        <v>18.7</v>
      </c>
      <c r="L1141" s="50">
        <v>16.11</v>
      </c>
      <c r="M1141" s="50">
        <v>11.1</v>
      </c>
      <c r="N1141" s="50">
        <v>6.78</v>
      </c>
      <c r="O1141" s="50">
        <v>4.8899999999999997</v>
      </c>
      <c r="P1141" s="51">
        <v>1.7777777777777792</v>
      </c>
      <c r="Q1141" s="51">
        <v>2.4</v>
      </c>
      <c r="R1141" s="51">
        <v>5.1111111111111125</v>
      </c>
      <c r="S1141" s="51">
        <v>5.1999999999999993</v>
      </c>
      <c r="T1141" s="51">
        <v>6.7222222222222232</v>
      </c>
      <c r="U1141" s="51">
        <v>9.7000000000000011</v>
      </c>
      <c r="V1141" s="51">
        <v>11.500000000000002</v>
      </c>
      <c r="W1141" s="51">
        <v>12.5</v>
      </c>
      <c r="X1141" s="51">
        <v>10.611111111111112</v>
      </c>
      <c r="Y1141" s="51">
        <v>7.3</v>
      </c>
      <c r="Z1141" s="51">
        <v>5</v>
      </c>
      <c r="AA1141" s="51">
        <v>1.6111111111111103</v>
      </c>
      <c r="AB1141" s="53">
        <f t="shared" si="411"/>
        <v>561.96666416904407</v>
      </c>
      <c r="AC1141" s="53">
        <f t="shared" si="412"/>
        <v>552.68359159743943</v>
      </c>
      <c r="AD1141" s="53">
        <f t="shared" si="413"/>
        <v>660.65770928138465</v>
      </c>
      <c r="AE1141" s="53">
        <f t="shared" si="414"/>
        <v>637.33305561958366</v>
      </c>
      <c r="AF1141" s="53">
        <f t="shared" si="415"/>
        <v>624.3261965292304</v>
      </c>
      <c r="AG1141" s="53">
        <f t="shared" si="416"/>
        <v>837.89240048876593</v>
      </c>
      <c r="AH1141" s="53">
        <f t="shared" si="417"/>
        <v>937.40624598334978</v>
      </c>
      <c r="AI1141" s="53">
        <f t="shared" si="418"/>
        <v>973.10969536528546</v>
      </c>
      <c r="AJ1141" s="53">
        <f t="shared" si="419"/>
        <v>892.83400937897704</v>
      </c>
      <c r="AK1141" s="53">
        <f t="shared" si="420"/>
        <v>791.17898059256993</v>
      </c>
      <c r="AL1141" s="53">
        <f t="shared" si="421"/>
        <v>770.97867380708215</v>
      </c>
      <c r="AM1141" s="53">
        <f t="shared" si="422"/>
        <v>544.53608068679239</v>
      </c>
      <c r="AN1141" s="55">
        <f t="shared" si="423"/>
        <v>0.80899054095036382</v>
      </c>
      <c r="AO1141" s="55">
        <f t="shared" si="424"/>
        <v>0.76110640106917959</v>
      </c>
      <c r="AP1141" s="55">
        <f t="shared" si="425"/>
        <v>0.75185903704680901</v>
      </c>
      <c r="AQ1141" s="55">
        <f t="shared" si="426"/>
        <v>0.72084508163598715</v>
      </c>
      <c r="AR1141" s="55">
        <f t="shared" si="427"/>
        <v>0.63564242511312408</v>
      </c>
      <c r="AS1141" s="55">
        <f t="shared" si="428"/>
        <v>0.6969993473506032</v>
      </c>
      <c r="AT1141" s="55">
        <f t="shared" si="429"/>
        <v>0.69170419815455919</v>
      </c>
      <c r="AU1141" s="55">
        <f t="shared" si="430"/>
        <v>0.67228542276160475</v>
      </c>
      <c r="AV1141" s="55">
        <f t="shared" si="431"/>
        <v>0.69883626379784458</v>
      </c>
      <c r="AW1141" s="55">
        <f t="shared" si="432"/>
        <v>0.77425728505907321</v>
      </c>
      <c r="AX1141" s="55">
        <f t="shared" si="433"/>
        <v>0.88422036747568766</v>
      </c>
      <c r="AY1141" s="55">
        <f t="shared" si="434"/>
        <v>0.79329773214203259</v>
      </c>
    </row>
    <row r="1142" spans="1:51" ht="14.4" thickBot="1" x14ac:dyDescent="0.3">
      <c r="A1142" s="41" t="s">
        <v>1398</v>
      </c>
      <c r="B1142" s="41" t="s">
        <v>1449</v>
      </c>
      <c r="C1142" s="26" t="s">
        <v>1201</v>
      </c>
      <c r="D1142" s="50">
        <v>-1</v>
      </c>
      <c r="E1142" s="50">
        <v>2.2000000000000002</v>
      </c>
      <c r="F1142" s="50">
        <v>8.39</v>
      </c>
      <c r="G1142" s="50">
        <v>11.9</v>
      </c>
      <c r="H1142" s="50">
        <v>15.11</v>
      </c>
      <c r="I1142" s="50">
        <v>20.2</v>
      </c>
      <c r="J1142" s="50">
        <v>22.6</v>
      </c>
      <c r="K1142" s="50">
        <v>24</v>
      </c>
      <c r="L1142" s="50">
        <v>16.39</v>
      </c>
      <c r="M1142" s="50">
        <v>9.3000000000000007</v>
      </c>
      <c r="N1142" s="50">
        <v>3.72</v>
      </c>
      <c r="O1142" s="50">
        <v>0.78</v>
      </c>
      <c r="P1142" s="51">
        <v>-2.8888888888888884</v>
      </c>
      <c r="Q1142" s="51">
        <v>-0.39999999999999936</v>
      </c>
      <c r="R1142" s="51">
        <v>1.2777777777777761</v>
      </c>
      <c r="S1142" s="51">
        <v>2.0000000000000009</v>
      </c>
      <c r="T1142" s="51">
        <v>4.0000000000000018</v>
      </c>
      <c r="U1142" s="51">
        <v>7.6</v>
      </c>
      <c r="V1142" s="51">
        <v>9.4</v>
      </c>
      <c r="W1142" s="51">
        <v>10.299999999999999</v>
      </c>
      <c r="X1142" s="51">
        <v>5.1111111111111125</v>
      </c>
      <c r="Y1142" s="51">
        <v>2.5</v>
      </c>
      <c r="Z1142" s="51">
        <v>0.77777777777777701</v>
      </c>
      <c r="AA1142" s="51">
        <v>-1.3888888888888888</v>
      </c>
      <c r="AB1142" s="53">
        <f t="shared" si="411"/>
        <v>430.18020914705778</v>
      </c>
      <c r="AC1142" s="53">
        <f t="shared" si="412"/>
        <v>492.35649330755609</v>
      </c>
      <c r="AD1142" s="53">
        <f t="shared" si="413"/>
        <v>408.15632093742636</v>
      </c>
      <c r="AE1142" s="53">
        <f t="shared" si="414"/>
        <v>357.9662800565934</v>
      </c>
      <c r="AF1142" s="53">
        <f t="shared" si="415"/>
        <v>385.50646145362441</v>
      </c>
      <c r="AG1142" s="53">
        <f t="shared" si="416"/>
        <v>460.27075692803237</v>
      </c>
      <c r="AH1142" s="53">
        <f t="shared" si="417"/>
        <v>507.00535949837445</v>
      </c>
      <c r="AI1142" s="53">
        <f t="shared" si="418"/>
        <v>525.60236042106601</v>
      </c>
      <c r="AJ1142" s="53">
        <f t="shared" si="419"/>
        <v>414.8704649238768</v>
      </c>
      <c r="AK1142" s="53">
        <f t="shared" si="420"/>
        <v>457.03365874629208</v>
      </c>
      <c r="AL1142" s="53">
        <f t="shared" si="421"/>
        <v>524.3545540242327</v>
      </c>
      <c r="AM1142" s="53">
        <f t="shared" si="422"/>
        <v>471.74622512300834</v>
      </c>
      <c r="AN1142" s="55">
        <f t="shared" si="423"/>
        <v>0.87005335488082591</v>
      </c>
      <c r="AO1142" s="55">
        <f t="shared" si="424"/>
        <v>0.82930621511211178</v>
      </c>
      <c r="AP1142" s="55">
        <f t="shared" si="425"/>
        <v>0.60899060136574323</v>
      </c>
      <c r="AQ1142" s="55">
        <f t="shared" si="426"/>
        <v>0.50720525743056355</v>
      </c>
      <c r="AR1142" s="55">
        <f t="shared" si="427"/>
        <v>0.47414354301295653</v>
      </c>
      <c r="AS1142" s="55">
        <f t="shared" si="428"/>
        <v>0.44129522901856266</v>
      </c>
      <c r="AT1142" s="55">
        <f t="shared" si="429"/>
        <v>0.43033245048137392</v>
      </c>
      <c r="AU1142" s="55">
        <f t="shared" si="430"/>
        <v>0.42001879561410932</v>
      </c>
      <c r="AV1142" s="55">
        <f t="shared" si="431"/>
        <v>0.47214178215844371</v>
      </c>
      <c r="AW1142" s="55">
        <f t="shared" si="432"/>
        <v>0.6249281403109983</v>
      </c>
      <c r="AX1142" s="55">
        <f t="shared" si="433"/>
        <v>0.81100599315835054</v>
      </c>
      <c r="AY1142" s="55">
        <f t="shared" si="434"/>
        <v>0.85412012660756309</v>
      </c>
    </row>
    <row r="1143" spans="1:51" ht="14.4" thickBot="1" x14ac:dyDescent="0.3">
      <c r="A1143" s="41" t="s">
        <v>1398</v>
      </c>
      <c r="B1143" s="41" t="s">
        <v>1449</v>
      </c>
      <c r="C1143" s="26" t="s">
        <v>1202</v>
      </c>
      <c r="D1143" s="50">
        <v>4.6100000000000003</v>
      </c>
      <c r="E1143" s="50">
        <v>4.8</v>
      </c>
      <c r="F1143" s="50">
        <v>6.11</v>
      </c>
      <c r="G1143" s="50">
        <v>9</v>
      </c>
      <c r="H1143" s="50">
        <v>12.11</v>
      </c>
      <c r="I1143" s="50">
        <v>15</v>
      </c>
      <c r="J1143" s="50">
        <v>18</v>
      </c>
      <c r="K1143" s="50">
        <v>17.7</v>
      </c>
      <c r="L1143" s="50">
        <v>14.89</v>
      </c>
      <c r="M1143" s="50">
        <v>10.4</v>
      </c>
      <c r="N1143" s="50">
        <v>6.89</v>
      </c>
      <c r="O1143" s="50">
        <v>3.78</v>
      </c>
      <c r="P1143" s="51">
        <v>3.2777777777777768</v>
      </c>
      <c r="Q1143" s="51">
        <v>1.3000000000000018</v>
      </c>
      <c r="R1143" s="51">
        <v>3.2777777777777768</v>
      </c>
      <c r="S1143" s="51">
        <v>4.9000000000000004</v>
      </c>
      <c r="T1143" s="51">
        <v>7.2222222222222223</v>
      </c>
      <c r="U1143" s="51">
        <v>9.7000000000000011</v>
      </c>
      <c r="V1143" s="51">
        <v>11.199999999999998</v>
      </c>
      <c r="W1143" s="51">
        <v>10.799999999999999</v>
      </c>
      <c r="X1143" s="51">
        <v>10.999999999999998</v>
      </c>
      <c r="Y1143" s="51">
        <v>8.3999999999999986</v>
      </c>
      <c r="Z1143" s="51">
        <v>5.7222222222222205</v>
      </c>
      <c r="AA1143" s="51">
        <v>2.7222222222222214</v>
      </c>
      <c r="AB1143" s="53">
        <f t="shared" si="411"/>
        <v>703.74130940625673</v>
      </c>
      <c r="AC1143" s="53">
        <f t="shared" si="412"/>
        <v>524.06777767615984</v>
      </c>
      <c r="AD1143" s="53">
        <f t="shared" si="413"/>
        <v>634.1435217576435</v>
      </c>
      <c r="AE1143" s="53">
        <f t="shared" si="414"/>
        <v>653.7337558698099</v>
      </c>
      <c r="AF1143" s="53">
        <f t="shared" si="415"/>
        <v>732.28364940206177</v>
      </c>
      <c r="AG1143" s="53">
        <f t="shared" si="416"/>
        <v>848.73439918248562</v>
      </c>
      <c r="AH1143" s="53">
        <f t="shared" si="417"/>
        <v>856.58768649529111</v>
      </c>
      <c r="AI1143" s="53">
        <f t="shared" si="418"/>
        <v>827.77169145903633</v>
      </c>
      <c r="AJ1143" s="53">
        <f t="shared" si="419"/>
        <v>1016.6699881456573</v>
      </c>
      <c r="AK1143" s="53">
        <f t="shared" si="420"/>
        <v>962.74931221167196</v>
      </c>
      <c r="AL1143" s="53">
        <f t="shared" si="421"/>
        <v>845.89151852961334</v>
      </c>
      <c r="AM1143" s="53">
        <f t="shared" si="422"/>
        <v>689.4903760107776</v>
      </c>
      <c r="AN1143" s="55">
        <f t="shared" si="423"/>
        <v>0.91069136861576894</v>
      </c>
      <c r="AO1143" s="55">
        <f t="shared" si="424"/>
        <v>0.78069070150485398</v>
      </c>
      <c r="AP1143" s="55">
        <f t="shared" si="425"/>
        <v>0.82062687525837252</v>
      </c>
      <c r="AQ1143" s="55">
        <f t="shared" si="426"/>
        <v>0.7549949424460265</v>
      </c>
      <c r="AR1143" s="55">
        <f t="shared" si="427"/>
        <v>0.72044264816775549</v>
      </c>
      <c r="AS1143" s="55">
        <f t="shared" si="428"/>
        <v>0.70601824525335366</v>
      </c>
      <c r="AT1143" s="55">
        <f t="shared" si="429"/>
        <v>0.64474572437072097</v>
      </c>
      <c r="AU1143" s="55">
        <f t="shared" si="430"/>
        <v>0.63981982112433566</v>
      </c>
      <c r="AV1143" s="55">
        <f t="shared" si="431"/>
        <v>0.77545633182317364</v>
      </c>
      <c r="AW1143" s="55">
        <f t="shared" si="432"/>
        <v>0.87420564188119931</v>
      </c>
      <c r="AX1143" s="55">
        <f t="shared" si="433"/>
        <v>0.92269450392876318</v>
      </c>
      <c r="AY1143" s="55">
        <f t="shared" si="434"/>
        <v>0.92802420616197367</v>
      </c>
    </row>
    <row r="1144" spans="1:51" ht="14.4" thickBot="1" x14ac:dyDescent="0.3">
      <c r="A1144" s="41" t="s">
        <v>1398</v>
      </c>
      <c r="B1144" s="41" t="s">
        <v>1449</v>
      </c>
      <c r="C1144" s="26" t="s">
        <v>1203</v>
      </c>
      <c r="D1144" s="50">
        <v>1.89</v>
      </c>
      <c r="E1144" s="50">
        <v>3.1</v>
      </c>
      <c r="F1144" s="50">
        <v>7.89</v>
      </c>
      <c r="G1144" s="50">
        <v>13</v>
      </c>
      <c r="H1144" s="50">
        <v>16.89</v>
      </c>
      <c r="I1144" s="50">
        <v>20.9</v>
      </c>
      <c r="J1144" s="50">
        <v>24.7</v>
      </c>
      <c r="K1144" s="50">
        <v>22.2</v>
      </c>
      <c r="L1144" s="50">
        <v>16</v>
      </c>
      <c r="M1144" s="50">
        <v>9.9</v>
      </c>
      <c r="N1144" s="50">
        <v>5.78</v>
      </c>
      <c r="O1144" s="50">
        <v>2.72</v>
      </c>
      <c r="P1144" s="51">
        <v>-0.49999999999999922</v>
      </c>
      <c r="Q1144" s="51">
        <v>-1.6999999999999993</v>
      </c>
      <c r="R1144" s="51">
        <v>2.6111111111111125</v>
      </c>
      <c r="S1144" s="51">
        <v>5.5999999999999988</v>
      </c>
      <c r="T1144" s="51">
        <v>5.7777777777777768</v>
      </c>
      <c r="U1144" s="51">
        <v>10.299999999999999</v>
      </c>
      <c r="V1144" s="51">
        <v>10.7</v>
      </c>
      <c r="W1144" s="51">
        <v>10.799999999999999</v>
      </c>
      <c r="X1144" s="51">
        <v>7.2777777777777786</v>
      </c>
      <c r="Y1144" s="51">
        <v>3.8000000000000016</v>
      </c>
      <c r="Z1144" s="51">
        <v>3.1111111111111116</v>
      </c>
      <c r="AA1144" s="51">
        <v>-0.61111111111111194</v>
      </c>
      <c r="AB1144" s="53">
        <f t="shared" si="411"/>
        <v>496.08767155387181</v>
      </c>
      <c r="AC1144" s="53">
        <f t="shared" si="412"/>
        <v>381.89502072255078</v>
      </c>
      <c r="AD1144" s="53">
        <f t="shared" si="413"/>
        <v>510.77302433824917</v>
      </c>
      <c r="AE1144" s="53">
        <f t="shared" si="414"/>
        <v>552.50553446631466</v>
      </c>
      <c r="AF1144" s="53">
        <f t="shared" si="415"/>
        <v>440.85067987778046</v>
      </c>
      <c r="AG1144" s="53">
        <f t="shared" si="416"/>
        <v>634.57001272151979</v>
      </c>
      <c r="AH1144" s="53">
        <f t="shared" si="417"/>
        <v>531.61293948562354</v>
      </c>
      <c r="AI1144" s="53">
        <f t="shared" si="418"/>
        <v>626.41584559617809</v>
      </c>
      <c r="AJ1144" s="53">
        <f t="shared" si="419"/>
        <v>573.43995318755992</v>
      </c>
      <c r="AK1144" s="53">
        <f t="shared" si="420"/>
        <v>527.5512090601926</v>
      </c>
      <c r="AL1144" s="53">
        <f t="shared" si="421"/>
        <v>633.66951410122533</v>
      </c>
      <c r="AM1144" s="53">
        <f t="shared" si="422"/>
        <v>460.12500684827205</v>
      </c>
      <c r="AN1144" s="55">
        <f t="shared" si="423"/>
        <v>0.8416951737867675</v>
      </c>
      <c r="AO1144" s="55">
        <f t="shared" si="424"/>
        <v>0.7074219978540367</v>
      </c>
      <c r="AP1144" s="55">
        <f t="shared" si="425"/>
        <v>0.69291968466188769</v>
      </c>
      <c r="AQ1144" s="55">
        <f t="shared" si="426"/>
        <v>0.60779340641654367</v>
      </c>
      <c r="AR1144" s="55">
        <f t="shared" si="427"/>
        <v>0.47903254810873031</v>
      </c>
      <c r="AS1144" s="55">
        <f t="shared" si="428"/>
        <v>0.50709690927301287</v>
      </c>
      <c r="AT1144" s="55">
        <f t="shared" si="429"/>
        <v>0.41364803199609662</v>
      </c>
      <c r="AU1144" s="55">
        <f t="shared" si="430"/>
        <v>0.48418335443720606</v>
      </c>
      <c r="AV1144" s="55">
        <f t="shared" si="431"/>
        <v>0.56202835057602074</v>
      </c>
      <c r="AW1144" s="55">
        <f t="shared" si="432"/>
        <v>0.65802792809149546</v>
      </c>
      <c r="AX1144" s="55">
        <f t="shared" si="433"/>
        <v>0.82972614180636284</v>
      </c>
      <c r="AY1144" s="55">
        <f t="shared" si="434"/>
        <v>0.78702348068606087</v>
      </c>
    </row>
    <row r="1145" spans="1:51" ht="14.4" thickBot="1" x14ac:dyDescent="0.3">
      <c r="A1145" s="41" t="s">
        <v>1398</v>
      </c>
      <c r="B1145" s="41" t="s">
        <v>1449</v>
      </c>
      <c r="C1145" s="26" t="s">
        <v>1204</v>
      </c>
      <c r="D1145" s="50">
        <v>-0.89</v>
      </c>
      <c r="E1145" s="50">
        <v>1</v>
      </c>
      <c r="F1145" s="50">
        <v>4</v>
      </c>
      <c r="G1145" s="50">
        <v>8.5</v>
      </c>
      <c r="H1145" s="50">
        <v>11.28</v>
      </c>
      <c r="I1145" s="50">
        <v>15</v>
      </c>
      <c r="J1145" s="50">
        <v>20.3</v>
      </c>
      <c r="K1145" s="50">
        <v>20.2</v>
      </c>
      <c r="L1145" s="50">
        <v>15.61</v>
      </c>
      <c r="M1145" s="50">
        <v>8.9</v>
      </c>
      <c r="N1145" s="50">
        <v>1.1100000000000001</v>
      </c>
      <c r="O1145" s="50">
        <v>1.78</v>
      </c>
      <c r="P1145" s="51">
        <v>-3.2777777777777768</v>
      </c>
      <c r="Q1145" s="51">
        <v>-2.5</v>
      </c>
      <c r="R1145" s="51">
        <v>-0.38888888888888851</v>
      </c>
      <c r="S1145" s="51">
        <v>3.4999999999999982</v>
      </c>
      <c r="T1145" s="51">
        <v>4.3888888888888884</v>
      </c>
      <c r="U1145" s="51">
        <v>7.1000000000000005</v>
      </c>
      <c r="V1145" s="51">
        <v>5.7999999999999989</v>
      </c>
      <c r="W1145" s="51">
        <v>5.3999999999999995</v>
      </c>
      <c r="X1145" s="51">
        <v>9.2777777777777786</v>
      </c>
      <c r="Y1145" s="51">
        <v>2.9999999999999991</v>
      </c>
      <c r="Z1145" s="51">
        <v>-3.1111111111111116</v>
      </c>
      <c r="AA1145" s="51">
        <v>-1.6111111111111103</v>
      </c>
      <c r="AB1145" s="53">
        <f t="shared" si="411"/>
        <v>402.74445346398255</v>
      </c>
      <c r="AC1145" s="53">
        <f t="shared" si="412"/>
        <v>394.19246823904723</v>
      </c>
      <c r="AD1145" s="53">
        <f t="shared" si="413"/>
        <v>434.22001203216234</v>
      </c>
      <c r="AE1145" s="53">
        <f t="shared" si="414"/>
        <v>555.72241308769685</v>
      </c>
      <c r="AF1145" s="53">
        <f t="shared" si="415"/>
        <v>522.6731861276271</v>
      </c>
      <c r="AG1145" s="53">
        <f t="shared" si="416"/>
        <v>596.69940556780443</v>
      </c>
      <c r="AH1145" s="53">
        <f t="shared" si="417"/>
        <v>357.23156259837401</v>
      </c>
      <c r="AI1145" s="53">
        <f t="shared" si="418"/>
        <v>340.06343668275019</v>
      </c>
      <c r="AJ1145" s="53">
        <f t="shared" si="419"/>
        <v>771.14252005735057</v>
      </c>
      <c r="AK1145" s="53">
        <f t="shared" si="420"/>
        <v>504.01897619154596</v>
      </c>
      <c r="AL1145" s="53">
        <f t="shared" si="421"/>
        <v>357.17087878720832</v>
      </c>
      <c r="AM1145" s="53">
        <f t="shared" si="422"/>
        <v>424.98234371497449</v>
      </c>
      <c r="AN1145" s="55">
        <f t="shared" si="423"/>
        <v>0.83847420413394513</v>
      </c>
      <c r="AO1145" s="55">
        <f t="shared" si="424"/>
        <v>0.77460399195687368</v>
      </c>
      <c r="AP1145" s="55">
        <f t="shared" si="425"/>
        <v>0.73079237447423206</v>
      </c>
      <c r="AQ1145" s="55">
        <f t="shared" si="426"/>
        <v>0.70795958340952159</v>
      </c>
      <c r="AR1145" s="55">
        <f t="shared" si="427"/>
        <v>0.62556517089125552</v>
      </c>
      <c r="AS1145" s="55">
        <f t="shared" si="428"/>
        <v>0.59198107743049844</v>
      </c>
      <c r="AT1145" s="55">
        <f t="shared" si="429"/>
        <v>0.38757489474313689</v>
      </c>
      <c r="AU1145" s="55">
        <f t="shared" si="430"/>
        <v>0.37931717755696276</v>
      </c>
      <c r="AV1145" s="55">
        <f t="shared" si="431"/>
        <v>0.65992704441269401</v>
      </c>
      <c r="AW1145" s="55">
        <f t="shared" si="432"/>
        <v>0.66516882394411003</v>
      </c>
      <c r="AX1145" s="55">
        <f t="shared" si="433"/>
        <v>0.73442310378703812</v>
      </c>
      <c r="AY1145" s="55">
        <f t="shared" si="434"/>
        <v>0.78210921197208272</v>
      </c>
    </row>
    <row r="1146" spans="1:51" ht="14.4" thickBot="1" x14ac:dyDescent="0.3">
      <c r="A1146" s="41" t="s">
        <v>1398</v>
      </c>
      <c r="B1146" s="41" t="s">
        <v>1449</v>
      </c>
      <c r="C1146" s="26" t="s">
        <v>1205</v>
      </c>
      <c r="D1146" s="50">
        <v>5.28</v>
      </c>
      <c r="E1146" s="50">
        <v>5.3</v>
      </c>
      <c r="F1146" s="50">
        <v>6.28</v>
      </c>
      <c r="G1146" s="50">
        <v>8.8000000000000007</v>
      </c>
      <c r="H1146" s="50">
        <v>11.11</v>
      </c>
      <c r="I1146" s="50">
        <v>12.7</v>
      </c>
      <c r="J1146" s="50">
        <v>15.2</v>
      </c>
      <c r="K1146" s="50">
        <v>15</v>
      </c>
      <c r="L1146" s="50">
        <v>13.72</v>
      </c>
      <c r="M1146" s="50">
        <v>9.6</v>
      </c>
      <c r="N1146" s="50">
        <v>7.22</v>
      </c>
      <c r="O1146" s="50">
        <v>5</v>
      </c>
      <c r="P1146" s="51">
        <v>3.4999999999999982</v>
      </c>
      <c r="Q1146" s="51">
        <v>3.2999999999999985</v>
      </c>
      <c r="R1146" s="51">
        <v>4.2777777777777795</v>
      </c>
      <c r="S1146" s="51">
        <v>5.3</v>
      </c>
      <c r="T1146" s="51">
        <v>7.3888888888888875</v>
      </c>
      <c r="U1146" s="51">
        <v>9.4</v>
      </c>
      <c r="V1146" s="51">
        <v>11.8</v>
      </c>
      <c r="W1146" s="51">
        <v>12</v>
      </c>
      <c r="X1146" s="51">
        <v>10.72222222222222</v>
      </c>
      <c r="Y1146" s="51">
        <v>7.2</v>
      </c>
      <c r="Z1146" s="51">
        <v>5.7222222222222205</v>
      </c>
      <c r="AA1146" s="51">
        <v>3.6111111111111112</v>
      </c>
      <c r="AB1146" s="53">
        <f t="shared" si="411"/>
        <v>693.04279875063787</v>
      </c>
      <c r="AC1146" s="53">
        <f t="shared" si="412"/>
        <v>672.8280632495314</v>
      </c>
      <c r="AD1146" s="53">
        <f t="shared" si="413"/>
        <v>721.3935722299658</v>
      </c>
      <c r="AE1146" s="53">
        <f t="shared" si="414"/>
        <v>700.54055675507129</v>
      </c>
      <c r="AF1146" s="53">
        <f t="shared" si="415"/>
        <v>800.31710694637286</v>
      </c>
      <c r="AG1146" s="53">
        <f t="shared" si="416"/>
        <v>946.48886251252179</v>
      </c>
      <c r="AH1146" s="53">
        <f t="shared" si="417"/>
        <v>1107.8957463162258</v>
      </c>
      <c r="AI1146" s="53">
        <f t="shared" si="418"/>
        <v>1152.2100309475061</v>
      </c>
      <c r="AJ1146" s="53">
        <f t="shared" si="419"/>
        <v>1056.8515946199168</v>
      </c>
      <c r="AK1146" s="53">
        <f t="shared" si="420"/>
        <v>862.57569279672134</v>
      </c>
      <c r="AL1146" s="53">
        <f t="shared" si="421"/>
        <v>826.98866587062014</v>
      </c>
      <c r="AM1146" s="53">
        <f t="shared" si="422"/>
        <v>717.81985762247973</v>
      </c>
      <c r="AN1146" s="55">
        <f t="shared" si="423"/>
        <v>0.8828981511872962</v>
      </c>
      <c r="AO1146" s="55">
        <f t="shared" si="424"/>
        <v>0.86932257543367886</v>
      </c>
      <c r="AP1146" s="55">
        <f t="shared" si="425"/>
        <v>0.87014670211458545</v>
      </c>
      <c r="AQ1146" s="55">
        <f t="shared" si="426"/>
        <v>0.78684846474113923</v>
      </c>
      <c r="AR1146" s="55">
        <f t="shared" si="427"/>
        <v>0.77845760947961395</v>
      </c>
      <c r="AS1146" s="55">
        <f t="shared" si="428"/>
        <v>0.80335417353639949</v>
      </c>
      <c r="AT1146" s="55">
        <f t="shared" si="429"/>
        <v>0.80147077941508205</v>
      </c>
      <c r="AU1146" s="55">
        <f t="shared" si="430"/>
        <v>0.82261352957573053</v>
      </c>
      <c r="AV1146" s="55">
        <f t="shared" si="431"/>
        <v>0.82112142734580296</v>
      </c>
      <c r="AW1146" s="55">
        <f t="shared" si="432"/>
        <v>0.84991876522482634</v>
      </c>
      <c r="AX1146" s="55">
        <f t="shared" si="433"/>
        <v>0.90207536084130635</v>
      </c>
      <c r="AY1146" s="55">
        <f t="shared" si="434"/>
        <v>0.9073332136040978</v>
      </c>
    </row>
    <row r="1147" spans="1:51" ht="14.4" thickBot="1" x14ac:dyDescent="0.3">
      <c r="A1147" s="41" t="s">
        <v>1398</v>
      </c>
      <c r="B1147" s="41" t="s">
        <v>1449</v>
      </c>
      <c r="C1147" s="26" t="s">
        <v>1206</v>
      </c>
      <c r="D1147" s="50">
        <v>6.11</v>
      </c>
      <c r="E1147" s="50">
        <v>6.1</v>
      </c>
      <c r="F1147" s="50">
        <v>8.7200000000000006</v>
      </c>
      <c r="G1147" s="50">
        <v>11.4</v>
      </c>
      <c r="H1147" s="50">
        <v>13.11</v>
      </c>
      <c r="I1147" s="50">
        <v>16.7</v>
      </c>
      <c r="J1147" s="50">
        <v>19.2</v>
      </c>
      <c r="K1147" s="50">
        <v>19.600000000000001</v>
      </c>
      <c r="L1147" s="50">
        <v>15.22</v>
      </c>
      <c r="M1147" s="50">
        <v>11.4</v>
      </c>
      <c r="N1147" s="50">
        <v>7.5</v>
      </c>
      <c r="O1147" s="50">
        <v>6.5</v>
      </c>
      <c r="P1147" s="51">
        <v>2.8888888888888906</v>
      </c>
      <c r="Q1147" s="51">
        <v>1.9000000000000008</v>
      </c>
      <c r="R1147" s="51">
        <v>5</v>
      </c>
      <c r="S1147" s="51">
        <v>5.3999999999999995</v>
      </c>
      <c r="T1147" s="51">
        <v>7.2777777777777786</v>
      </c>
      <c r="U1147" s="51">
        <v>10.1</v>
      </c>
      <c r="V1147" s="51">
        <v>11.8</v>
      </c>
      <c r="W1147" s="51">
        <v>12.1</v>
      </c>
      <c r="X1147" s="51">
        <v>11.111111111111111</v>
      </c>
      <c r="Y1147" s="51">
        <v>7.1000000000000005</v>
      </c>
      <c r="Z1147" s="51">
        <v>5.2222222222222214</v>
      </c>
      <c r="AA1147" s="51">
        <v>3.3888888888888897</v>
      </c>
      <c r="AB1147" s="53">
        <f t="shared" si="411"/>
        <v>600.20784932274057</v>
      </c>
      <c r="AC1147" s="53">
        <f t="shared" si="412"/>
        <v>521.82071429877919</v>
      </c>
      <c r="AD1147" s="53">
        <f t="shared" si="413"/>
        <v>675.55377938923039</v>
      </c>
      <c r="AE1147" s="53">
        <f t="shared" si="414"/>
        <v>597.00759878331087</v>
      </c>
      <c r="AF1147" s="53">
        <f t="shared" si="415"/>
        <v>691.05814637368962</v>
      </c>
      <c r="AG1147" s="53">
        <f t="shared" si="416"/>
        <v>803.24430165846923</v>
      </c>
      <c r="AH1147" s="53">
        <f t="shared" si="417"/>
        <v>860.23348440790051</v>
      </c>
      <c r="AI1147" s="53">
        <f t="shared" si="418"/>
        <v>872.92965757496506</v>
      </c>
      <c r="AJ1147" s="53">
        <f t="shared" si="419"/>
        <v>1010.105978113354</v>
      </c>
      <c r="AK1147" s="53">
        <f t="shared" si="420"/>
        <v>754.67603927586003</v>
      </c>
      <c r="AL1147" s="53">
        <f t="shared" si="421"/>
        <v>756.9531568485329</v>
      </c>
      <c r="AM1147" s="53">
        <f t="shared" si="422"/>
        <v>627.08828312958781</v>
      </c>
      <c r="AN1147" s="55">
        <f t="shared" si="423"/>
        <v>0.7983673929589834</v>
      </c>
      <c r="AO1147" s="55">
        <f t="shared" si="424"/>
        <v>0.74466760839982105</v>
      </c>
      <c r="AP1147" s="55">
        <f t="shared" si="425"/>
        <v>0.77477942173352998</v>
      </c>
      <c r="AQ1147" s="55">
        <f t="shared" si="426"/>
        <v>0.66592056929015953</v>
      </c>
      <c r="AR1147" s="55">
        <f t="shared" si="427"/>
        <v>0.67730591145519936</v>
      </c>
      <c r="AS1147" s="55">
        <f t="shared" si="428"/>
        <v>0.65052020480150763</v>
      </c>
      <c r="AT1147" s="55">
        <f t="shared" si="429"/>
        <v>0.62230765261062937</v>
      </c>
      <c r="AU1147" s="55">
        <f t="shared" si="430"/>
        <v>0.61913379408615343</v>
      </c>
      <c r="AV1147" s="55">
        <f t="shared" si="431"/>
        <v>0.76479101411243511</v>
      </c>
      <c r="AW1147" s="55">
        <f t="shared" si="432"/>
        <v>0.74870853007869975</v>
      </c>
      <c r="AX1147" s="55">
        <f t="shared" si="433"/>
        <v>0.85481807200385262</v>
      </c>
      <c r="AY1147" s="55">
        <f t="shared" si="434"/>
        <v>0.8051587472106182</v>
      </c>
    </row>
    <row r="1148" spans="1:51" ht="14.4" thickBot="1" x14ac:dyDescent="0.3">
      <c r="A1148" s="41" t="s">
        <v>1398</v>
      </c>
      <c r="B1148" s="41" t="s">
        <v>1449</v>
      </c>
      <c r="C1148" s="26" t="s">
        <v>1207</v>
      </c>
      <c r="D1148" s="50">
        <v>5.39</v>
      </c>
      <c r="E1148" s="50">
        <v>6.6</v>
      </c>
      <c r="F1148" s="50">
        <v>9.2200000000000006</v>
      </c>
      <c r="G1148" s="50">
        <v>11</v>
      </c>
      <c r="H1148" s="50">
        <v>13.28</v>
      </c>
      <c r="I1148" s="50">
        <v>15.8</v>
      </c>
      <c r="J1148" s="50">
        <v>19</v>
      </c>
      <c r="K1148" s="50">
        <v>18.8</v>
      </c>
      <c r="L1148" s="50">
        <v>16</v>
      </c>
      <c r="M1148" s="50">
        <v>11.7</v>
      </c>
      <c r="N1148" s="50">
        <v>8.7799999999999994</v>
      </c>
      <c r="O1148" s="50">
        <v>6.22</v>
      </c>
      <c r="P1148" s="51">
        <v>2.2222222222222223</v>
      </c>
      <c r="Q1148" s="51">
        <v>1.9000000000000008</v>
      </c>
      <c r="R1148" s="51">
        <v>4.6111111111111098</v>
      </c>
      <c r="S1148" s="51">
        <v>5.7999999999999989</v>
      </c>
      <c r="T1148" s="51">
        <v>7.7222222222222214</v>
      </c>
      <c r="U1148" s="51">
        <v>9.7000000000000011</v>
      </c>
      <c r="V1148" s="51">
        <v>11.199999999999998</v>
      </c>
      <c r="W1148" s="51">
        <v>12.4</v>
      </c>
      <c r="X1148" s="51">
        <v>9.3888888888888875</v>
      </c>
      <c r="Y1148" s="51">
        <v>8.4999999999999982</v>
      </c>
      <c r="Z1148" s="51">
        <v>6.1111111111111107</v>
      </c>
      <c r="AA1148" s="51">
        <v>3.7777777777777759</v>
      </c>
      <c r="AB1148" s="53">
        <f t="shared" si="411"/>
        <v>573.87628519878137</v>
      </c>
      <c r="AC1148" s="53">
        <f t="shared" si="412"/>
        <v>504.15691054182008</v>
      </c>
      <c r="AD1148" s="53">
        <f t="shared" si="413"/>
        <v>618.66935298728151</v>
      </c>
      <c r="AE1148" s="53">
        <f t="shared" si="414"/>
        <v>647.9861360086984</v>
      </c>
      <c r="AF1148" s="53">
        <f t="shared" si="415"/>
        <v>726.1760651111349</v>
      </c>
      <c r="AG1148" s="53">
        <f t="shared" si="416"/>
        <v>806.28645482136744</v>
      </c>
      <c r="AH1148" s="53">
        <f t="shared" si="417"/>
        <v>804.59088147200305</v>
      </c>
      <c r="AI1148" s="53">
        <f t="shared" si="418"/>
        <v>954.43717896324847</v>
      </c>
      <c r="AJ1148" s="53">
        <f t="shared" si="419"/>
        <v>763.47821560477576</v>
      </c>
      <c r="AK1148" s="53">
        <f t="shared" si="420"/>
        <v>895.23372748297891</v>
      </c>
      <c r="AL1148" s="53">
        <f t="shared" si="421"/>
        <v>784.86394874849475</v>
      </c>
      <c r="AM1148" s="53">
        <f t="shared" si="422"/>
        <v>675.29304278441646</v>
      </c>
      <c r="AN1148" s="55">
        <f t="shared" si="423"/>
        <v>0.80035218035615807</v>
      </c>
      <c r="AO1148" s="55">
        <f t="shared" si="424"/>
        <v>0.71946036357701948</v>
      </c>
      <c r="AP1148" s="55">
        <f t="shared" si="425"/>
        <v>0.72904493305201157</v>
      </c>
      <c r="AQ1148" s="55">
        <f t="shared" si="426"/>
        <v>0.70302622935067149</v>
      </c>
      <c r="AR1148" s="55">
        <f t="shared" si="427"/>
        <v>0.69046252173080569</v>
      </c>
      <c r="AS1148" s="55">
        <f t="shared" si="428"/>
        <v>0.67070799599125797</v>
      </c>
      <c r="AT1148" s="55">
        <f t="shared" si="429"/>
        <v>0.60560820436168539</v>
      </c>
      <c r="AU1148" s="55">
        <f t="shared" si="430"/>
        <v>0.66372661626903662</v>
      </c>
      <c r="AV1148" s="55">
        <f t="shared" si="431"/>
        <v>0.64850387308688551</v>
      </c>
      <c r="AW1148" s="55">
        <f t="shared" si="432"/>
        <v>0.80741247057627985</v>
      </c>
      <c r="AX1148" s="55">
        <f t="shared" si="433"/>
        <v>0.83342206456504986</v>
      </c>
      <c r="AY1148" s="55">
        <f t="shared" si="434"/>
        <v>0.84362712806779594</v>
      </c>
    </row>
    <row r="1149" spans="1:51" ht="14.4" thickBot="1" x14ac:dyDescent="0.3">
      <c r="A1149" s="41" t="s">
        <v>1398</v>
      </c>
      <c r="B1149" s="41" t="s">
        <v>1449</v>
      </c>
      <c r="C1149" s="26" t="s">
        <v>1208</v>
      </c>
      <c r="D1149" s="50">
        <v>4.5</v>
      </c>
      <c r="E1149" s="50">
        <v>5.8</v>
      </c>
      <c r="F1149" s="50">
        <v>8.2799999999999994</v>
      </c>
      <c r="G1149" s="50">
        <v>10.9</v>
      </c>
      <c r="H1149" s="50">
        <v>13</v>
      </c>
      <c r="I1149" s="50">
        <v>15.6</v>
      </c>
      <c r="J1149" s="50">
        <v>17.7</v>
      </c>
      <c r="K1149" s="50">
        <v>18.8</v>
      </c>
      <c r="L1149" s="50">
        <v>15.11</v>
      </c>
      <c r="M1149" s="50">
        <v>11.4</v>
      </c>
      <c r="N1149" s="50">
        <v>8.11</v>
      </c>
      <c r="O1149" s="50">
        <v>5.39</v>
      </c>
      <c r="P1149" s="51">
        <v>1.2222222222222239</v>
      </c>
      <c r="Q1149" s="51">
        <v>1.8000000000000012</v>
      </c>
      <c r="R1149" s="51">
        <v>2.8888888888888906</v>
      </c>
      <c r="S1149" s="51">
        <v>5.3</v>
      </c>
      <c r="T1149" s="51">
        <v>7.5</v>
      </c>
      <c r="U1149" s="51">
        <v>8.9000000000000021</v>
      </c>
      <c r="V1149" s="51">
        <v>10.399999999999999</v>
      </c>
      <c r="W1149" s="51">
        <v>11.9</v>
      </c>
      <c r="X1149" s="51">
        <v>10.72222222222222</v>
      </c>
      <c r="Y1149" s="51">
        <v>7.2</v>
      </c>
      <c r="Z1149" s="51">
        <v>5.2777777777777777</v>
      </c>
      <c r="AA1149" s="51">
        <v>2.5</v>
      </c>
      <c r="AB1149" s="53">
        <f t="shared" si="411"/>
        <v>529.21933033611811</v>
      </c>
      <c r="AC1149" s="53">
        <f t="shared" si="412"/>
        <v>525.1935856780849</v>
      </c>
      <c r="AD1149" s="53">
        <f t="shared" si="413"/>
        <v>517.40531034501362</v>
      </c>
      <c r="AE1149" s="53">
        <f t="shared" si="414"/>
        <v>608.6189328619721</v>
      </c>
      <c r="AF1149" s="53">
        <f t="shared" si="415"/>
        <v>717.49448040885329</v>
      </c>
      <c r="AG1149" s="53">
        <f t="shared" si="416"/>
        <v>733.33349726896688</v>
      </c>
      <c r="AH1149" s="53">
        <f t="shared" si="417"/>
        <v>784.8322203484546</v>
      </c>
      <c r="AI1149" s="53">
        <f t="shared" si="418"/>
        <v>893.67656600762427</v>
      </c>
      <c r="AJ1149" s="53">
        <f t="shared" si="419"/>
        <v>966.05368859151667</v>
      </c>
      <c r="AK1149" s="53">
        <f t="shared" si="420"/>
        <v>765.07603041751224</v>
      </c>
      <c r="AL1149" s="53">
        <f t="shared" si="421"/>
        <v>731.79123265654698</v>
      </c>
      <c r="AM1149" s="53">
        <f t="shared" si="422"/>
        <v>597.00806025825045</v>
      </c>
      <c r="AN1149" s="55">
        <f t="shared" si="423"/>
        <v>0.7927780198979073</v>
      </c>
      <c r="AO1149" s="55">
        <f t="shared" si="424"/>
        <v>0.75485339715090172</v>
      </c>
      <c r="AP1149" s="55">
        <f t="shared" si="425"/>
        <v>0.68822746851676586</v>
      </c>
      <c r="AQ1149" s="55">
        <f t="shared" si="426"/>
        <v>0.68360192470950254</v>
      </c>
      <c r="AR1149" s="55">
        <f t="shared" si="427"/>
        <v>0.69262306558255338</v>
      </c>
      <c r="AS1149" s="55">
        <f t="shared" si="428"/>
        <v>0.64375172704717343</v>
      </c>
      <c r="AT1149" s="55">
        <f t="shared" si="429"/>
        <v>0.62300397424184284</v>
      </c>
      <c r="AU1149" s="55">
        <f t="shared" si="430"/>
        <v>0.64225241287743984</v>
      </c>
      <c r="AV1149" s="55">
        <f t="shared" si="431"/>
        <v>0.75057594434933439</v>
      </c>
      <c r="AW1149" s="55">
        <f t="shared" si="432"/>
        <v>0.75384975545422106</v>
      </c>
      <c r="AX1149" s="55">
        <f t="shared" si="433"/>
        <v>0.82321903800796292</v>
      </c>
      <c r="AY1149" s="55">
        <f t="shared" si="434"/>
        <v>0.81632310817390474</v>
      </c>
    </row>
    <row r="1150" spans="1:51" ht="14.4" thickBot="1" x14ac:dyDescent="0.3">
      <c r="A1150" s="41" t="s">
        <v>1398</v>
      </c>
      <c r="B1150" s="41" t="s">
        <v>1449</v>
      </c>
      <c r="C1150" s="27" t="s">
        <v>1209</v>
      </c>
      <c r="D1150" s="50">
        <v>7.22</v>
      </c>
      <c r="E1150" s="50">
        <v>5.7</v>
      </c>
      <c r="F1150" s="50">
        <v>6.5</v>
      </c>
      <c r="G1150" s="50">
        <v>9.6</v>
      </c>
      <c r="H1150" s="50">
        <v>10</v>
      </c>
      <c r="I1150" s="50">
        <v>14.6</v>
      </c>
      <c r="J1150" s="50">
        <v>16.2</v>
      </c>
      <c r="K1150" s="50">
        <v>17.5</v>
      </c>
      <c r="L1150" s="50">
        <v>14.78</v>
      </c>
      <c r="M1150" s="50">
        <v>10.7</v>
      </c>
      <c r="N1150" s="50">
        <v>6.72</v>
      </c>
      <c r="O1150" s="50">
        <v>5.78</v>
      </c>
      <c r="P1150" s="51">
        <v>4.3888888888888884</v>
      </c>
      <c r="Q1150" s="51">
        <v>1.5000000000000016</v>
      </c>
      <c r="R1150" s="51">
        <v>3.6111111111111112</v>
      </c>
      <c r="S1150" s="51">
        <v>4.6000000000000005</v>
      </c>
      <c r="T1150" s="51">
        <v>7.7222222222222214</v>
      </c>
      <c r="U1150" s="51">
        <v>9.8000000000000007</v>
      </c>
      <c r="V1150" s="51">
        <v>11.500000000000002</v>
      </c>
      <c r="W1150" s="51">
        <v>11.700000000000001</v>
      </c>
      <c r="X1150" s="51">
        <v>10.777777777777777</v>
      </c>
      <c r="Y1150" s="51">
        <v>7.5</v>
      </c>
      <c r="Z1150" s="51">
        <v>5</v>
      </c>
      <c r="AA1150" s="51">
        <v>2.7777777777777777</v>
      </c>
      <c r="AB1150" s="53">
        <f t="shared" si="411"/>
        <v>686.91247521858577</v>
      </c>
      <c r="AC1150" s="53">
        <f t="shared" si="412"/>
        <v>506.61986512067517</v>
      </c>
      <c r="AD1150" s="53">
        <f t="shared" si="413"/>
        <v>647.04079587398951</v>
      </c>
      <c r="AE1150" s="53">
        <f t="shared" si="414"/>
        <v>602.13260552614236</v>
      </c>
      <c r="AF1150" s="53">
        <f t="shared" si="415"/>
        <v>901.82251932733732</v>
      </c>
      <c r="AG1150" s="53">
        <f t="shared" si="416"/>
        <v>882.64752666023287</v>
      </c>
      <c r="AH1150" s="53">
        <f t="shared" si="417"/>
        <v>998.85585143622757</v>
      </c>
      <c r="AI1150" s="53">
        <f t="shared" si="418"/>
        <v>944.43663302912648</v>
      </c>
      <c r="AJ1150" s="53">
        <f t="shared" si="419"/>
        <v>994.10995534230301</v>
      </c>
      <c r="AK1150" s="53">
        <f t="shared" si="420"/>
        <v>834.98495000714388</v>
      </c>
      <c r="AL1150" s="53">
        <f t="shared" si="421"/>
        <v>774.16100355050412</v>
      </c>
      <c r="AM1150" s="53">
        <f t="shared" si="422"/>
        <v>604.45791831840256</v>
      </c>
      <c r="AN1150" s="55">
        <f t="shared" si="423"/>
        <v>0.82213614807958235</v>
      </c>
      <c r="AO1150" s="55">
        <f t="shared" si="424"/>
        <v>0.74395521870029047</v>
      </c>
      <c r="AP1150" s="55">
        <f t="shared" si="425"/>
        <v>0.81786760065094433</v>
      </c>
      <c r="AQ1150" s="55">
        <f t="shared" si="426"/>
        <v>0.71010878044218706</v>
      </c>
      <c r="AR1150" s="55">
        <f t="shared" si="427"/>
        <v>0.8574706338649245</v>
      </c>
      <c r="AS1150" s="55">
        <f t="shared" si="428"/>
        <v>0.72932354226585727</v>
      </c>
      <c r="AT1150" s="55">
        <f t="shared" si="429"/>
        <v>0.73704734606809663</v>
      </c>
      <c r="AU1150" s="55">
        <f t="shared" si="430"/>
        <v>0.68774476658927142</v>
      </c>
      <c r="AV1150" s="55">
        <f t="shared" si="431"/>
        <v>0.7695258097389075</v>
      </c>
      <c r="AW1150" s="55">
        <f t="shared" si="432"/>
        <v>0.80604081505921921</v>
      </c>
      <c r="AX1150" s="55">
        <f t="shared" si="433"/>
        <v>0.88787011924023707</v>
      </c>
      <c r="AY1150" s="55">
        <f t="shared" si="434"/>
        <v>0.81037568583884989</v>
      </c>
    </row>
    <row r="1151" spans="1:51" ht="27" thickBot="1" x14ac:dyDescent="0.3">
      <c r="A1151" s="41" t="s">
        <v>1398</v>
      </c>
      <c r="B1151" s="41" t="s">
        <v>1449</v>
      </c>
      <c r="C1151" s="26" t="s">
        <v>1210</v>
      </c>
      <c r="D1151" s="50">
        <v>-2.89</v>
      </c>
      <c r="E1151" s="50">
        <v>-0.1</v>
      </c>
      <c r="F1151" s="50">
        <v>4.22</v>
      </c>
      <c r="G1151" s="50">
        <v>9.1</v>
      </c>
      <c r="H1151" s="50">
        <v>12.61</v>
      </c>
      <c r="I1151" s="50">
        <v>16.3</v>
      </c>
      <c r="J1151" s="50">
        <v>20.399999999999999</v>
      </c>
      <c r="K1151" s="50">
        <v>19.3</v>
      </c>
      <c r="L1151" s="50">
        <v>16.61</v>
      </c>
      <c r="M1151" s="50">
        <v>8</v>
      </c>
      <c r="N1151" s="50">
        <v>1.72</v>
      </c>
      <c r="O1151" s="50">
        <v>-1.28</v>
      </c>
      <c r="P1151" s="51">
        <v>-4.7222222222222223</v>
      </c>
      <c r="Q1151" s="51">
        <v>-4.9000000000000004</v>
      </c>
      <c r="R1151" s="51">
        <v>-2.0000000000000009</v>
      </c>
      <c r="S1151" s="51">
        <v>0</v>
      </c>
      <c r="T1151" s="51">
        <v>3.1111111111111116</v>
      </c>
      <c r="U1151" s="51">
        <v>4.6000000000000005</v>
      </c>
      <c r="V1151" s="51">
        <v>7.1000000000000005</v>
      </c>
      <c r="W1151" s="51">
        <v>6.3000000000000016</v>
      </c>
      <c r="X1151" s="51">
        <v>3.8888888888888888</v>
      </c>
      <c r="Y1151" s="51">
        <v>2.4</v>
      </c>
      <c r="Z1151" s="51">
        <v>-1.0000000000000004</v>
      </c>
      <c r="AA1151" s="51">
        <v>-3.3888888888888897</v>
      </c>
      <c r="AB1151" s="53">
        <f t="shared" si="411"/>
        <v>375.79879777550263</v>
      </c>
      <c r="AC1151" s="53">
        <f t="shared" si="412"/>
        <v>298.08255359413187</v>
      </c>
      <c r="AD1151" s="53">
        <f t="shared" si="413"/>
        <v>337.69219650349277</v>
      </c>
      <c r="AE1151" s="53">
        <f t="shared" si="414"/>
        <v>323.53888128205136</v>
      </c>
      <c r="AF1151" s="53">
        <f t="shared" si="415"/>
        <v>400.05118500148416</v>
      </c>
      <c r="AG1151" s="53">
        <f t="shared" si="416"/>
        <v>388.55760433624528</v>
      </c>
      <c r="AH1151" s="53">
        <f t="shared" si="417"/>
        <v>424.59553356911749</v>
      </c>
      <c r="AI1151" s="53">
        <f t="shared" si="418"/>
        <v>407.25033780774578</v>
      </c>
      <c r="AJ1151" s="53">
        <f t="shared" si="419"/>
        <v>344.84436700908049</v>
      </c>
      <c r="AK1151" s="53">
        <f t="shared" si="420"/>
        <v>491.9848141647912</v>
      </c>
      <c r="AL1151" s="53">
        <f t="shared" si="421"/>
        <v>466.81411178021045</v>
      </c>
      <c r="AM1151" s="53">
        <f t="shared" si="422"/>
        <v>407.59426984158284</v>
      </c>
      <c r="AN1151" s="55">
        <f t="shared" si="423"/>
        <v>0.87185315515233586</v>
      </c>
      <c r="AO1151" s="55">
        <f t="shared" si="424"/>
        <v>0.70089342014695433</v>
      </c>
      <c r="AP1151" s="55">
        <f t="shared" si="425"/>
        <v>0.63951312728610177</v>
      </c>
      <c r="AQ1151" s="55">
        <f t="shared" si="426"/>
        <v>0.52935026387770179</v>
      </c>
      <c r="AR1151" s="55">
        <f t="shared" si="427"/>
        <v>0.5238265671138479</v>
      </c>
      <c r="AS1151" s="55">
        <f t="shared" si="428"/>
        <v>0.45823488715687832</v>
      </c>
      <c r="AT1151" s="55">
        <f t="shared" si="429"/>
        <v>0.42123809591404349</v>
      </c>
      <c r="AU1151" s="55">
        <f t="shared" si="430"/>
        <v>0.4268503393025822</v>
      </c>
      <c r="AV1151" s="55">
        <f t="shared" si="431"/>
        <v>0.42745443846510117</v>
      </c>
      <c r="AW1151" s="55">
        <f t="shared" si="432"/>
        <v>0.67751747470439683</v>
      </c>
      <c r="AX1151" s="55">
        <f t="shared" si="433"/>
        <v>0.82145792129224782</v>
      </c>
      <c r="AY1151" s="55">
        <f t="shared" si="434"/>
        <v>0.8556292165152295</v>
      </c>
    </row>
    <row r="1152" spans="1:51" ht="14.4" thickBot="1" x14ac:dyDescent="0.3">
      <c r="A1152" s="41" t="s">
        <v>1398</v>
      </c>
      <c r="B1152" s="41" t="s">
        <v>1449</v>
      </c>
      <c r="C1152" s="26" t="s">
        <v>1211</v>
      </c>
      <c r="D1152" s="50">
        <v>-1.22</v>
      </c>
      <c r="E1152" s="50">
        <v>-3.2</v>
      </c>
      <c r="F1152" s="50">
        <v>-1.1100000000000001</v>
      </c>
      <c r="G1152" s="50">
        <v>2.1</v>
      </c>
      <c r="H1152" s="50">
        <v>7.11</v>
      </c>
      <c r="I1152" s="50">
        <v>11.2</v>
      </c>
      <c r="J1152" s="50">
        <v>14.7</v>
      </c>
      <c r="K1152" s="50">
        <v>16.100000000000001</v>
      </c>
      <c r="L1152" s="50">
        <v>8.2200000000000006</v>
      </c>
      <c r="M1152" s="50">
        <v>5</v>
      </c>
      <c r="N1152" s="50">
        <v>-0.11</v>
      </c>
      <c r="O1152" s="50">
        <v>-2.89</v>
      </c>
      <c r="P1152" s="51">
        <v>-2.1111111111111116</v>
      </c>
      <c r="Q1152" s="51">
        <v>-5.0999999999999996</v>
      </c>
      <c r="R1152" s="51">
        <v>-3.2222222222222223</v>
      </c>
      <c r="S1152" s="51">
        <v>-1.2</v>
      </c>
      <c r="T1152" s="51">
        <v>2.0000000000000009</v>
      </c>
      <c r="U1152" s="51">
        <v>5.3</v>
      </c>
      <c r="V1152" s="51">
        <v>7.6</v>
      </c>
      <c r="W1152" s="51">
        <v>8.2999999999999989</v>
      </c>
      <c r="X1152" s="51">
        <v>5.2777777777777777</v>
      </c>
      <c r="Y1152" s="51">
        <v>-0.49999999999999922</v>
      </c>
      <c r="Z1152" s="51">
        <v>-2.7222222222222214</v>
      </c>
      <c r="AA1152" s="51">
        <v>-4.1111111111111098</v>
      </c>
      <c r="AB1152" s="53">
        <f t="shared" si="411"/>
        <v>490.52178621170771</v>
      </c>
      <c r="AC1152" s="53">
        <f t="shared" si="412"/>
        <v>363.22896463318398</v>
      </c>
      <c r="AD1152" s="53">
        <f t="shared" si="413"/>
        <v>412.67736077835519</v>
      </c>
      <c r="AE1152" s="53">
        <f t="shared" si="414"/>
        <v>441.2140164260403</v>
      </c>
      <c r="AF1152" s="53">
        <f t="shared" si="415"/>
        <v>493.8233883453193</v>
      </c>
      <c r="AG1152" s="53">
        <f t="shared" si="416"/>
        <v>596.62439434288649</v>
      </c>
      <c r="AH1152" s="53">
        <f t="shared" si="417"/>
        <v>651.35825769295946</v>
      </c>
      <c r="AI1152" s="53">
        <f t="shared" si="418"/>
        <v>654.89090557771624</v>
      </c>
      <c r="AJ1152" s="53">
        <f t="shared" si="419"/>
        <v>726.34733673523226</v>
      </c>
      <c r="AK1152" s="53">
        <f t="shared" si="420"/>
        <v>398.40551727366761</v>
      </c>
      <c r="AL1152" s="53">
        <f t="shared" si="421"/>
        <v>413.27252522145028</v>
      </c>
      <c r="AM1152" s="53">
        <f t="shared" si="422"/>
        <v>411.99025664244107</v>
      </c>
      <c r="AN1152" s="55">
        <f t="shared" si="423"/>
        <v>0.93658260992551245</v>
      </c>
      <c r="AO1152" s="55">
        <f t="shared" si="424"/>
        <v>0.86708606690458723</v>
      </c>
      <c r="AP1152" s="55">
        <f t="shared" si="425"/>
        <v>0.85560503844317093</v>
      </c>
      <c r="AQ1152" s="55">
        <f t="shared" si="426"/>
        <v>0.78785622076991979</v>
      </c>
      <c r="AR1152" s="55">
        <f t="shared" si="427"/>
        <v>0.69970227020076392</v>
      </c>
      <c r="AS1152" s="55">
        <f t="shared" si="428"/>
        <v>0.67012963659139901</v>
      </c>
      <c r="AT1152" s="55">
        <f t="shared" si="429"/>
        <v>0.62450478805172194</v>
      </c>
      <c r="AU1152" s="55">
        <f t="shared" si="430"/>
        <v>0.5987052393026695</v>
      </c>
      <c r="AV1152" s="55">
        <f t="shared" si="431"/>
        <v>0.81709499803129992</v>
      </c>
      <c r="AW1152" s="55">
        <f t="shared" si="432"/>
        <v>0.67596116639808779</v>
      </c>
      <c r="AX1152" s="55">
        <f t="shared" si="433"/>
        <v>0.82558079156329811</v>
      </c>
      <c r="AY1152" s="55">
        <f t="shared" si="434"/>
        <v>0.91287039535284664</v>
      </c>
    </row>
    <row r="1153" spans="1:51" ht="14.4" thickBot="1" x14ac:dyDescent="0.3">
      <c r="A1153" s="41" t="s">
        <v>1398</v>
      </c>
      <c r="B1153" s="41" t="s">
        <v>1449</v>
      </c>
      <c r="C1153" s="26" t="s">
        <v>1212</v>
      </c>
      <c r="D1153" s="50">
        <v>3.5</v>
      </c>
      <c r="E1153" s="50">
        <v>4.2</v>
      </c>
      <c r="F1153" s="50">
        <v>5.22</v>
      </c>
      <c r="G1153" s="50">
        <v>8.6</v>
      </c>
      <c r="H1153" s="50">
        <v>11</v>
      </c>
      <c r="I1153" s="50">
        <v>15</v>
      </c>
      <c r="J1153" s="50">
        <v>18.899999999999999</v>
      </c>
      <c r="K1153" s="50">
        <v>19.2</v>
      </c>
      <c r="L1153" s="50">
        <v>15</v>
      </c>
      <c r="M1153" s="50">
        <v>9.8000000000000007</v>
      </c>
      <c r="N1153" s="50">
        <v>4.28</v>
      </c>
      <c r="O1153" s="50">
        <v>3.72</v>
      </c>
      <c r="P1153" s="51">
        <v>1.1111111111111112</v>
      </c>
      <c r="Q1153" s="51">
        <v>-0.59999999999999909</v>
      </c>
      <c r="R1153" s="51">
        <v>0.99999999999999845</v>
      </c>
      <c r="S1153" s="51">
        <v>1.5000000000000016</v>
      </c>
      <c r="T1153" s="51">
        <v>5.7777777777777768</v>
      </c>
      <c r="U1153" s="51">
        <v>7.7999999999999989</v>
      </c>
      <c r="V1153" s="51">
        <v>11.300000000000002</v>
      </c>
      <c r="W1153" s="51">
        <v>11.600000000000001</v>
      </c>
      <c r="X1153" s="51">
        <v>8.7222222222222232</v>
      </c>
      <c r="Y1153" s="51">
        <v>5</v>
      </c>
      <c r="Z1153" s="51">
        <v>0.99999999999999845</v>
      </c>
      <c r="AA1153" s="51">
        <v>2.2222222222222223</v>
      </c>
      <c r="AB1153" s="53">
        <f t="shared" si="411"/>
        <v>558.71028612882776</v>
      </c>
      <c r="AC1153" s="53">
        <f t="shared" si="412"/>
        <v>415.20846620622461</v>
      </c>
      <c r="AD1153" s="53">
        <f t="shared" si="413"/>
        <v>487.49423764882852</v>
      </c>
      <c r="AE1153" s="53">
        <f t="shared" si="414"/>
        <v>415.42327472598038</v>
      </c>
      <c r="AF1153" s="53">
        <f t="shared" si="415"/>
        <v>645.99674131101847</v>
      </c>
      <c r="AG1153" s="53">
        <f t="shared" si="416"/>
        <v>656.54473119220143</v>
      </c>
      <c r="AH1153" s="53">
        <f t="shared" si="417"/>
        <v>820.42585497011464</v>
      </c>
      <c r="AI1153" s="53">
        <f t="shared" si="418"/>
        <v>837.8169735014028</v>
      </c>
      <c r="AJ1153" s="53">
        <f t="shared" si="419"/>
        <v>744.04300395755183</v>
      </c>
      <c r="AK1153" s="53">
        <f t="shared" si="420"/>
        <v>628.19811008152328</v>
      </c>
      <c r="AL1153" s="53">
        <f t="shared" si="421"/>
        <v>520.53548870045131</v>
      </c>
      <c r="AM1153" s="53">
        <f t="shared" si="422"/>
        <v>644.90742166586801</v>
      </c>
      <c r="AN1153" s="55">
        <f t="shared" si="423"/>
        <v>0.84366223586375344</v>
      </c>
      <c r="AO1153" s="55">
        <f t="shared" si="424"/>
        <v>0.709620842826855</v>
      </c>
      <c r="AP1153" s="55">
        <f t="shared" si="425"/>
        <v>0.74202856843998677</v>
      </c>
      <c r="AQ1153" s="55">
        <f t="shared" si="426"/>
        <v>0.61003591544587654</v>
      </c>
      <c r="AR1153" s="55">
        <f t="shared" si="427"/>
        <v>0.70194621259503331</v>
      </c>
      <c r="AS1153" s="55">
        <f t="shared" si="428"/>
        <v>0.62095793682011391</v>
      </c>
      <c r="AT1153" s="55">
        <f t="shared" si="429"/>
        <v>0.61344980084663614</v>
      </c>
      <c r="AU1153" s="55">
        <f t="shared" si="430"/>
        <v>0.61414588633023803</v>
      </c>
      <c r="AV1153" s="55">
        <f t="shared" si="431"/>
        <v>0.66104198054939101</v>
      </c>
      <c r="AW1153" s="55">
        <f t="shared" si="432"/>
        <v>0.72046813046194336</v>
      </c>
      <c r="AX1153" s="55">
        <f t="shared" si="433"/>
        <v>0.79232157771851552</v>
      </c>
      <c r="AY1153" s="55">
        <f t="shared" si="434"/>
        <v>0.8994152125999747</v>
      </c>
    </row>
    <row r="1154" spans="1:51" ht="14.4" thickBot="1" x14ac:dyDescent="0.3">
      <c r="A1154" s="41" t="s">
        <v>1398</v>
      </c>
      <c r="B1154" s="41" t="s">
        <v>1449</v>
      </c>
      <c r="C1154" s="26" t="s">
        <v>1213</v>
      </c>
      <c r="D1154" s="50">
        <v>5.61</v>
      </c>
      <c r="E1154" s="50">
        <v>6.2</v>
      </c>
      <c r="F1154" s="50">
        <v>6.78</v>
      </c>
      <c r="G1154" s="50">
        <v>10.6</v>
      </c>
      <c r="H1154" s="50">
        <v>11.72</v>
      </c>
      <c r="I1154" s="50">
        <v>17.100000000000001</v>
      </c>
      <c r="J1154" s="50">
        <v>17.899999999999999</v>
      </c>
      <c r="K1154" s="50">
        <v>17.3</v>
      </c>
      <c r="L1154" s="50">
        <v>14.39</v>
      </c>
      <c r="M1154" s="50">
        <v>11.2</v>
      </c>
      <c r="N1154" s="50">
        <v>8</v>
      </c>
      <c r="O1154" s="50">
        <v>5.72</v>
      </c>
      <c r="P1154" s="51">
        <v>3.3888888888888897</v>
      </c>
      <c r="Q1154" s="51">
        <v>3.1999999999999988</v>
      </c>
      <c r="R1154" s="51">
        <v>3.2222222222222205</v>
      </c>
      <c r="S1154" s="51">
        <v>5</v>
      </c>
      <c r="T1154" s="51">
        <v>6.1111111111111107</v>
      </c>
      <c r="U1154" s="51">
        <v>9.0000000000000018</v>
      </c>
      <c r="V1154" s="51">
        <v>11.099999999999998</v>
      </c>
      <c r="W1154" s="51">
        <v>12</v>
      </c>
      <c r="X1154" s="51">
        <v>11.277777777777777</v>
      </c>
      <c r="Y1154" s="51">
        <v>7.6999999999999993</v>
      </c>
      <c r="Z1154" s="51">
        <v>5.6111111111111116</v>
      </c>
      <c r="AA1154" s="51">
        <v>4.0000000000000018</v>
      </c>
      <c r="AB1154" s="53">
        <f t="shared" si="411"/>
        <v>666.82640183754143</v>
      </c>
      <c r="AC1154" s="53">
        <f t="shared" si="412"/>
        <v>623.33311483439149</v>
      </c>
      <c r="AD1154" s="53">
        <f t="shared" si="413"/>
        <v>600.83422213605638</v>
      </c>
      <c r="AE1154" s="53">
        <f t="shared" si="414"/>
        <v>595.51087597692026</v>
      </c>
      <c r="AF1154" s="53">
        <f t="shared" si="415"/>
        <v>644.970616650078</v>
      </c>
      <c r="AG1154" s="53">
        <f t="shared" si="416"/>
        <v>675.59525271324708</v>
      </c>
      <c r="AH1154" s="53">
        <f t="shared" si="417"/>
        <v>850.6375136874135</v>
      </c>
      <c r="AI1154" s="53">
        <f t="shared" si="418"/>
        <v>995.03587978138455</v>
      </c>
      <c r="AJ1154" s="53">
        <f t="shared" si="419"/>
        <v>1089.3961291965002</v>
      </c>
      <c r="AK1154" s="53">
        <f t="shared" si="420"/>
        <v>830.05198568605226</v>
      </c>
      <c r="AL1154" s="53">
        <f t="shared" si="421"/>
        <v>772.18129899089081</v>
      </c>
      <c r="AM1154" s="53">
        <f t="shared" si="422"/>
        <v>721.19666709008175</v>
      </c>
      <c r="AN1154" s="55">
        <f t="shared" si="423"/>
        <v>0.8561810589586929</v>
      </c>
      <c r="AO1154" s="55">
        <f t="shared" si="424"/>
        <v>0.81108047413233919</v>
      </c>
      <c r="AP1154" s="55">
        <f t="shared" si="425"/>
        <v>0.78057863902636315</v>
      </c>
      <c r="AQ1154" s="55">
        <f t="shared" si="426"/>
        <v>0.68297978074013499</v>
      </c>
      <c r="AR1154" s="55">
        <f t="shared" si="427"/>
        <v>0.68487378451950109</v>
      </c>
      <c r="AS1154" s="55">
        <f t="shared" si="428"/>
        <v>0.58907930182522972</v>
      </c>
      <c r="AT1154" s="55">
        <f t="shared" si="429"/>
        <v>0.64452592593432723</v>
      </c>
      <c r="AU1154" s="55">
        <f t="shared" si="430"/>
        <v>0.71039997494931439</v>
      </c>
      <c r="AV1154" s="55">
        <f t="shared" si="431"/>
        <v>0.81576420793285964</v>
      </c>
      <c r="AW1154" s="55">
        <f t="shared" si="432"/>
        <v>0.79042554668183795</v>
      </c>
      <c r="AX1154" s="55">
        <f t="shared" si="433"/>
        <v>0.8487978912841172</v>
      </c>
      <c r="AY1154" s="55">
        <f t="shared" si="434"/>
        <v>0.88701689111471094</v>
      </c>
    </row>
    <row r="1155" spans="1:51" ht="14.4" thickBot="1" x14ac:dyDescent="0.3">
      <c r="A1155" s="41" t="s">
        <v>1398</v>
      </c>
      <c r="B1155" s="41" t="s">
        <v>1449</v>
      </c>
      <c r="C1155" s="26" t="s">
        <v>1214</v>
      </c>
      <c r="D1155" s="50">
        <v>2.72</v>
      </c>
      <c r="E1155" s="50">
        <v>4.8</v>
      </c>
      <c r="F1155" s="50">
        <v>8.61</v>
      </c>
      <c r="G1155" s="50">
        <v>12.7</v>
      </c>
      <c r="H1155" s="50">
        <v>15.5</v>
      </c>
      <c r="I1155" s="50">
        <v>20.100000000000001</v>
      </c>
      <c r="J1155" s="50">
        <v>24.6</v>
      </c>
      <c r="K1155" s="50">
        <v>23.5</v>
      </c>
      <c r="L1155" s="50">
        <v>18.39</v>
      </c>
      <c r="M1155" s="50">
        <v>11.9</v>
      </c>
      <c r="N1155" s="50">
        <v>5.5</v>
      </c>
      <c r="O1155" s="50">
        <v>4</v>
      </c>
      <c r="P1155" s="51">
        <v>-0.27777777777777779</v>
      </c>
      <c r="Q1155" s="51">
        <v>-0.39999999999999936</v>
      </c>
      <c r="R1155" s="51">
        <v>2.1111111111111094</v>
      </c>
      <c r="S1155" s="51">
        <v>4.4000000000000012</v>
      </c>
      <c r="T1155" s="51">
        <v>6.2222222222222232</v>
      </c>
      <c r="U1155" s="51">
        <v>8.8000000000000025</v>
      </c>
      <c r="V1155" s="51">
        <v>11.600000000000001</v>
      </c>
      <c r="W1155" s="51">
        <v>10.799999999999999</v>
      </c>
      <c r="X1155" s="51">
        <v>7.6111111111111125</v>
      </c>
      <c r="Y1155" s="51">
        <v>4.6000000000000005</v>
      </c>
      <c r="Z1155" s="51">
        <v>2.1111111111111094</v>
      </c>
      <c r="AA1155" s="51">
        <v>1.2777777777777761</v>
      </c>
      <c r="AB1155" s="53">
        <f t="shared" si="411"/>
        <v>483.00233419480054</v>
      </c>
      <c r="AC1155" s="53">
        <f t="shared" si="412"/>
        <v>409.92089368964145</v>
      </c>
      <c r="AD1155" s="53">
        <f t="shared" si="413"/>
        <v>453.02779148774613</v>
      </c>
      <c r="AE1155" s="53">
        <f t="shared" si="414"/>
        <v>476.74830834262821</v>
      </c>
      <c r="AF1155" s="53">
        <f t="shared" si="415"/>
        <v>512.19205720748198</v>
      </c>
      <c r="AG1155" s="53">
        <f t="shared" si="416"/>
        <v>545.0456893170649</v>
      </c>
      <c r="AH1155" s="53">
        <f t="shared" si="417"/>
        <v>602.58418501955293</v>
      </c>
      <c r="AI1155" s="53">
        <f t="shared" si="418"/>
        <v>578.96766017521907</v>
      </c>
      <c r="AJ1155" s="53">
        <f t="shared" si="419"/>
        <v>515.94094643982089</v>
      </c>
      <c r="AK1155" s="53">
        <f t="shared" si="420"/>
        <v>516.72550571882505</v>
      </c>
      <c r="AL1155" s="53">
        <f t="shared" si="421"/>
        <v>560.56810690042175</v>
      </c>
      <c r="AM1155" s="53">
        <f t="shared" si="422"/>
        <v>552.47171961731965</v>
      </c>
      <c r="AN1155" s="55">
        <f t="shared" si="423"/>
        <v>0.8063514773257755</v>
      </c>
      <c r="AO1155" s="55">
        <f t="shared" si="424"/>
        <v>0.69045488271600253</v>
      </c>
      <c r="AP1155" s="55">
        <f t="shared" si="425"/>
        <v>0.63683295198731205</v>
      </c>
      <c r="AQ1155" s="55">
        <f t="shared" si="426"/>
        <v>0.57015623852493114</v>
      </c>
      <c r="AR1155" s="55">
        <f t="shared" si="427"/>
        <v>0.53972818684912804</v>
      </c>
      <c r="AS1155" s="55">
        <f t="shared" si="428"/>
        <v>0.48170574911009589</v>
      </c>
      <c r="AT1155" s="55">
        <f t="shared" si="429"/>
        <v>0.44171293982121485</v>
      </c>
      <c r="AU1155" s="55">
        <f t="shared" si="430"/>
        <v>0.44750864108091498</v>
      </c>
      <c r="AV1155" s="55">
        <f t="shared" si="431"/>
        <v>0.49429568614067215</v>
      </c>
      <c r="AW1155" s="55">
        <f t="shared" si="432"/>
        <v>0.60938623041139472</v>
      </c>
      <c r="AX1155" s="55">
        <f t="shared" si="433"/>
        <v>0.78800517101827916</v>
      </c>
      <c r="AY1155" s="55">
        <f t="shared" si="434"/>
        <v>0.8243167323602425</v>
      </c>
    </row>
    <row r="1156" spans="1:51" ht="14.4" thickBot="1" x14ac:dyDescent="0.3">
      <c r="A1156" s="41" t="s">
        <v>1398</v>
      </c>
      <c r="B1156" s="41" t="s">
        <v>1449</v>
      </c>
      <c r="C1156" s="26" t="s">
        <v>1215</v>
      </c>
      <c r="D1156" s="50">
        <v>2</v>
      </c>
      <c r="E1156" s="50">
        <v>4.2</v>
      </c>
      <c r="F1156" s="50">
        <v>9.11</v>
      </c>
      <c r="G1156" s="50">
        <v>10.5</v>
      </c>
      <c r="H1156" s="50">
        <v>13.72</v>
      </c>
      <c r="I1156" s="50">
        <v>19.8</v>
      </c>
      <c r="J1156" s="50">
        <v>25.1</v>
      </c>
      <c r="K1156" s="50">
        <v>24.1</v>
      </c>
      <c r="L1156" s="50">
        <v>17.39</v>
      </c>
      <c r="M1156" s="50">
        <v>11.2</v>
      </c>
      <c r="N1156" s="50">
        <v>5.72</v>
      </c>
      <c r="O1156" s="50">
        <v>2.11</v>
      </c>
      <c r="P1156" s="51">
        <v>-0.77777777777777701</v>
      </c>
      <c r="Q1156" s="51">
        <v>-0.80000000000000071</v>
      </c>
      <c r="R1156" s="51">
        <v>-0.61111111111111194</v>
      </c>
      <c r="S1156" s="51">
        <v>3.3999999999999986</v>
      </c>
      <c r="T1156" s="51">
        <v>5</v>
      </c>
      <c r="U1156" s="51">
        <v>8.2999999999999989</v>
      </c>
      <c r="V1156" s="51">
        <v>7.2</v>
      </c>
      <c r="W1156" s="51">
        <v>9.3000000000000007</v>
      </c>
      <c r="X1156" s="51">
        <v>7.7222222222222214</v>
      </c>
      <c r="Y1156" s="51">
        <v>3.9000000000000017</v>
      </c>
      <c r="Z1156" s="51">
        <v>2.2222222222222223</v>
      </c>
      <c r="AA1156" s="51">
        <v>-0.88888888888888962</v>
      </c>
      <c r="AB1156" s="53">
        <f t="shared" si="411"/>
        <v>472.67156820458405</v>
      </c>
      <c r="AC1156" s="53">
        <f t="shared" si="412"/>
        <v>403.26960269806443</v>
      </c>
      <c r="AD1156" s="53">
        <f t="shared" si="413"/>
        <v>295.83085725518436</v>
      </c>
      <c r="AE1156" s="53">
        <f t="shared" si="414"/>
        <v>479.06443001759993</v>
      </c>
      <c r="AF1156" s="53">
        <f t="shared" si="415"/>
        <v>485.02538044744847</v>
      </c>
      <c r="AG1156" s="53">
        <f t="shared" si="416"/>
        <v>518.93363315615113</v>
      </c>
      <c r="AH1156" s="53">
        <f t="shared" si="417"/>
        <v>323.69859136347748</v>
      </c>
      <c r="AI1156" s="53">
        <f t="shared" si="418"/>
        <v>456.9286390254909</v>
      </c>
      <c r="AJ1156" s="53">
        <f t="shared" si="419"/>
        <v>557.8292919010612</v>
      </c>
      <c r="AK1156" s="53">
        <f t="shared" si="420"/>
        <v>490.63805709666741</v>
      </c>
      <c r="AL1156" s="53">
        <f t="shared" si="421"/>
        <v>560.89860637434663</v>
      </c>
      <c r="AM1156" s="53">
        <f t="shared" si="422"/>
        <v>461.43006864462421</v>
      </c>
      <c r="AN1156" s="55">
        <f t="shared" si="423"/>
        <v>0.81837160795907915</v>
      </c>
      <c r="AO1156" s="55">
        <f t="shared" si="424"/>
        <v>0.69934424690692432</v>
      </c>
      <c r="AP1156" s="55">
        <f t="shared" si="425"/>
        <v>0.50600560175181175</v>
      </c>
      <c r="AQ1156" s="55">
        <f t="shared" si="426"/>
        <v>0.61461957734651673</v>
      </c>
      <c r="AR1156" s="55">
        <f t="shared" si="427"/>
        <v>0.55626612603501369</v>
      </c>
      <c r="AS1156" s="55">
        <f t="shared" si="428"/>
        <v>0.47441227596049984</v>
      </c>
      <c r="AT1156" s="55">
        <f t="shared" si="429"/>
        <v>0.318948828924974</v>
      </c>
      <c r="AU1156" s="55">
        <f t="shared" si="430"/>
        <v>0.39044544121971547</v>
      </c>
      <c r="AV1156" s="55">
        <f t="shared" si="431"/>
        <v>0.53039509023527365</v>
      </c>
      <c r="AW1156" s="55">
        <f t="shared" si="432"/>
        <v>0.6076995822491994</v>
      </c>
      <c r="AX1156" s="55">
        <f t="shared" si="433"/>
        <v>0.78225295965129749</v>
      </c>
      <c r="AY1156" s="55">
        <f t="shared" si="434"/>
        <v>0.80541642836935567</v>
      </c>
    </row>
    <row r="1157" spans="1:51" ht="14.4" thickBot="1" x14ac:dyDescent="0.3">
      <c r="A1157" s="41" t="s">
        <v>1398</v>
      </c>
      <c r="B1157" s="41" t="s">
        <v>1449</v>
      </c>
      <c r="C1157" s="26" t="s">
        <v>1216</v>
      </c>
      <c r="D1157" s="50">
        <v>-1.61</v>
      </c>
      <c r="E1157" s="50">
        <v>0.7</v>
      </c>
      <c r="F1157" s="50">
        <v>5.61</v>
      </c>
      <c r="G1157" s="50">
        <v>11.3</v>
      </c>
      <c r="H1157" s="50">
        <v>16</v>
      </c>
      <c r="I1157" s="50">
        <v>20</v>
      </c>
      <c r="J1157" s="50">
        <v>22.7</v>
      </c>
      <c r="K1157" s="50">
        <v>23.5</v>
      </c>
      <c r="L1157" s="50">
        <v>18.89</v>
      </c>
      <c r="M1157" s="50">
        <v>9.8000000000000007</v>
      </c>
      <c r="N1157" s="50">
        <v>4.1100000000000003</v>
      </c>
      <c r="O1157" s="50">
        <v>-2</v>
      </c>
      <c r="P1157" s="51">
        <v>-2.7222222222222214</v>
      </c>
      <c r="Q1157" s="51">
        <v>-1.5999999999999994</v>
      </c>
      <c r="R1157" s="51">
        <v>-2.3888888888888893</v>
      </c>
      <c r="S1157" s="51">
        <v>-0.29999999999999954</v>
      </c>
      <c r="T1157" s="51">
        <v>4.0000000000000018</v>
      </c>
      <c r="U1157" s="51">
        <v>5.1999999999999993</v>
      </c>
      <c r="V1157" s="51">
        <v>8.4999999999999982</v>
      </c>
      <c r="W1157" s="51">
        <v>10.399999999999999</v>
      </c>
      <c r="X1157" s="51">
        <v>7.1111111111111089</v>
      </c>
      <c r="Y1157" s="51">
        <v>2.0000000000000009</v>
      </c>
      <c r="Z1157" s="51">
        <v>-0.22222222222222143</v>
      </c>
      <c r="AA1157" s="51">
        <v>-3.2222222222222223</v>
      </c>
      <c r="AB1157" s="53">
        <f t="shared" si="411"/>
        <v>461.12106229078518</v>
      </c>
      <c r="AC1157" s="53">
        <f t="shared" si="412"/>
        <v>459.99166377027052</v>
      </c>
      <c r="AD1157" s="53">
        <f t="shared" si="413"/>
        <v>289.41254927439343</v>
      </c>
      <c r="AE1157" s="53">
        <f t="shared" si="414"/>
        <v>267.4153215098861</v>
      </c>
      <c r="AF1157" s="53">
        <f t="shared" si="415"/>
        <v>364.14314652747328</v>
      </c>
      <c r="AG1157" s="53">
        <f t="shared" si="416"/>
        <v>334.86323578884111</v>
      </c>
      <c r="AH1157" s="53">
        <f t="shared" si="417"/>
        <v>446.3157813483117</v>
      </c>
      <c r="AI1157" s="53">
        <f t="shared" si="418"/>
        <v>548.93454189566603</v>
      </c>
      <c r="AJ1157" s="53">
        <f t="shared" si="419"/>
        <v>467.03143343647139</v>
      </c>
      <c r="AK1157" s="53">
        <f t="shared" si="420"/>
        <v>411.57564564624249</v>
      </c>
      <c r="AL1157" s="53">
        <f t="shared" si="421"/>
        <v>441.45134450686021</v>
      </c>
      <c r="AM1157" s="53">
        <f t="shared" si="422"/>
        <v>440.55796846825592</v>
      </c>
      <c r="AN1157" s="55">
        <f t="shared" si="423"/>
        <v>0.9211662241726396</v>
      </c>
      <c r="AO1157" s="55">
        <f t="shared" si="424"/>
        <v>0.84584710217385672</v>
      </c>
      <c r="AP1157" s="55">
        <f t="shared" si="425"/>
        <v>0.56405038744672664</v>
      </c>
      <c r="AQ1157" s="55">
        <f t="shared" si="426"/>
        <v>0.44716004272817694</v>
      </c>
      <c r="AR1157" s="55">
        <f t="shared" si="427"/>
        <v>0.44786829514449661</v>
      </c>
      <c r="AS1157" s="55">
        <f t="shared" si="428"/>
        <v>0.37874156127746411</v>
      </c>
      <c r="AT1157" s="55">
        <f t="shared" si="429"/>
        <v>0.40253278737476367</v>
      </c>
      <c r="AU1157" s="55">
        <f t="shared" si="430"/>
        <v>0.43574714739385595</v>
      </c>
      <c r="AV1157" s="55">
        <f t="shared" si="431"/>
        <v>0.46298613960560875</v>
      </c>
      <c r="AW1157" s="55">
        <f t="shared" si="432"/>
        <v>0.58316479213949857</v>
      </c>
      <c r="AX1157" s="55">
        <f t="shared" si="433"/>
        <v>0.73401459723676388</v>
      </c>
      <c r="AY1157" s="55">
        <f t="shared" si="434"/>
        <v>0.91340997440899108</v>
      </c>
    </row>
    <row r="1158" spans="1:51" ht="14.4" thickBot="1" x14ac:dyDescent="0.3">
      <c r="A1158" s="41" t="s">
        <v>1398</v>
      </c>
      <c r="B1158" s="41" t="s">
        <v>1449</v>
      </c>
      <c r="C1158" s="26" t="s">
        <v>1217</v>
      </c>
      <c r="D1158" s="50">
        <v>5.61</v>
      </c>
      <c r="E1158" s="50">
        <v>4.9000000000000004</v>
      </c>
      <c r="F1158" s="50">
        <v>6.72</v>
      </c>
      <c r="G1158" s="50">
        <v>9.8000000000000007</v>
      </c>
      <c r="H1158" s="50">
        <v>10.78</v>
      </c>
      <c r="I1158" s="50">
        <v>13.6</v>
      </c>
      <c r="J1158" s="50">
        <v>14.7</v>
      </c>
      <c r="K1158" s="50">
        <v>14.8</v>
      </c>
      <c r="L1158" s="50">
        <v>13.28</v>
      </c>
      <c r="M1158" s="50">
        <v>9.4</v>
      </c>
      <c r="N1158" s="50">
        <v>8.5</v>
      </c>
      <c r="O1158" s="50">
        <v>5.39</v>
      </c>
      <c r="P1158" s="51">
        <v>3.2777777777777768</v>
      </c>
      <c r="Q1158" s="51">
        <v>2.7999999999999994</v>
      </c>
      <c r="R1158" s="51">
        <v>2.6111111111111125</v>
      </c>
      <c r="S1158" s="51">
        <v>6.6000000000000014</v>
      </c>
      <c r="T1158" s="51">
        <v>7.9999999999999991</v>
      </c>
      <c r="U1158" s="51">
        <v>9.9</v>
      </c>
      <c r="V1158" s="51">
        <v>11.500000000000002</v>
      </c>
      <c r="W1158" s="51">
        <v>11.099999999999998</v>
      </c>
      <c r="X1158" s="51">
        <v>10.777777777777777</v>
      </c>
      <c r="Y1158" s="51">
        <v>7.2</v>
      </c>
      <c r="Z1158" s="51">
        <v>6.1111111111111107</v>
      </c>
      <c r="AA1158" s="51">
        <v>3.2222222222222205</v>
      </c>
      <c r="AB1158" s="53">
        <f t="shared" si="411"/>
        <v>656.45066657570851</v>
      </c>
      <c r="AC1158" s="53">
        <f t="shared" si="412"/>
        <v>644.57083133771459</v>
      </c>
      <c r="AD1158" s="53">
        <f t="shared" si="413"/>
        <v>553.29621169007532</v>
      </c>
      <c r="AE1158" s="53">
        <f t="shared" si="414"/>
        <v>783.85707343864101</v>
      </c>
      <c r="AF1158" s="53">
        <f t="shared" si="415"/>
        <v>889.09053915513391</v>
      </c>
      <c r="AG1158" s="53">
        <f t="shared" si="416"/>
        <v>954.42218687806553</v>
      </c>
      <c r="AH1158" s="53">
        <f t="shared" si="417"/>
        <v>1099.6803993400104</v>
      </c>
      <c r="AI1158" s="53">
        <f t="shared" si="418"/>
        <v>1036.2404461240922</v>
      </c>
      <c r="AJ1158" s="53">
        <f t="shared" si="419"/>
        <v>1095.6220260835805</v>
      </c>
      <c r="AK1158" s="53">
        <f t="shared" si="420"/>
        <v>874.24094244507012</v>
      </c>
      <c r="AL1158" s="53">
        <f t="shared" si="421"/>
        <v>799.86702136754491</v>
      </c>
      <c r="AM1158" s="53">
        <f t="shared" si="422"/>
        <v>661.33267971207465</v>
      </c>
      <c r="AN1158" s="55">
        <f t="shared" si="423"/>
        <v>0.84949390917089562</v>
      </c>
      <c r="AO1158" s="55">
        <f t="shared" si="424"/>
        <v>0.86279355082789999</v>
      </c>
      <c r="AP1158" s="55">
        <f t="shared" si="425"/>
        <v>0.75060705687348872</v>
      </c>
      <c r="AQ1158" s="55">
        <f t="shared" si="426"/>
        <v>0.80479432053871658</v>
      </c>
      <c r="AR1158" s="55">
        <f t="shared" si="427"/>
        <v>0.82953610537300582</v>
      </c>
      <c r="AS1158" s="55">
        <f t="shared" si="428"/>
        <v>0.78336570857332954</v>
      </c>
      <c r="AT1158" s="55">
        <f t="shared" si="429"/>
        <v>0.8114449334118029</v>
      </c>
      <c r="AU1158" s="55">
        <f t="shared" si="430"/>
        <v>0.78515680566864843</v>
      </c>
      <c r="AV1158" s="55">
        <f t="shared" si="431"/>
        <v>0.84810480194762849</v>
      </c>
      <c r="AW1158" s="55">
        <f t="shared" si="432"/>
        <v>0.86141284587184552</v>
      </c>
      <c r="AX1158" s="55">
        <f t="shared" si="433"/>
        <v>0.84935335020624436</v>
      </c>
      <c r="AY1158" s="55">
        <f t="shared" si="434"/>
        <v>0.85917569947673955</v>
      </c>
    </row>
    <row r="1159" spans="1:51" ht="14.4" thickBot="1" x14ac:dyDescent="0.3">
      <c r="A1159" s="41" t="s">
        <v>1398</v>
      </c>
      <c r="B1159" s="41" t="s">
        <v>1449</v>
      </c>
      <c r="C1159" s="27" t="s">
        <v>1218</v>
      </c>
      <c r="D1159" s="50">
        <v>4.22</v>
      </c>
      <c r="E1159" s="50">
        <v>4.2</v>
      </c>
      <c r="F1159" s="50">
        <v>5.89</v>
      </c>
      <c r="G1159" s="50">
        <v>9</v>
      </c>
      <c r="H1159" s="50">
        <v>10</v>
      </c>
      <c r="I1159" s="50">
        <v>13.3</v>
      </c>
      <c r="J1159" s="50">
        <v>15</v>
      </c>
      <c r="K1159" s="50">
        <v>15.7</v>
      </c>
      <c r="L1159" s="50">
        <v>13.39</v>
      </c>
      <c r="M1159" s="50">
        <v>9.3000000000000007</v>
      </c>
      <c r="N1159" s="50">
        <v>6.72</v>
      </c>
      <c r="O1159" s="50">
        <v>4.1100000000000003</v>
      </c>
      <c r="P1159" s="51">
        <v>2.0000000000000009</v>
      </c>
      <c r="Q1159" s="51">
        <v>2.6999999999999997</v>
      </c>
      <c r="R1159" s="51">
        <v>2.7777777777777777</v>
      </c>
      <c r="S1159" s="51">
        <v>3.3999999999999986</v>
      </c>
      <c r="T1159" s="51">
        <v>6.2777777777777759</v>
      </c>
      <c r="U1159" s="51">
        <v>9.7000000000000011</v>
      </c>
      <c r="V1159" s="51">
        <v>10.499999999999998</v>
      </c>
      <c r="W1159" s="51">
        <v>10.7</v>
      </c>
      <c r="X1159" s="51">
        <v>9.1111111111111107</v>
      </c>
      <c r="Y1159" s="51">
        <v>6.8000000000000007</v>
      </c>
      <c r="Z1159" s="51">
        <v>4.5000000000000009</v>
      </c>
      <c r="AA1159" s="51">
        <v>2.0000000000000009</v>
      </c>
      <c r="AB1159" s="53">
        <f t="shared" si="411"/>
        <v>603.24627170507563</v>
      </c>
      <c r="AC1159" s="53">
        <f t="shared" si="412"/>
        <v>667.35249645805993</v>
      </c>
      <c r="AD1159" s="53">
        <f t="shared" si="413"/>
        <v>599.87700333380849</v>
      </c>
      <c r="AE1159" s="53">
        <f t="shared" si="414"/>
        <v>529.73936588936954</v>
      </c>
      <c r="AF1159" s="53">
        <f t="shared" si="415"/>
        <v>739.8761762998065</v>
      </c>
      <c r="AG1159" s="53">
        <f t="shared" si="416"/>
        <v>947.50995472951763</v>
      </c>
      <c r="AH1159" s="53">
        <f t="shared" si="417"/>
        <v>944.54431459141369</v>
      </c>
      <c r="AI1159" s="53">
        <f t="shared" si="418"/>
        <v>927.43724965798822</v>
      </c>
      <c r="AJ1159" s="53">
        <f t="shared" si="419"/>
        <v>870.27312772705136</v>
      </c>
      <c r="AK1159" s="53">
        <f t="shared" si="420"/>
        <v>833.19544146816554</v>
      </c>
      <c r="AL1159" s="53">
        <f t="shared" si="421"/>
        <v>721.99233146377708</v>
      </c>
      <c r="AM1159" s="53">
        <f t="shared" si="422"/>
        <v>607.91560778227677</v>
      </c>
      <c r="AN1159" s="55">
        <f t="shared" si="423"/>
        <v>0.85474442030078268</v>
      </c>
      <c r="AO1159" s="55">
        <f t="shared" si="424"/>
        <v>0.89964445514450442</v>
      </c>
      <c r="AP1159" s="55">
        <f t="shared" si="425"/>
        <v>0.80423421261150363</v>
      </c>
      <c r="AQ1159" s="55">
        <f t="shared" si="426"/>
        <v>0.67963339535513956</v>
      </c>
      <c r="AR1159" s="55">
        <f t="shared" si="427"/>
        <v>0.77667305646410667</v>
      </c>
      <c r="AS1159" s="55">
        <f t="shared" si="428"/>
        <v>0.78818452067286393</v>
      </c>
      <c r="AT1159" s="55">
        <f t="shared" si="429"/>
        <v>0.74480261250449808</v>
      </c>
      <c r="AU1159" s="55">
        <f t="shared" si="430"/>
        <v>0.72163893055743422</v>
      </c>
      <c r="AV1159" s="55">
        <f t="shared" si="431"/>
        <v>0.7531651912181867</v>
      </c>
      <c r="AW1159" s="55">
        <f t="shared" si="432"/>
        <v>0.84378039639940938</v>
      </c>
      <c r="AX1159" s="55">
        <f t="shared" si="433"/>
        <v>0.85743278877867246</v>
      </c>
      <c r="AY1159" s="55">
        <f t="shared" si="434"/>
        <v>0.861360439571347</v>
      </c>
    </row>
    <row r="1160" spans="1:51" ht="14.4" thickBot="1" x14ac:dyDescent="0.3">
      <c r="A1160" s="41" t="s">
        <v>1398</v>
      </c>
      <c r="B1160" s="41" t="s">
        <v>1449</v>
      </c>
      <c r="C1160" s="26" t="s">
        <v>1219</v>
      </c>
      <c r="D1160" s="50">
        <v>-1.39</v>
      </c>
      <c r="E1160" s="50">
        <v>2.5</v>
      </c>
      <c r="F1160" s="50">
        <v>5.89</v>
      </c>
      <c r="G1160" s="50">
        <v>11.6</v>
      </c>
      <c r="H1160" s="50">
        <v>14.22</v>
      </c>
      <c r="I1160" s="50">
        <v>19.2</v>
      </c>
      <c r="J1160" s="50">
        <v>22.3</v>
      </c>
      <c r="K1160" s="50">
        <v>19.7</v>
      </c>
      <c r="L1160" s="50">
        <v>15.72</v>
      </c>
      <c r="M1160" s="50">
        <v>9.1</v>
      </c>
      <c r="N1160" s="50">
        <v>2.5</v>
      </c>
      <c r="O1160" s="50">
        <v>-2</v>
      </c>
      <c r="P1160" s="51">
        <v>-3.2222222222222223</v>
      </c>
      <c r="Q1160" s="51">
        <v>-1.9000000000000008</v>
      </c>
      <c r="R1160" s="51">
        <v>-1.1111111111111112</v>
      </c>
      <c r="S1160" s="51">
        <v>2.0000000000000009</v>
      </c>
      <c r="T1160" s="51">
        <v>4.2777777777777795</v>
      </c>
      <c r="U1160" s="51">
        <v>7.1000000000000005</v>
      </c>
      <c r="V1160" s="51">
        <v>8.5999999999999979</v>
      </c>
      <c r="W1160" s="51">
        <v>7.4</v>
      </c>
      <c r="X1160" s="51">
        <v>4.7777777777777786</v>
      </c>
      <c r="Y1160" s="51">
        <v>2.5999999999999996</v>
      </c>
      <c r="Z1160" s="51">
        <v>-3.3888888888888897</v>
      </c>
      <c r="AA1160" s="51">
        <v>-4.5000000000000009</v>
      </c>
      <c r="AB1160" s="53">
        <f t="shared" ref="AB1160:AB1204" si="435">6.112*EXP(17.625*P1160/(243.04+P1160))*100*AN1160</f>
        <v>421.23121014506938</v>
      </c>
      <c r="AC1160" s="53">
        <f t="shared" ref="AC1160:AC1204" si="436">6.112*EXP(17.625*Q1160/(243.04+Q1160))*100*AO1160</f>
        <v>386.92450827102562</v>
      </c>
      <c r="AD1160" s="53">
        <f t="shared" ref="AD1160:AD1204" si="437">6.112*EXP(17.625*R1160/(243.04+R1160))*100*AP1160</f>
        <v>342.57857517224767</v>
      </c>
      <c r="AE1160" s="53">
        <f t="shared" ref="AE1160:AE1204" si="438">6.112*EXP(17.625*S1160/(243.04+S1160))*100*AQ1160</f>
        <v>365.12295428077078</v>
      </c>
      <c r="AF1160" s="53">
        <f t="shared" ref="AF1160:AF1204" si="439">6.112*EXP(17.625*T1160/(243.04+T1160))*100*AR1160</f>
        <v>424.50072189805451</v>
      </c>
      <c r="AG1160" s="53">
        <f t="shared" ref="AG1160:AG1204" si="440">6.112*EXP(17.625*U1160/(243.04+U1160))*100*AS1160</f>
        <v>457.39298611079556</v>
      </c>
      <c r="AH1160" s="53">
        <f t="shared" ref="AH1160:AH1204" si="441">6.112*EXP(17.625*V1160/(243.04+V1160))*100*AT1160</f>
        <v>463.52556103140302</v>
      </c>
      <c r="AI1160" s="53">
        <f t="shared" ref="AI1160:AI1204" si="442">6.112*EXP(17.625*W1160/(243.04+W1160))*100*AU1160</f>
        <v>461.96310500662912</v>
      </c>
      <c r="AJ1160" s="53">
        <f t="shared" ref="AJ1160:AJ1204" si="443">6.112*EXP(17.625*X1160/(243.04+X1160))*100*AV1160</f>
        <v>413.3446793609271</v>
      </c>
      <c r="AK1160" s="53">
        <f t="shared" ref="AK1160:AK1204" si="444">6.112*EXP(17.625*Y1160/(243.04+Y1160))*100*AW1160</f>
        <v>469.85600808417979</v>
      </c>
      <c r="AL1160" s="53">
        <f t="shared" ref="AL1160:AL1204" si="445">6.112*EXP(17.625*Z1160/(243.04+Z1160))*100*AX1160</f>
        <v>310.28931758455684</v>
      </c>
      <c r="AM1160" s="53">
        <f t="shared" ref="AM1160:AM1204" si="446">6.112*EXP(17.625*AA1160/(243.04+AA1160))*100*AY1160</f>
        <v>363.82854028879086</v>
      </c>
      <c r="AN1160" s="55">
        <f t="shared" ref="AN1160:AN1204" si="447">(EXP((17.625*P1160)/(243.04+P1160))/EXP((17.625*D1160)/(243.04+D1160)))</f>
        <v>0.87333975643797601</v>
      </c>
      <c r="AO1160" s="55">
        <f t="shared" ref="AO1160:AO1204" si="448">(EXP((17.625*Q1160)/(243.04+Q1160))/EXP((17.625*E1160)/(243.04+E1160)))</f>
        <v>0.72736779388822581</v>
      </c>
      <c r="AP1160" s="55">
        <f t="shared" ref="AP1160:AP1204" si="449">(EXP((17.625*R1160)/(243.04+R1160))/EXP((17.625*F1160)/(243.04+F1160)))</f>
        <v>0.6077591934280675</v>
      </c>
      <c r="AQ1160" s="55">
        <f t="shared" ref="AQ1160:AQ1204" si="450">(EXP((17.625*S1160)/(243.04+S1160))/EXP((17.625*G1160)/(243.04+G1160)))</f>
        <v>0.51734560582216815</v>
      </c>
      <c r="AR1160" s="55">
        <f t="shared" ref="AR1160:AR1204" si="451">(EXP((17.625*T1160)/(243.04+T1160))/EXP((17.625*H1160)/(243.04+H1160)))</f>
        <v>0.51203381541512083</v>
      </c>
      <c r="AS1160" s="55">
        <f t="shared" ref="AS1160:AS1204" si="452">(EXP((17.625*U1160)/(243.04+U1160))/EXP((17.625*I1160)/(243.04+I1160)))</f>
        <v>0.45377620657987017</v>
      </c>
      <c r="AT1160" s="55">
        <f t="shared" ref="AT1160:AT1204" si="453">(EXP((17.625*V1160)/(243.04+V1160))/EXP((17.625*J1160)/(243.04+J1160)))</f>
        <v>0.41523473184948917</v>
      </c>
      <c r="AU1160" s="55">
        <f t="shared" ref="AU1160:AU1204" si="454">(EXP((17.625*W1160)/(243.04+W1160))/EXP((17.625*K1160)/(243.04+K1160)))</f>
        <v>0.44900438262447362</v>
      </c>
      <c r="AV1160" s="55">
        <f t="shared" ref="AV1160:AV1204" si="455">(EXP((17.625*X1160)/(243.04+X1160))/EXP((17.625*L1160)/(243.04+L1160)))</f>
        <v>0.48145533087697934</v>
      </c>
      <c r="AW1160" s="55">
        <f t="shared" ref="AW1160:AW1204" si="456">(EXP((17.625*Y1160)/(243.04+Y1160))/EXP((17.625*M1160)/(243.04+M1160)))</f>
        <v>0.6379142246598446</v>
      </c>
      <c r="AX1160" s="55">
        <f t="shared" ref="AX1160:AX1204" si="457">(EXP((17.625*Z1160)/(243.04+Z1160))/EXP((17.625*N1160)/(243.04+N1160)))</f>
        <v>0.65136491197755786</v>
      </c>
      <c r="AY1160" s="55">
        <f t="shared" ref="AY1160:AY1204" si="458">(EXP((17.625*AA1160)/(243.04+AA1160))/EXP((17.625*O1160)/(243.04+O1160)))</f>
        <v>0.83006595432991648</v>
      </c>
    </row>
    <row r="1161" spans="1:51" ht="14.4" thickBot="1" x14ac:dyDescent="0.3">
      <c r="A1161" s="41" t="s">
        <v>1398</v>
      </c>
      <c r="B1161" s="41" t="s">
        <v>1450</v>
      </c>
      <c r="C1161" s="26" t="s">
        <v>1220</v>
      </c>
      <c r="D1161" s="50">
        <v>-5.1100000000000003</v>
      </c>
      <c r="E1161" s="50">
        <v>0.1</v>
      </c>
      <c r="F1161" s="50">
        <v>0.22</v>
      </c>
      <c r="G1161" s="50">
        <v>6.8</v>
      </c>
      <c r="H1161" s="50">
        <v>11.78</v>
      </c>
      <c r="I1161" s="50">
        <v>20.5</v>
      </c>
      <c r="J1161" s="50">
        <v>21.4</v>
      </c>
      <c r="K1161" s="50">
        <v>19.2</v>
      </c>
      <c r="L1161" s="50">
        <v>14.78</v>
      </c>
      <c r="M1161" s="50">
        <v>9.6999999999999993</v>
      </c>
      <c r="N1161" s="50">
        <v>2.39</v>
      </c>
      <c r="O1161" s="50">
        <v>-0.39</v>
      </c>
      <c r="P1161" s="51">
        <v>-7.0000000000000009</v>
      </c>
      <c r="Q1161" s="51">
        <v>-2.2000000000000006</v>
      </c>
      <c r="R1161" s="51">
        <v>-4.1111111111111098</v>
      </c>
      <c r="S1161" s="51">
        <v>-0.90000000000000058</v>
      </c>
      <c r="T1161" s="51">
        <v>4.2777777777777795</v>
      </c>
      <c r="U1161" s="51">
        <v>14.6</v>
      </c>
      <c r="V1161" s="51">
        <v>15.399999999999999</v>
      </c>
      <c r="W1161" s="51">
        <v>15.7</v>
      </c>
      <c r="X1161" s="51">
        <v>10.277777777777777</v>
      </c>
      <c r="Y1161" s="51">
        <v>4.5000000000000009</v>
      </c>
      <c r="Z1161" s="51">
        <v>-1.4999999999999996</v>
      </c>
      <c r="AA1161" s="51">
        <v>-4.5000000000000009</v>
      </c>
      <c r="AB1161" s="53">
        <f t="shared" si="435"/>
        <v>313.74514697081923</v>
      </c>
      <c r="AC1161" s="53">
        <f t="shared" si="436"/>
        <v>439.73721980451069</v>
      </c>
      <c r="AD1161" s="53">
        <f t="shared" si="437"/>
        <v>327.98181130665938</v>
      </c>
      <c r="AE1161" s="53">
        <f t="shared" si="438"/>
        <v>331.85495147373871</v>
      </c>
      <c r="AF1161" s="53">
        <f t="shared" si="439"/>
        <v>497.87616114466346</v>
      </c>
      <c r="AG1161" s="53">
        <f t="shared" si="440"/>
        <v>1143.6522549113783</v>
      </c>
      <c r="AH1161" s="53">
        <f t="shared" si="441"/>
        <v>1199.4228838614913</v>
      </c>
      <c r="AI1161" s="53">
        <f t="shared" si="442"/>
        <v>1427.8519954070541</v>
      </c>
      <c r="AJ1161" s="53">
        <f t="shared" si="443"/>
        <v>930.03813259810431</v>
      </c>
      <c r="AK1161" s="53">
        <f t="shared" si="444"/>
        <v>589.80590348226224</v>
      </c>
      <c r="AL1161" s="53">
        <f t="shared" si="445"/>
        <v>413.59364396186641</v>
      </c>
      <c r="AM1161" s="53">
        <f t="shared" si="446"/>
        <v>323.36097348982815</v>
      </c>
      <c r="AN1161" s="55">
        <f t="shared" si="447"/>
        <v>0.86575234886239838</v>
      </c>
      <c r="AO1161" s="55">
        <f t="shared" si="448"/>
        <v>0.84514428596456681</v>
      </c>
      <c r="AP1161" s="55">
        <f t="shared" si="449"/>
        <v>0.72672807409593909</v>
      </c>
      <c r="AQ1161" s="55">
        <f t="shared" si="450"/>
        <v>0.57971618290849425</v>
      </c>
      <c r="AR1161" s="55">
        <f t="shared" si="451"/>
        <v>0.60053945080535776</v>
      </c>
      <c r="AS1161" s="55">
        <f t="shared" si="452"/>
        <v>0.68920298111602185</v>
      </c>
      <c r="AT1161" s="55">
        <f t="shared" si="453"/>
        <v>0.68655274965511837</v>
      </c>
      <c r="AU1161" s="55">
        <f t="shared" si="454"/>
        <v>0.80174925734452529</v>
      </c>
      <c r="AV1161" s="55">
        <f t="shared" si="455"/>
        <v>0.74431428959883339</v>
      </c>
      <c r="AW1161" s="55">
        <f t="shared" si="456"/>
        <v>0.7004491580064558</v>
      </c>
      <c r="AX1161" s="55">
        <f t="shared" si="457"/>
        <v>0.75496313276701077</v>
      </c>
      <c r="AY1161" s="55">
        <f t="shared" si="458"/>
        <v>0.73774018618724191</v>
      </c>
    </row>
    <row r="1162" spans="1:51" ht="14.4" thickBot="1" x14ac:dyDescent="0.3">
      <c r="A1162" s="41" t="s">
        <v>1398</v>
      </c>
      <c r="B1162" s="41" t="s">
        <v>1450</v>
      </c>
      <c r="C1162" s="26" t="s">
        <v>1221</v>
      </c>
      <c r="D1162" s="50">
        <v>-12</v>
      </c>
      <c r="E1162" s="50">
        <v>-9.6</v>
      </c>
      <c r="F1162" s="50">
        <v>0.11</v>
      </c>
      <c r="G1162" s="50">
        <v>8.5</v>
      </c>
      <c r="H1162" s="50">
        <v>14.39</v>
      </c>
      <c r="I1162" s="50">
        <v>19.600000000000001</v>
      </c>
      <c r="J1162" s="50">
        <v>22.2</v>
      </c>
      <c r="K1162" s="50">
        <v>20.7</v>
      </c>
      <c r="L1162" s="50">
        <v>15.61</v>
      </c>
      <c r="M1162" s="50">
        <v>7.5</v>
      </c>
      <c r="N1162" s="50">
        <v>0.5</v>
      </c>
      <c r="O1162" s="50">
        <v>-9.89</v>
      </c>
      <c r="P1162" s="51">
        <v>-15.888888888888889</v>
      </c>
      <c r="Q1162" s="51">
        <v>-12.999999999999998</v>
      </c>
      <c r="R1162" s="51">
        <v>-5.6111111111111116</v>
      </c>
      <c r="S1162" s="51">
        <v>-0.90000000000000058</v>
      </c>
      <c r="T1162" s="51">
        <v>5.1111111111111125</v>
      </c>
      <c r="U1162" s="51">
        <v>12.2</v>
      </c>
      <c r="V1162" s="51">
        <v>16.400000000000002</v>
      </c>
      <c r="W1162" s="51">
        <v>14.7</v>
      </c>
      <c r="X1162" s="51">
        <v>10.72222222222222</v>
      </c>
      <c r="Y1162" s="51">
        <v>2.5999999999999996</v>
      </c>
      <c r="Z1162" s="51">
        <v>-3.8888888888888888</v>
      </c>
      <c r="AA1162" s="51">
        <v>-13.277777777777777</v>
      </c>
      <c r="AB1162" s="53">
        <f t="shared" si="435"/>
        <v>129.69221358021494</v>
      </c>
      <c r="AC1162" s="53">
        <f t="shared" si="436"/>
        <v>172.1198249290677</v>
      </c>
      <c r="AD1162" s="53">
        <f t="shared" si="437"/>
        <v>263.58985548296721</v>
      </c>
      <c r="AE1162" s="53">
        <f t="shared" si="438"/>
        <v>295.54578721018896</v>
      </c>
      <c r="AF1162" s="53">
        <f t="shared" si="439"/>
        <v>471.65411873229982</v>
      </c>
      <c r="AG1162" s="53">
        <f t="shared" si="440"/>
        <v>884.48941355557315</v>
      </c>
      <c r="AH1162" s="53">
        <f t="shared" si="441"/>
        <v>1297.9114564644435</v>
      </c>
      <c r="AI1162" s="53">
        <f t="shared" si="442"/>
        <v>1144.3109233830885</v>
      </c>
      <c r="AJ1162" s="53">
        <f t="shared" si="443"/>
        <v>935.55741691589446</v>
      </c>
      <c r="AK1162" s="53">
        <f t="shared" si="444"/>
        <v>523.7009744918596</v>
      </c>
      <c r="AL1162" s="53">
        <f t="shared" si="445"/>
        <v>332.29768321955714</v>
      </c>
      <c r="AM1162" s="53">
        <f t="shared" si="446"/>
        <v>168.34074273510095</v>
      </c>
      <c r="AN1162" s="55">
        <f t="shared" si="447"/>
        <v>0.72802700181649949</v>
      </c>
      <c r="AO1162" s="55">
        <f t="shared" si="448"/>
        <v>0.76245566523471697</v>
      </c>
      <c r="AP1162" s="55">
        <f t="shared" si="449"/>
        <v>0.65409564187375968</v>
      </c>
      <c r="AQ1162" s="55">
        <f t="shared" si="450"/>
        <v>0.51628783863342542</v>
      </c>
      <c r="AR1162" s="55">
        <f t="shared" si="451"/>
        <v>0.53676420716403239</v>
      </c>
      <c r="AS1162" s="55">
        <f t="shared" si="452"/>
        <v>0.62321974584962114</v>
      </c>
      <c r="AT1162" s="55">
        <f t="shared" si="453"/>
        <v>0.69694903385367091</v>
      </c>
      <c r="AU1162" s="55">
        <f t="shared" si="454"/>
        <v>0.68516578127053074</v>
      </c>
      <c r="AV1162" s="55">
        <f t="shared" si="455"/>
        <v>0.726881849308471</v>
      </c>
      <c r="AW1162" s="55">
        <f t="shared" si="456"/>
        <v>0.71101847235871951</v>
      </c>
      <c r="AX1162" s="55">
        <f t="shared" si="457"/>
        <v>0.72412660890584335</v>
      </c>
      <c r="AY1162" s="55">
        <f t="shared" si="458"/>
        <v>0.76269335689234341</v>
      </c>
    </row>
    <row r="1163" spans="1:51" ht="14.4" thickBot="1" x14ac:dyDescent="0.3">
      <c r="A1163" s="41" t="s">
        <v>1398</v>
      </c>
      <c r="B1163" s="41" t="s">
        <v>1450</v>
      </c>
      <c r="C1163" s="26" t="s">
        <v>1222</v>
      </c>
      <c r="D1163" s="50">
        <v>-10.220000000000001</v>
      </c>
      <c r="E1163" s="50">
        <v>-6.2</v>
      </c>
      <c r="F1163" s="50">
        <v>0.11</v>
      </c>
      <c r="G1163" s="50">
        <v>6.9</v>
      </c>
      <c r="H1163" s="50">
        <v>14.61</v>
      </c>
      <c r="I1163" s="50">
        <v>20.100000000000001</v>
      </c>
      <c r="J1163" s="50">
        <v>21.7</v>
      </c>
      <c r="K1163" s="50">
        <v>19.899999999999999</v>
      </c>
      <c r="L1163" s="50">
        <v>16</v>
      </c>
      <c r="M1163" s="50">
        <v>8.4</v>
      </c>
      <c r="N1163" s="50">
        <v>1.1100000000000001</v>
      </c>
      <c r="O1163" s="50">
        <v>-4.78</v>
      </c>
      <c r="P1163" s="51">
        <v>-13.777777777777779</v>
      </c>
      <c r="Q1163" s="51">
        <v>-11.700000000000001</v>
      </c>
      <c r="R1163" s="51">
        <v>-4.5000000000000009</v>
      </c>
      <c r="S1163" s="51">
        <v>0.59999999999999909</v>
      </c>
      <c r="T1163" s="51">
        <v>8.2222222222222197</v>
      </c>
      <c r="U1163" s="51">
        <v>13.499999999999998</v>
      </c>
      <c r="V1163" s="51">
        <v>16.900000000000002</v>
      </c>
      <c r="W1163" s="51">
        <v>15.2</v>
      </c>
      <c r="X1163" s="51">
        <v>11.722222222222223</v>
      </c>
      <c r="Y1163" s="51">
        <v>2.5</v>
      </c>
      <c r="Z1163" s="51">
        <v>-1.888888888888888</v>
      </c>
      <c r="AA1163" s="51">
        <v>-7.5</v>
      </c>
      <c r="AB1163" s="53">
        <f t="shared" si="435"/>
        <v>159.28768458789423</v>
      </c>
      <c r="AC1163" s="53">
        <f t="shared" si="436"/>
        <v>163.04822990964362</v>
      </c>
      <c r="AD1163" s="53">
        <f t="shared" si="437"/>
        <v>311.83305129099381</v>
      </c>
      <c r="AE1163" s="53">
        <f t="shared" si="438"/>
        <v>409.79861974099225</v>
      </c>
      <c r="AF1163" s="53">
        <f t="shared" si="439"/>
        <v>713.02106490367964</v>
      </c>
      <c r="AG1163" s="53">
        <f t="shared" si="440"/>
        <v>1016.4882496773492</v>
      </c>
      <c r="AH1163" s="53">
        <f t="shared" si="441"/>
        <v>1425.8607975060588</v>
      </c>
      <c r="AI1163" s="53">
        <f t="shared" si="442"/>
        <v>1282.1984071469144</v>
      </c>
      <c r="AJ1163" s="53">
        <f t="shared" si="443"/>
        <v>1041.822132151279</v>
      </c>
      <c r="AK1163" s="53">
        <f t="shared" si="444"/>
        <v>485.66476455540459</v>
      </c>
      <c r="AL1163" s="53">
        <f t="shared" si="445"/>
        <v>428.02770584157849</v>
      </c>
      <c r="AM1163" s="53">
        <f t="shared" si="446"/>
        <v>283.32601469638439</v>
      </c>
      <c r="AN1163" s="55">
        <f t="shared" si="447"/>
        <v>0.75162509596828009</v>
      </c>
      <c r="AO1163" s="55">
        <f t="shared" si="448"/>
        <v>0.65051210097969769</v>
      </c>
      <c r="AP1163" s="55">
        <f t="shared" si="449"/>
        <v>0.71143951243080417</v>
      </c>
      <c r="AQ1163" s="55">
        <f t="shared" si="450"/>
        <v>0.64200282621109261</v>
      </c>
      <c r="AR1163" s="55">
        <f t="shared" si="451"/>
        <v>0.65529617490562031</v>
      </c>
      <c r="AS1163" s="55">
        <f t="shared" si="452"/>
        <v>0.65783436382982752</v>
      </c>
      <c r="AT1163" s="55">
        <f t="shared" si="453"/>
        <v>0.74172057142064929</v>
      </c>
      <c r="AU1163" s="55">
        <f t="shared" si="454"/>
        <v>0.74341569284953224</v>
      </c>
      <c r="AV1163" s="55">
        <f t="shared" si="455"/>
        <v>0.75754954012180964</v>
      </c>
      <c r="AW1163" s="55">
        <f t="shared" si="456"/>
        <v>0.66407708123893228</v>
      </c>
      <c r="AX1163" s="55">
        <f t="shared" si="457"/>
        <v>0.80397815783135007</v>
      </c>
      <c r="AY1163" s="55">
        <f t="shared" si="458"/>
        <v>0.81251931095488239</v>
      </c>
    </row>
    <row r="1164" spans="1:51" ht="14.4" thickBot="1" x14ac:dyDescent="0.3">
      <c r="A1164" s="41" t="s">
        <v>1398</v>
      </c>
      <c r="B1164" s="41" t="s">
        <v>1450</v>
      </c>
      <c r="C1164" s="26" t="s">
        <v>1223</v>
      </c>
      <c r="D1164" s="50">
        <v>-0.61</v>
      </c>
      <c r="E1164" s="50">
        <v>0</v>
      </c>
      <c r="F1164" s="50">
        <v>1.22</v>
      </c>
      <c r="G1164" s="50">
        <v>5.2</v>
      </c>
      <c r="H1164" s="50">
        <v>13.78</v>
      </c>
      <c r="I1164" s="50">
        <v>18.3</v>
      </c>
      <c r="J1164" s="50">
        <v>19.899999999999999</v>
      </c>
      <c r="K1164" s="50">
        <v>17.3</v>
      </c>
      <c r="L1164" s="50">
        <v>15.89</v>
      </c>
      <c r="M1164" s="50">
        <v>9.1999999999999993</v>
      </c>
      <c r="N1164" s="50">
        <v>2.2799999999999998</v>
      </c>
      <c r="O1164" s="50">
        <v>1.1100000000000001</v>
      </c>
      <c r="P1164" s="51">
        <v>-3.9999999999999996</v>
      </c>
      <c r="Q1164" s="51">
        <v>-3.0999999999999988</v>
      </c>
      <c r="R1164" s="51">
        <v>-4.2777777777777777</v>
      </c>
      <c r="S1164" s="51">
        <v>-2.3000000000000003</v>
      </c>
      <c r="T1164" s="51">
        <v>4.8888888888888875</v>
      </c>
      <c r="U1164" s="51">
        <v>11.500000000000002</v>
      </c>
      <c r="V1164" s="51">
        <v>14.200000000000001</v>
      </c>
      <c r="W1164" s="51">
        <v>14.5</v>
      </c>
      <c r="X1164" s="51">
        <v>10.111111111111112</v>
      </c>
      <c r="Y1164" s="51">
        <v>2.5999999999999996</v>
      </c>
      <c r="Z1164" s="51">
        <v>-1.3888888888888888</v>
      </c>
      <c r="AA1164" s="51">
        <v>-1.7777777777777772</v>
      </c>
      <c r="AB1164" s="53">
        <f t="shared" si="435"/>
        <v>354.21803906522581</v>
      </c>
      <c r="AC1164" s="53">
        <f t="shared" si="436"/>
        <v>387.60930299480509</v>
      </c>
      <c r="AD1164" s="53">
        <f t="shared" si="437"/>
        <v>297.62587355985971</v>
      </c>
      <c r="AE1164" s="53">
        <f t="shared" si="438"/>
        <v>301.70537526631904</v>
      </c>
      <c r="AF1164" s="53">
        <f t="shared" si="439"/>
        <v>475.71764027103785</v>
      </c>
      <c r="AG1164" s="53">
        <f t="shared" si="440"/>
        <v>874.65968032563603</v>
      </c>
      <c r="AH1164" s="53">
        <f t="shared" si="441"/>
        <v>1127.0574603746525</v>
      </c>
      <c r="AI1164" s="53">
        <f t="shared" si="442"/>
        <v>1378.6480116234113</v>
      </c>
      <c r="AJ1164" s="53">
        <f t="shared" si="443"/>
        <v>847.02901718855708</v>
      </c>
      <c r="AK1164" s="53">
        <f t="shared" si="444"/>
        <v>466.70206211547281</v>
      </c>
      <c r="AL1164" s="53">
        <f t="shared" si="445"/>
        <v>423.69698139377385</v>
      </c>
      <c r="AM1164" s="53">
        <f t="shared" si="446"/>
        <v>435.08836581605362</v>
      </c>
      <c r="AN1164" s="55">
        <f t="shared" si="447"/>
        <v>0.77834775727586847</v>
      </c>
      <c r="AO1164" s="55">
        <f t="shared" si="448"/>
        <v>0.79635263830377634</v>
      </c>
      <c r="AP1164" s="55">
        <f t="shared" si="449"/>
        <v>0.66777158862991792</v>
      </c>
      <c r="AQ1164" s="55">
        <f t="shared" si="450"/>
        <v>0.58415657823327194</v>
      </c>
      <c r="AR1164" s="55">
        <f t="shared" si="451"/>
        <v>0.54983027261180784</v>
      </c>
      <c r="AS1164" s="55">
        <f t="shared" si="452"/>
        <v>0.64540403419555759</v>
      </c>
      <c r="AT1164" s="55">
        <f t="shared" si="453"/>
        <v>0.6969909465877393</v>
      </c>
      <c r="AU1164" s="55">
        <f t="shared" si="454"/>
        <v>0.83620019843147586</v>
      </c>
      <c r="AV1164" s="55">
        <f t="shared" si="455"/>
        <v>0.68547065450633515</v>
      </c>
      <c r="AW1164" s="55">
        <f t="shared" si="456"/>
        <v>0.63363217449419829</v>
      </c>
      <c r="AX1164" s="55">
        <f t="shared" si="457"/>
        <v>0.7671245685048772</v>
      </c>
      <c r="AY1164" s="55">
        <f t="shared" si="458"/>
        <v>0.81058216658390392</v>
      </c>
    </row>
    <row r="1165" spans="1:51" ht="14.4" thickBot="1" x14ac:dyDescent="0.3">
      <c r="A1165" s="41" t="s">
        <v>1398</v>
      </c>
      <c r="B1165" s="41" t="s">
        <v>1450</v>
      </c>
      <c r="C1165" s="26" t="s">
        <v>1224</v>
      </c>
      <c r="D1165" s="50">
        <v>-10.78</v>
      </c>
      <c r="E1165" s="50">
        <v>-5.5</v>
      </c>
      <c r="F1165" s="50">
        <v>2</v>
      </c>
      <c r="G1165" s="50">
        <v>9.4</v>
      </c>
      <c r="H1165" s="50">
        <v>14.89</v>
      </c>
      <c r="I1165" s="50">
        <v>19.7</v>
      </c>
      <c r="J1165" s="50">
        <v>23.7</v>
      </c>
      <c r="K1165" s="50">
        <v>21.6</v>
      </c>
      <c r="L1165" s="50">
        <v>17.22</v>
      </c>
      <c r="M1165" s="50">
        <v>9</v>
      </c>
      <c r="N1165" s="50">
        <v>2.39</v>
      </c>
      <c r="O1165" s="50">
        <v>-6.28</v>
      </c>
      <c r="P1165" s="51">
        <v>-14.611111111111111</v>
      </c>
      <c r="Q1165" s="51">
        <v>-9.9</v>
      </c>
      <c r="R1165" s="51">
        <v>-4.5000000000000009</v>
      </c>
      <c r="S1165" s="51">
        <v>2.0000000000000009</v>
      </c>
      <c r="T1165" s="51">
        <v>6.7222222222222232</v>
      </c>
      <c r="U1165" s="51">
        <v>15.399999999999999</v>
      </c>
      <c r="V1165" s="51">
        <v>18.600000000000001</v>
      </c>
      <c r="W1165" s="51">
        <v>16.2</v>
      </c>
      <c r="X1165" s="51">
        <v>10.277777777777777</v>
      </c>
      <c r="Y1165" s="51">
        <v>2.0000000000000009</v>
      </c>
      <c r="Z1165" s="51">
        <v>-3.1111111111111116</v>
      </c>
      <c r="AA1165" s="51">
        <v>-12.999999999999998</v>
      </c>
      <c r="AB1165" s="53">
        <f t="shared" si="435"/>
        <v>145.29248614889573</v>
      </c>
      <c r="AC1165" s="53">
        <f t="shared" si="436"/>
        <v>205.75085888249023</v>
      </c>
      <c r="AD1165" s="53">
        <f t="shared" si="437"/>
        <v>272.21368407897302</v>
      </c>
      <c r="AE1165" s="53">
        <f t="shared" si="438"/>
        <v>422.77401893332546</v>
      </c>
      <c r="AF1165" s="53">
        <f t="shared" si="439"/>
        <v>570.60037661970432</v>
      </c>
      <c r="AG1165" s="53">
        <f t="shared" si="440"/>
        <v>1331.958543171339</v>
      </c>
      <c r="AH1165" s="53">
        <f t="shared" si="441"/>
        <v>1564.5557252705273</v>
      </c>
      <c r="AI1165" s="53">
        <f t="shared" si="442"/>
        <v>1312.4504754628465</v>
      </c>
      <c r="AJ1165" s="53">
        <f t="shared" si="443"/>
        <v>795.88888468523953</v>
      </c>
      <c r="AK1165" s="53">
        <f t="shared" si="444"/>
        <v>434.31408935103434</v>
      </c>
      <c r="AL1165" s="53">
        <f t="shared" si="445"/>
        <v>325.93954562819545</v>
      </c>
      <c r="AM1165" s="53">
        <f t="shared" si="446"/>
        <v>133.07037305262807</v>
      </c>
      <c r="AN1165" s="55">
        <f t="shared" si="447"/>
        <v>0.73394682147385948</v>
      </c>
      <c r="AO1165" s="55">
        <f t="shared" si="448"/>
        <v>0.71153225406818899</v>
      </c>
      <c r="AP1165" s="55">
        <f t="shared" si="449"/>
        <v>0.62104889098948057</v>
      </c>
      <c r="AQ1165" s="55">
        <f t="shared" si="450"/>
        <v>0.59903185594500696</v>
      </c>
      <c r="AR1165" s="55">
        <f t="shared" si="451"/>
        <v>0.58094279750125721</v>
      </c>
      <c r="AS1165" s="55">
        <f t="shared" si="452"/>
        <v>0.76241650259068239</v>
      </c>
      <c r="AT1165" s="55">
        <f t="shared" si="453"/>
        <v>0.73122860271809276</v>
      </c>
      <c r="AU1165" s="55">
        <f t="shared" si="454"/>
        <v>0.71379069127375661</v>
      </c>
      <c r="AV1165" s="55">
        <f t="shared" si="455"/>
        <v>0.63695395816645606</v>
      </c>
      <c r="AW1165" s="55">
        <f t="shared" si="456"/>
        <v>0.61538307312126028</v>
      </c>
      <c r="AX1165" s="55">
        <f t="shared" si="457"/>
        <v>0.67020450704160051</v>
      </c>
      <c r="AY1165" s="55">
        <f t="shared" si="458"/>
        <v>0.58947457011815041</v>
      </c>
    </row>
    <row r="1166" spans="1:51" ht="14.4" thickBot="1" x14ac:dyDescent="0.3">
      <c r="A1166" s="41" t="s">
        <v>1398</v>
      </c>
      <c r="B1166" s="41" t="s">
        <v>1450</v>
      </c>
      <c r="C1166" s="26" t="s">
        <v>1225</v>
      </c>
      <c r="D1166" s="50">
        <v>-7.61</v>
      </c>
      <c r="E1166" s="50">
        <v>-3.1</v>
      </c>
      <c r="F1166" s="50">
        <v>3.11</v>
      </c>
      <c r="G1166" s="50">
        <v>9.4</v>
      </c>
      <c r="H1166" s="50">
        <v>14.89</v>
      </c>
      <c r="I1166" s="50">
        <v>19.899999999999999</v>
      </c>
      <c r="J1166" s="50">
        <v>22.6</v>
      </c>
      <c r="K1166" s="50">
        <v>17.899999999999999</v>
      </c>
      <c r="L1166" s="50">
        <v>16.22</v>
      </c>
      <c r="M1166" s="50">
        <v>10.199999999999999</v>
      </c>
      <c r="N1166" s="50">
        <v>7.5</v>
      </c>
      <c r="O1166" s="50">
        <v>-1.78</v>
      </c>
      <c r="P1166" s="51">
        <v>-11.5</v>
      </c>
      <c r="Q1166" s="51">
        <v>-7.6</v>
      </c>
      <c r="R1166" s="51">
        <v>-2.1111111111111116</v>
      </c>
      <c r="S1166" s="51">
        <v>3.4999999999999982</v>
      </c>
      <c r="T1166" s="51">
        <v>9.5</v>
      </c>
      <c r="U1166" s="51">
        <v>15.2</v>
      </c>
      <c r="V1166" s="51">
        <v>16.8</v>
      </c>
      <c r="W1166" s="51">
        <v>14.100000000000001</v>
      </c>
      <c r="X1166" s="51">
        <v>10.777777777777777</v>
      </c>
      <c r="Y1166" s="51">
        <v>4.8</v>
      </c>
      <c r="Z1166" s="51">
        <v>2.7222222222222214</v>
      </c>
      <c r="AA1166" s="51">
        <v>-6.8888888888888875</v>
      </c>
      <c r="AB1166" s="53">
        <f t="shared" si="435"/>
        <v>187.60794581505712</v>
      </c>
      <c r="AC1166" s="53">
        <f t="shared" si="436"/>
        <v>245.98434489025581</v>
      </c>
      <c r="AD1166" s="53">
        <f t="shared" si="437"/>
        <v>359.19517773366766</v>
      </c>
      <c r="AE1166" s="53">
        <f t="shared" si="438"/>
        <v>522.986456107354</v>
      </c>
      <c r="AF1166" s="53">
        <f t="shared" si="439"/>
        <v>832.12358747249846</v>
      </c>
      <c r="AG1166" s="53">
        <f t="shared" si="440"/>
        <v>1282.1984071469144</v>
      </c>
      <c r="AH1166" s="53">
        <f t="shared" si="441"/>
        <v>1332.7866728947429</v>
      </c>
      <c r="AI1166" s="53">
        <f t="shared" si="442"/>
        <v>1260.5184781517903</v>
      </c>
      <c r="AJ1166" s="53">
        <f t="shared" si="443"/>
        <v>906.47709771845166</v>
      </c>
      <c r="AK1166" s="53">
        <f t="shared" si="444"/>
        <v>594.79871436971348</v>
      </c>
      <c r="AL1166" s="53">
        <f t="shared" si="445"/>
        <v>532.86377163485417</v>
      </c>
      <c r="AM1166" s="53">
        <f t="shared" si="446"/>
        <v>248.92805421127557</v>
      </c>
      <c r="AN1166" s="55">
        <f t="shared" si="447"/>
        <v>0.73662145719146344</v>
      </c>
      <c r="AO1166" s="55">
        <f t="shared" si="448"/>
        <v>0.71090136769667267</v>
      </c>
      <c r="AP1166" s="55">
        <f t="shared" si="449"/>
        <v>0.68583285491270851</v>
      </c>
      <c r="AQ1166" s="55">
        <f t="shared" si="450"/>
        <v>0.66625578683679232</v>
      </c>
      <c r="AR1166" s="55">
        <f t="shared" si="451"/>
        <v>0.70155425191074217</v>
      </c>
      <c r="AS1166" s="55">
        <f t="shared" si="452"/>
        <v>0.74341569284953224</v>
      </c>
      <c r="AT1166" s="55">
        <f t="shared" si="453"/>
        <v>0.69771513217852688</v>
      </c>
      <c r="AU1166" s="55">
        <f t="shared" si="454"/>
        <v>0.78458993752540007</v>
      </c>
      <c r="AV1166" s="55">
        <f t="shared" si="455"/>
        <v>0.7016905110776962</v>
      </c>
      <c r="AW1166" s="55">
        <f t="shared" si="456"/>
        <v>0.69173631594460239</v>
      </c>
      <c r="AX1166" s="55">
        <f t="shared" si="457"/>
        <v>0.71721157519997192</v>
      </c>
      <c r="AY1166" s="55">
        <f t="shared" si="458"/>
        <v>0.68105505572872793</v>
      </c>
    </row>
    <row r="1167" spans="1:51" ht="27" thickBot="1" x14ac:dyDescent="0.3">
      <c r="A1167" s="41" t="s">
        <v>1398</v>
      </c>
      <c r="B1167" s="41" t="s">
        <v>1450</v>
      </c>
      <c r="C1167" s="26" t="s">
        <v>1226</v>
      </c>
      <c r="D1167" s="50">
        <v>-9.61</v>
      </c>
      <c r="E1167" s="50">
        <v>-6.9</v>
      </c>
      <c r="F1167" s="50">
        <v>3.28</v>
      </c>
      <c r="G1167" s="50">
        <v>7.5</v>
      </c>
      <c r="H1167" s="50">
        <v>16.22</v>
      </c>
      <c r="I1167" s="50">
        <v>19.3</v>
      </c>
      <c r="J1167" s="50">
        <v>23</v>
      </c>
      <c r="K1167" s="50">
        <v>21.1</v>
      </c>
      <c r="L1167" s="50">
        <v>15</v>
      </c>
      <c r="M1167" s="50">
        <v>8.1999999999999993</v>
      </c>
      <c r="N1167" s="50">
        <v>1.39</v>
      </c>
      <c r="O1167" s="50">
        <v>-6.78</v>
      </c>
      <c r="P1167" s="51">
        <v>-13.111111111111111</v>
      </c>
      <c r="Q1167" s="51">
        <v>-11.2</v>
      </c>
      <c r="R1167" s="51">
        <v>-2.9999999999999991</v>
      </c>
      <c r="S1167" s="51">
        <v>0.69999999999999885</v>
      </c>
      <c r="T1167" s="51">
        <v>10</v>
      </c>
      <c r="U1167" s="51">
        <v>13.299999999999999</v>
      </c>
      <c r="V1167" s="51">
        <v>18.600000000000001</v>
      </c>
      <c r="W1167" s="51">
        <v>16.600000000000001</v>
      </c>
      <c r="X1167" s="51">
        <v>11.222222222222223</v>
      </c>
      <c r="Y1167" s="51">
        <v>4.3000000000000007</v>
      </c>
      <c r="Z1167" s="51">
        <v>-3.6111111111111112</v>
      </c>
      <c r="AA1167" s="51">
        <v>-9.5</v>
      </c>
      <c r="AB1167" s="53">
        <f t="shared" si="435"/>
        <v>169.1828521448883</v>
      </c>
      <c r="AC1167" s="53">
        <f t="shared" si="436"/>
        <v>186.33150663297116</v>
      </c>
      <c r="AD1167" s="53">
        <f t="shared" si="437"/>
        <v>311.11977200944187</v>
      </c>
      <c r="AE1167" s="53">
        <f t="shared" si="438"/>
        <v>399.03486686230099</v>
      </c>
      <c r="AF1167" s="53">
        <f t="shared" si="439"/>
        <v>817.14570209475187</v>
      </c>
      <c r="AG1167" s="53">
        <f t="shared" si="440"/>
        <v>1040.748433788091</v>
      </c>
      <c r="AH1167" s="53">
        <f t="shared" si="441"/>
        <v>1632.0813424070657</v>
      </c>
      <c r="AI1167" s="53">
        <f t="shared" si="442"/>
        <v>1423.9692755679082</v>
      </c>
      <c r="AJ1167" s="53">
        <f t="shared" si="443"/>
        <v>1039.6946125020802</v>
      </c>
      <c r="AK1167" s="53">
        <f t="shared" si="444"/>
        <v>634.60189864070151</v>
      </c>
      <c r="AL1167" s="53">
        <f t="shared" si="445"/>
        <v>324.91028193475995</v>
      </c>
      <c r="AM1167" s="53">
        <f t="shared" si="446"/>
        <v>241.60491623034915</v>
      </c>
      <c r="AN1167" s="55">
        <f t="shared" si="447"/>
        <v>0.75621975300916588</v>
      </c>
      <c r="AO1167" s="55">
        <f t="shared" si="448"/>
        <v>0.71430332533801966</v>
      </c>
      <c r="AP1167" s="55">
        <f t="shared" si="449"/>
        <v>0.63446668860007283</v>
      </c>
      <c r="AQ1167" s="55">
        <f t="shared" si="450"/>
        <v>0.62064693562915718</v>
      </c>
      <c r="AR1167" s="55">
        <f t="shared" si="451"/>
        <v>0.66621887998400919</v>
      </c>
      <c r="AS1167" s="55">
        <f t="shared" si="452"/>
        <v>0.68236664120492718</v>
      </c>
      <c r="AT1167" s="55">
        <f t="shared" si="453"/>
        <v>0.76278814506541959</v>
      </c>
      <c r="AU1167" s="55">
        <f t="shared" si="454"/>
        <v>0.75497591125642161</v>
      </c>
      <c r="AV1167" s="55">
        <f t="shared" si="455"/>
        <v>0.7814171147094523</v>
      </c>
      <c r="AW1167" s="55">
        <f t="shared" si="456"/>
        <v>0.76426814870494419</v>
      </c>
      <c r="AX1167" s="55">
        <f t="shared" si="457"/>
        <v>0.69346700668212635</v>
      </c>
      <c r="AY1167" s="55">
        <f t="shared" si="458"/>
        <v>0.80963953062562288</v>
      </c>
    </row>
    <row r="1168" spans="1:51" ht="14.4" thickBot="1" x14ac:dyDescent="0.3">
      <c r="A1168" s="41" t="s">
        <v>1398</v>
      </c>
      <c r="B1168" s="41" t="s">
        <v>1450</v>
      </c>
      <c r="C1168" s="26" t="s">
        <v>1227</v>
      </c>
      <c r="D1168" s="50">
        <v>-8.39</v>
      </c>
      <c r="E1168" s="50">
        <v>-3.4</v>
      </c>
      <c r="F1168" s="50">
        <v>0.28000000000000003</v>
      </c>
      <c r="G1168" s="50">
        <v>8.6999999999999993</v>
      </c>
      <c r="H1168" s="50">
        <v>11.78</v>
      </c>
      <c r="I1168" s="50">
        <v>16.5</v>
      </c>
      <c r="J1168" s="50">
        <v>20.6</v>
      </c>
      <c r="K1168" s="50">
        <v>19.600000000000001</v>
      </c>
      <c r="L1168" s="50">
        <v>15.28</v>
      </c>
      <c r="M1168" s="50">
        <v>9.4</v>
      </c>
      <c r="N1168" s="50">
        <v>6.61</v>
      </c>
      <c r="O1168" s="50">
        <v>-2.11</v>
      </c>
      <c r="P1168" s="51">
        <v>-12.222222222222221</v>
      </c>
      <c r="Q1168" s="51">
        <v>-7.4</v>
      </c>
      <c r="R1168" s="51">
        <v>-5.6111111111111116</v>
      </c>
      <c r="S1168" s="51">
        <v>2.7999999999999994</v>
      </c>
      <c r="T1168" s="51">
        <v>6.5000000000000018</v>
      </c>
      <c r="U1168" s="51">
        <v>12.2</v>
      </c>
      <c r="V1168" s="51">
        <v>15.2</v>
      </c>
      <c r="W1168" s="51">
        <v>15.7</v>
      </c>
      <c r="X1168" s="51">
        <v>10.777777777777777</v>
      </c>
      <c r="Y1168" s="51">
        <v>4.9000000000000004</v>
      </c>
      <c r="Z1168" s="51">
        <v>1.5000000000000016</v>
      </c>
      <c r="AA1168" s="51">
        <v>-7.3888888888888893</v>
      </c>
      <c r="AB1168" s="53">
        <f t="shared" si="435"/>
        <v>177.51605212451875</v>
      </c>
      <c r="AC1168" s="53">
        <f t="shared" si="436"/>
        <v>259.43380932558301</v>
      </c>
      <c r="AD1168" s="53">
        <f t="shared" si="437"/>
        <v>260.36535529081584</v>
      </c>
      <c r="AE1168" s="53">
        <f t="shared" si="438"/>
        <v>496.60467417012046</v>
      </c>
      <c r="AF1168" s="53">
        <f t="shared" si="439"/>
        <v>677.78673246855942</v>
      </c>
      <c r="AG1168" s="53">
        <f t="shared" si="440"/>
        <v>1074.7217048032635</v>
      </c>
      <c r="AH1168" s="53">
        <f t="shared" si="441"/>
        <v>1227.91922039006</v>
      </c>
      <c r="AI1168" s="53">
        <f t="shared" si="442"/>
        <v>1392.7687812198133</v>
      </c>
      <c r="AJ1168" s="53">
        <f t="shared" si="443"/>
        <v>962.64898203855785</v>
      </c>
      <c r="AK1168" s="53">
        <f t="shared" si="444"/>
        <v>636.36353058321231</v>
      </c>
      <c r="AL1168" s="53">
        <f t="shared" si="445"/>
        <v>475.7955338073192</v>
      </c>
      <c r="AM1168" s="53">
        <f t="shared" si="446"/>
        <v>236.15969791276825</v>
      </c>
      <c r="AN1168" s="55">
        <f t="shared" si="447"/>
        <v>0.73853461217706873</v>
      </c>
      <c r="AO1168" s="55">
        <f t="shared" si="448"/>
        <v>0.73828155081723268</v>
      </c>
      <c r="AP1168" s="55">
        <f t="shared" si="449"/>
        <v>0.64609407626326687</v>
      </c>
      <c r="AQ1168" s="55">
        <f t="shared" si="450"/>
        <v>0.66473270175094312</v>
      </c>
      <c r="AR1168" s="55">
        <f t="shared" si="451"/>
        <v>0.70069240166369129</v>
      </c>
      <c r="AS1168" s="55">
        <f t="shared" si="452"/>
        <v>0.75725924749519702</v>
      </c>
      <c r="AT1168" s="55">
        <f t="shared" si="453"/>
        <v>0.71194474497965832</v>
      </c>
      <c r="AU1168" s="55">
        <f t="shared" si="454"/>
        <v>0.78204977797946662</v>
      </c>
      <c r="AV1168" s="55">
        <f t="shared" si="455"/>
        <v>0.74517233573270225</v>
      </c>
      <c r="AW1168" s="55">
        <f t="shared" si="456"/>
        <v>0.73493412697982774</v>
      </c>
      <c r="AX1168" s="55">
        <f t="shared" si="457"/>
        <v>0.69869066489512999</v>
      </c>
      <c r="AY1168" s="55">
        <f t="shared" si="458"/>
        <v>0.67147366086551241</v>
      </c>
    </row>
    <row r="1169" spans="1:51" ht="14.4" thickBot="1" x14ac:dyDescent="0.3">
      <c r="A1169" s="41" t="s">
        <v>1398</v>
      </c>
      <c r="B1169" s="41" t="s">
        <v>1450</v>
      </c>
      <c r="C1169" s="26" t="s">
        <v>1228</v>
      </c>
      <c r="D1169" s="50">
        <v>-6.61</v>
      </c>
      <c r="E1169" s="50">
        <v>-4</v>
      </c>
      <c r="F1169" s="50">
        <v>1.78</v>
      </c>
      <c r="G1169" s="50">
        <v>8.1999999999999993</v>
      </c>
      <c r="H1169" s="50">
        <v>12.72</v>
      </c>
      <c r="I1169" s="50">
        <v>19</v>
      </c>
      <c r="J1169" s="50">
        <v>19.600000000000001</v>
      </c>
      <c r="K1169" s="50">
        <v>21</v>
      </c>
      <c r="L1169" s="50">
        <v>17.5</v>
      </c>
      <c r="M1169" s="50">
        <v>8.3000000000000007</v>
      </c>
      <c r="N1169" s="50">
        <v>3.22</v>
      </c>
      <c r="O1169" s="50">
        <v>-8</v>
      </c>
      <c r="P1169" s="51">
        <v>-8.2777777777777768</v>
      </c>
      <c r="Q1169" s="51">
        <v>-7.8999999999999995</v>
      </c>
      <c r="R1169" s="51">
        <v>-3.6111111111111112</v>
      </c>
      <c r="S1169" s="51">
        <v>1.6000000000000014</v>
      </c>
      <c r="T1169" s="51">
        <v>4.5000000000000009</v>
      </c>
      <c r="U1169" s="51">
        <v>13.099999999999998</v>
      </c>
      <c r="V1169" s="51">
        <v>15.2</v>
      </c>
      <c r="W1169" s="51">
        <v>14.9</v>
      </c>
      <c r="X1169" s="51">
        <v>12.222222222222221</v>
      </c>
      <c r="Y1169" s="51">
        <v>3.5999999999999983</v>
      </c>
      <c r="Z1169" s="51">
        <v>-2.8888888888888884</v>
      </c>
      <c r="AA1169" s="51">
        <v>-11.888888888888888</v>
      </c>
      <c r="AB1169" s="53">
        <f t="shared" si="435"/>
        <v>288.66057286319119</v>
      </c>
      <c r="AC1169" s="53">
        <f t="shared" si="436"/>
        <v>251.15229141730467</v>
      </c>
      <c r="AD1169" s="53">
        <f t="shared" si="437"/>
        <v>315.96517518873878</v>
      </c>
      <c r="AE1169" s="53">
        <f t="shared" si="438"/>
        <v>432.99245387825681</v>
      </c>
      <c r="AF1169" s="53">
        <f t="shared" si="439"/>
        <v>482.83056645145103</v>
      </c>
      <c r="AG1169" s="53">
        <f t="shared" si="440"/>
        <v>1033.0730318725971</v>
      </c>
      <c r="AH1169" s="53">
        <f t="shared" si="441"/>
        <v>1306.2815346540506</v>
      </c>
      <c r="AI1169" s="53">
        <f t="shared" si="442"/>
        <v>1152.717350439711</v>
      </c>
      <c r="AJ1169" s="53">
        <f t="shared" si="443"/>
        <v>1011.7044665904826</v>
      </c>
      <c r="AK1169" s="53">
        <f t="shared" si="444"/>
        <v>571.29687918819718</v>
      </c>
      <c r="AL1169" s="53">
        <f t="shared" si="445"/>
        <v>317.64297221155562</v>
      </c>
      <c r="AM1169" s="53">
        <f t="shared" si="446"/>
        <v>181.68866213702938</v>
      </c>
      <c r="AN1169" s="55">
        <f t="shared" si="447"/>
        <v>0.87922838886017285</v>
      </c>
      <c r="AO1169" s="55">
        <f t="shared" si="448"/>
        <v>0.74288240853187781</v>
      </c>
      <c r="AP1169" s="55">
        <f t="shared" si="449"/>
        <v>0.67437516273469178</v>
      </c>
      <c r="AQ1169" s="55">
        <f t="shared" si="450"/>
        <v>0.63129920257121097</v>
      </c>
      <c r="AR1169" s="55">
        <f t="shared" si="451"/>
        <v>0.57340603363572462</v>
      </c>
      <c r="AS1169" s="55">
        <f t="shared" si="452"/>
        <v>0.68623001407553763</v>
      </c>
      <c r="AT1169" s="55">
        <f t="shared" si="453"/>
        <v>0.75737903488919356</v>
      </c>
      <c r="AU1169" s="55">
        <f t="shared" si="454"/>
        <v>0.68136198273189208</v>
      </c>
      <c r="AV1169" s="55">
        <f t="shared" si="455"/>
        <v>0.71181595104943707</v>
      </c>
      <c r="AW1169" s="55">
        <f t="shared" si="456"/>
        <v>0.72269154774829991</v>
      </c>
      <c r="AX1169" s="55">
        <f t="shared" si="457"/>
        <v>0.64244316161114856</v>
      </c>
      <c r="AY1169" s="55">
        <f t="shared" si="458"/>
        <v>0.73593322833414665</v>
      </c>
    </row>
    <row r="1170" spans="1:51" ht="14.4" thickBot="1" x14ac:dyDescent="0.3">
      <c r="A1170" s="41" t="s">
        <v>1398</v>
      </c>
      <c r="B1170" s="41" t="s">
        <v>1450</v>
      </c>
      <c r="C1170" s="26" t="s">
        <v>1229</v>
      </c>
      <c r="D1170" s="50">
        <v>-7.5</v>
      </c>
      <c r="E1170" s="50">
        <v>-5.7</v>
      </c>
      <c r="F1170" s="50">
        <v>1.61</v>
      </c>
      <c r="G1170" s="50">
        <v>7.4</v>
      </c>
      <c r="H1170" s="50">
        <v>12.89</v>
      </c>
      <c r="I1170" s="50">
        <v>18.5</v>
      </c>
      <c r="J1170" s="50">
        <v>21.7</v>
      </c>
      <c r="K1170" s="50">
        <v>21.2</v>
      </c>
      <c r="L1170" s="50">
        <v>17.28</v>
      </c>
      <c r="M1170" s="50">
        <v>10</v>
      </c>
      <c r="N1170" s="50">
        <v>3.22</v>
      </c>
      <c r="O1170" s="50">
        <v>-4.28</v>
      </c>
      <c r="P1170" s="51">
        <v>-10.388888888888888</v>
      </c>
      <c r="Q1170" s="51">
        <v>-10.1</v>
      </c>
      <c r="R1170" s="51">
        <v>-2.5</v>
      </c>
      <c r="S1170" s="51">
        <v>0.59999999999999909</v>
      </c>
      <c r="T1170" s="51">
        <v>7.9999999999999991</v>
      </c>
      <c r="U1170" s="51">
        <v>12.2</v>
      </c>
      <c r="V1170" s="51">
        <v>15.499999999999998</v>
      </c>
      <c r="W1170" s="51">
        <v>16.5</v>
      </c>
      <c r="X1170" s="51">
        <v>12.777777777777777</v>
      </c>
      <c r="Y1170" s="51">
        <v>5.5999999999999988</v>
      </c>
      <c r="Z1170" s="51">
        <v>-2.2777777777777786</v>
      </c>
      <c r="AA1170" s="51">
        <v>-8.2777777777777768</v>
      </c>
      <c r="AB1170" s="53">
        <f t="shared" si="435"/>
        <v>221.97573885656954</v>
      </c>
      <c r="AC1170" s="53">
        <f t="shared" si="436"/>
        <v>202.41327590640941</v>
      </c>
      <c r="AD1170" s="53">
        <f t="shared" si="437"/>
        <v>377.31256564994078</v>
      </c>
      <c r="AE1170" s="53">
        <f t="shared" si="438"/>
        <v>396.01386470317112</v>
      </c>
      <c r="AF1170" s="53">
        <f t="shared" si="439"/>
        <v>773.60559858844988</v>
      </c>
      <c r="AG1170" s="53">
        <f t="shared" si="440"/>
        <v>947.29146863777839</v>
      </c>
      <c r="AH1170" s="53">
        <f t="shared" si="441"/>
        <v>1192.8032155214462</v>
      </c>
      <c r="AI1170" s="53">
        <f t="shared" si="442"/>
        <v>1397.377971919839</v>
      </c>
      <c r="AJ1170" s="53">
        <f t="shared" si="443"/>
        <v>1103.4235347142178</v>
      </c>
      <c r="AK1170" s="53">
        <f t="shared" si="444"/>
        <v>673.7189015584828</v>
      </c>
      <c r="AL1170" s="53">
        <f t="shared" si="445"/>
        <v>347.74766570527476</v>
      </c>
      <c r="AM1170" s="53">
        <f t="shared" si="446"/>
        <v>241.88075021889955</v>
      </c>
      <c r="AN1170" s="55">
        <f t="shared" si="447"/>
        <v>0.79785941547979489</v>
      </c>
      <c r="AO1170" s="55">
        <f t="shared" si="448"/>
        <v>0.71112022203286018</v>
      </c>
      <c r="AP1170" s="55">
        <f t="shared" si="449"/>
        <v>0.74143430713824876</v>
      </c>
      <c r="AQ1170" s="55">
        <f t="shared" si="450"/>
        <v>0.62040721493621276</v>
      </c>
      <c r="AR1170" s="55">
        <f t="shared" si="451"/>
        <v>0.72178675521351154</v>
      </c>
      <c r="AS1170" s="55">
        <f t="shared" si="452"/>
        <v>0.6674706777514835</v>
      </c>
      <c r="AT1170" s="55">
        <f t="shared" si="453"/>
        <v>0.67840050175560918</v>
      </c>
      <c r="AU1170" s="55">
        <f t="shared" si="454"/>
        <v>0.74560196524277522</v>
      </c>
      <c r="AV1170" s="55">
        <f t="shared" si="455"/>
        <v>0.74856443320587052</v>
      </c>
      <c r="AW1170" s="55">
        <f t="shared" si="456"/>
        <v>0.74113629746890386</v>
      </c>
      <c r="AX1170" s="55">
        <f t="shared" si="457"/>
        <v>0.67219797041457108</v>
      </c>
      <c r="AY1170" s="55">
        <f t="shared" si="458"/>
        <v>0.73674218893775212</v>
      </c>
    </row>
    <row r="1171" spans="1:51" ht="14.4" thickBot="1" x14ac:dyDescent="0.3">
      <c r="A1171" s="41" t="s">
        <v>1398</v>
      </c>
      <c r="B1171" s="41" t="s">
        <v>1450</v>
      </c>
      <c r="C1171" s="26" t="s">
        <v>1230</v>
      </c>
      <c r="D1171" s="50">
        <v>-10.89</v>
      </c>
      <c r="E1171" s="50">
        <v>-7.3</v>
      </c>
      <c r="F1171" s="50">
        <v>-3.61</v>
      </c>
      <c r="G1171" s="50">
        <v>7.8</v>
      </c>
      <c r="H1171" s="50">
        <v>13.72</v>
      </c>
      <c r="I1171" s="50">
        <v>18.5</v>
      </c>
      <c r="J1171" s="50">
        <v>20.5</v>
      </c>
      <c r="K1171" s="50">
        <v>19.100000000000001</v>
      </c>
      <c r="L1171" s="50">
        <v>14</v>
      </c>
      <c r="M1171" s="50">
        <v>9</v>
      </c>
      <c r="N1171" s="50">
        <v>0.39</v>
      </c>
      <c r="O1171" s="50">
        <v>-11.5</v>
      </c>
      <c r="P1171" s="51">
        <v>-14.222222222222223</v>
      </c>
      <c r="Q1171" s="51">
        <v>-10.899999999999999</v>
      </c>
      <c r="R1171" s="51">
        <v>-7.0000000000000009</v>
      </c>
      <c r="S1171" s="51">
        <v>0.29999999999999954</v>
      </c>
      <c r="T1171" s="51">
        <v>2.1111111111111094</v>
      </c>
      <c r="U1171" s="51">
        <v>10.999999999999998</v>
      </c>
      <c r="V1171" s="51">
        <v>13.2</v>
      </c>
      <c r="W1171" s="51">
        <v>13.399999999999999</v>
      </c>
      <c r="X1171" s="51">
        <v>9.5</v>
      </c>
      <c r="Y1171" s="51">
        <v>3.699999999999998</v>
      </c>
      <c r="Z1171" s="51">
        <v>-2.7222222222222214</v>
      </c>
      <c r="AA1171" s="51">
        <v>-14.722222222222221</v>
      </c>
      <c r="AB1171" s="53">
        <f t="shared" si="435"/>
        <v>156.21435800146389</v>
      </c>
      <c r="AC1171" s="53">
        <f t="shared" si="436"/>
        <v>201.55497223431635</v>
      </c>
      <c r="AD1171" s="53">
        <f t="shared" si="437"/>
        <v>280.28055427603488</v>
      </c>
      <c r="AE1171" s="53">
        <f t="shared" si="438"/>
        <v>369.00988340532467</v>
      </c>
      <c r="AF1171" s="53">
        <f t="shared" si="439"/>
        <v>322.84896560060446</v>
      </c>
      <c r="AG1171" s="53">
        <f t="shared" si="440"/>
        <v>808.39956553667776</v>
      </c>
      <c r="AH1171" s="53">
        <f t="shared" si="441"/>
        <v>953.65614047118629</v>
      </c>
      <c r="AI1171" s="53">
        <f t="shared" si="442"/>
        <v>1067.6185849745411</v>
      </c>
      <c r="AJ1171" s="53">
        <f t="shared" si="443"/>
        <v>881.37613657095824</v>
      </c>
      <c r="AK1171" s="53">
        <f t="shared" si="444"/>
        <v>552.6101068876909</v>
      </c>
      <c r="AL1171" s="53">
        <f t="shared" si="445"/>
        <v>398.57252572704897</v>
      </c>
      <c r="AM1171" s="53">
        <f t="shared" si="446"/>
        <v>151.08579758935025</v>
      </c>
      <c r="AN1171" s="55">
        <f t="shared" si="447"/>
        <v>0.76436557127783478</v>
      </c>
      <c r="AO1171" s="55">
        <f t="shared" si="448"/>
        <v>0.75443183107703893</v>
      </c>
      <c r="AP1171" s="55">
        <f t="shared" si="449"/>
        <v>0.77340972616701809</v>
      </c>
      <c r="AQ1171" s="55">
        <f t="shared" si="450"/>
        <v>0.59076931565338298</v>
      </c>
      <c r="AR1171" s="55">
        <f t="shared" si="451"/>
        <v>0.45383718984278776</v>
      </c>
      <c r="AS1171" s="55">
        <f t="shared" si="452"/>
        <v>0.61659984955580993</v>
      </c>
      <c r="AT1171" s="55">
        <f t="shared" si="453"/>
        <v>0.6293555360152352</v>
      </c>
      <c r="AU1171" s="55">
        <f t="shared" si="454"/>
        <v>0.69543753890943749</v>
      </c>
      <c r="AV1171" s="55">
        <f t="shared" si="455"/>
        <v>0.74307853479090868</v>
      </c>
      <c r="AW1171" s="55">
        <f t="shared" si="456"/>
        <v>0.6941494740309937</v>
      </c>
      <c r="AX1171" s="55">
        <f t="shared" si="457"/>
        <v>0.79621509101965593</v>
      </c>
      <c r="AY1171" s="55">
        <f t="shared" si="458"/>
        <v>0.77020864573423908</v>
      </c>
    </row>
    <row r="1172" spans="1:51" ht="14.4" thickBot="1" x14ac:dyDescent="0.3">
      <c r="A1172" s="41" t="s">
        <v>1398</v>
      </c>
      <c r="B1172" s="41" t="s">
        <v>1450</v>
      </c>
      <c r="C1172" s="26" t="s">
        <v>1231</v>
      </c>
      <c r="D1172" s="50">
        <v>-13</v>
      </c>
      <c r="E1172" s="50">
        <v>-4.7</v>
      </c>
      <c r="F1172" s="50">
        <v>-1.28</v>
      </c>
      <c r="G1172" s="50">
        <v>9.4</v>
      </c>
      <c r="H1172" s="50">
        <v>11.5</v>
      </c>
      <c r="I1172" s="50">
        <v>20.5</v>
      </c>
      <c r="J1172" s="50">
        <v>20</v>
      </c>
      <c r="K1172" s="50">
        <v>19.399999999999999</v>
      </c>
      <c r="L1172" s="50">
        <v>14.78</v>
      </c>
      <c r="M1172" s="50">
        <v>6</v>
      </c>
      <c r="N1172" s="50">
        <v>-0.11</v>
      </c>
      <c r="O1172" s="50">
        <v>-13.72</v>
      </c>
      <c r="P1172" s="51">
        <v>-16.111111111111111</v>
      </c>
      <c r="Q1172" s="51">
        <v>-8.4</v>
      </c>
      <c r="R1172" s="51">
        <v>-6.7222222222222232</v>
      </c>
      <c r="S1172" s="51">
        <v>-1.2</v>
      </c>
      <c r="T1172" s="51">
        <v>4.6111111111111098</v>
      </c>
      <c r="U1172" s="51">
        <v>12.799999999999999</v>
      </c>
      <c r="V1172" s="51">
        <v>14.3</v>
      </c>
      <c r="W1172" s="51">
        <v>14.7</v>
      </c>
      <c r="X1172" s="51">
        <v>9.0000000000000018</v>
      </c>
      <c r="Y1172" s="51">
        <v>2.1000000000000005</v>
      </c>
      <c r="Z1172" s="51">
        <v>-4.3888888888888884</v>
      </c>
      <c r="AA1172" s="51">
        <v>-15.611111111111111</v>
      </c>
      <c r="AB1172" s="53">
        <f t="shared" si="435"/>
        <v>135.4804229947166</v>
      </c>
      <c r="AC1172" s="53">
        <f t="shared" si="436"/>
        <v>244.94930523691806</v>
      </c>
      <c r="AD1172" s="53">
        <f t="shared" si="437"/>
        <v>246.1717232020379</v>
      </c>
      <c r="AE1172" s="53">
        <f t="shared" si="438"/>
        <v>266.1927424439632</v>
      </c>
      <c r="AF1172" s="53">
        <f t="shared" si="439"/>
        <v>531.37507911432658</v>
      </c>
      <c r="AG1172" s="53">
        <f t="shared" si="440"/>
        <v>905.08573736397386</v>
      </c>
      <c r="AH1172" s="53">
        <f t="shared" si="441"/>
        <v>1134.688905881216</v>
      </c>
      <c r="AI1172" s="53">
        <f t="shared" si="442"/>
        <v>1240.1793489181985</v>
      </c>
      <c r="AJ1172" s="53">
        <f t="shared" si="443"/>
        <v>783.49749032416958</v>
      </c>
      <c r="AK1172" s="53">
        <f t="shared" si="444"/>
        <v>540.64558815842543</v>
      </c>
      <c r="AL1172" s="53">
        <f t="shared" si="445"/>
        <v>322.19063562223891</v>
      </c>
      <c r="AM1172" s="53">
        <f t="shared" si="446"/>
        <v>156.06781624915106</v>
      </c>
      <c r="AN1172" s="55">
        <f t="shared" si="447"/>
        <v>0.77469387441538384</v>
      </c>
      <c r="AO1172" s="55">
        <f t="shared" si="448"/>
        <v>0.75321363544841591</v>
      </c>
      <c r="AP1172" s="55">
        <f t="shared" si="449"/>
        <v>0.6649525466197177</v>
      </c>
      <c r="AQ1172" s="55">
        <f t="shared" si="450"/>
        <v>0.4753285259545616</v>
      </c>
      <c r="AR1172" s="55">
        <f t="shared" si="451"/>
        <v>0.62617665980680248</v>
      </c>
      <c r="AS1172" s="55">
        <f t="shared" si="452"/>
        <v>0.61311933581678102</v>
      </c>
      <c r="AT1172" s="55">
        <f t="shared" si="453"/>
        <v>0.69718435795928169</v>
      </c>
      <c r="AU1172" s="55">
        <f t="shared" si="454"/>
        <v>0.74256780666302036</v>
      </c>
      <c r="AV1172" s="55">
        <f t="shared" si="455"/>
        <v>0.68316370301358631</v>
      </c>
      <c r="AW1172" s="55">
        <f t="shared" si="456"/>
        <v>0.76060171393596798</v>
      </c>
      <c r="AX1172" s="55">
        <f t="shared" si="457"/>
        <v>0.7289500493832578</v>
      </c>
      <c r="AY1172" s="55">
        <f t="shared" si="458"/>
        <v>0.85613841767935184</v>
      </c>
    </row>
    <row r="1173" spans="1:51" ht="14.4" thickBot="1" x14ac:dyDescent="0.3">
      <c r="A1173" s="41" t="s">
        <v>1398</v>
      </c>
      <c r="B1173" s="41" t="s">
        <v>1450</v>
      </c>
      <c r="C1173" s="26" t="s">
        <v>1232</v>
      </c>
      <c r="D1173" s="50">
        <v>-10.39</v>
      </c>
      <c r="E1173" s="50">
        <v>-11.4</v>
      </c>
      <c r="F1173" s="50">
        <v>-2.5</v>
      </c>
      <c r="G1173" s="50">
        <v>7.6</v>
      </c>
      <c r="H1173" s="50">
        <v>12.39</v>
      </c>
      <c r="I1173" s="50">
        <v>18.7</v>
      </c>
      <c r="J1173" s="50">
        <v>19.100000000000001</v>
      </c>
      <c r="K1173" s="50">
        <v>20.2</v>
      </c>
      <c r="L1173" s="50">
        <v>15.39</v>
      </c>
      <c r="M1173" s="50">
        <v>6.7</v>
      </c>
      <c r="N1173" s="50">
        <v>1.72</v>
      </c>
      <c r="O1173" s="50">
        <v>-5.78</v>
      </c>
      <c r="P1173" s="51">
        <v>-13.111111111111111</v>
      </c>
      <c r="Q1173" s="51">
        <v>-15.7</v>
      </c>
      <c r="R1173" s="51">
        <v>-7.8888888888888884</v>
      </c>
      <c r="S1173" s="51">
        <v>2.0000000000000009</v>
      </c>
      <c r="T1173" s="51">
        <v>2.7777777777777777</v>
      </c>
      <c r="U1173" s="51">
        <v>10.7</v>
      </c>
      <c r="V1173" s="51">
        <v>14.7</v>
      </c>
      <c r="W1173" s="51">
        <v>14.7</v>
      </c>
      <c r="X1173" s="51">
        <v>12.111111111111109</v>
      </c>
      <c r="Y1173" s="51">
        <v>1.8000000000000012</v>
      </c>
      <c r="Z1173" s="51">
        <v>-2.0000000000000009</v>
      </c>
      <c r="AA1173" s="51">
        <v>-8.1111111111111125</v>
      </c>
      <c r="AB1173" s="53">
        <f t="shared" si="435"/>
        <v>179.91845094641914</v>
      </c>
      <c r="AC1173" s="53">
        <f t="shared" si="436"/>
        <v>127.54596486713095</v>
      </c>
      <c r="AD1173" s="53">
        <f t="shared" si="437"/>
        <v>224.98481725720302</v>
      </c>
      <c r="AE1173" s="53">
        <f t="shared" si="438"/>
        <v>477.56511288384104</v>
      </c>
      <c r="AF1173" s="53">
        <f t="shared" si="439"/>
        <v>387.15631281119278</v>
      </c>
      <c r="AG1173" s="53">
        <f t="shared" si="440"/>
        <v>767.14021666159829</v>
      </c>
      <c r="AH1173" s="53">
        <f t="shared" si="441"/>
        <v>1263.5629729575187</v>
      </c>
      <c r="AI1173" s="53">
        <f t="shared" si="442"/>
        <v>1180.1625747735948</v>
      </c>
      <c r="AJ1173" s="53">
        <f t="shared" si="443"/>
        <v>1140.2619739133518</v>
      </c>
      <c r="AK1173" s="53">
        <f t="shared" si="444"/>
        <v>493.60288348422984</v>
      </c>
      <c r="AL1173" s="53">
        <f t="shared" si="445"/>
        <v>403.06008298239368</v>
      </c>
      <c r="AM1173" s="53">
        <f t="shared" si="446"/>
        <v>278.03862096232979</v>
      </c>
      <c r="AN1173" s="55">
        <f t="shared" si="447"/>
        <v>0.80420612852638729</v>
      </c>
      <c r="AO1173" s="55">
        <f t="shared" si="448"/>
        <v>0.70484827423996765</v>
      </c>
      <c r="AP1173" s="55">
        <f t="shared" si="449"/>
        <v>0.66490915101026027</v>
      </c>
      <c r="AQ1173" s="55">
        <f t="shared" si="450"/>
        <v>0.67666579092815649</v>
      </c>
      <c r="AR1173" s="55">
        <f t="shared" si="451"/>
        <v>0.51904698906755786</v>
      </c>
      <c r="AS1173" s="55">
        <f t="shared" si="452"/>
        <v>0.59691180804245791</v>
      </c>
      <c r="AT1173" s="55">
        <f t="shared" si="453"/>
        <v>0.75656894805426933</v>
      </c>
      <c r="AU1173" s="55">
        <f t="shared" si="454"/>
        <v>0.70663225880986236</v>
      </c>
      <c r="AV1173" s="55">
        <f t="shared" si="455"/>
        <v>0.80815075167099903</v>
      </c>
      <c r="AW1173" s="55">
        <f t="shared" si="456"/>
        <v>0.70944852260616487</v>
      </c>
      <c r="AX1173" s="55">
        <f t="shared" si="457"/>
        <v>0.76330521350853975</v>
      </c>
      <c r="AY1173" s="55">
        <f t="shared" si="458"/>
        <v>0.8359832194910114</v>
      </c>
    </row>
    <row r="1174" spans="1:51" ht="14.4" thickBot="1" x14ac:dyDescent="0.3">
      <c r="A1174" s="41" t="s">
        <v>1398</v>
      </c>
      <c r="B1174" s="41" t="s">
        <v>1450</v>
      </c>
      <c r="C1174" s="26" t="s">
        <v>1233</v>
      </c>
      <c r="D1174" s="50">
        <v>-9.11</v>
      </c>
      <c r="E1174" s="50">
        <v>-12.1</v>
      </c>
      <c r="F1174" s="50">
        <v>-0.89</v>
      </c>
      <c r="G1174" s="50">
        <v>7</v>
      </c>
      <c r="H1174" s="50">
        <v>13.5</v>
      </c>
      <c r="I1174" s="50">
        <v>20</v>
      </c>
      <c r="J1174" s="50">
        <v>20.6</v>
      </c>
      <c r="K1174" s="50">
        <v>19.100000000000001</v>
      </c>
      <c r="L1174" s="50">
        <v>15.72</v>
      </c>
      <c r="M1174" s="50">
        <v>6.9</v>
      </c>
      <c r="N1174" s="50">
        <v>1.1100000000000001</v>
      </c>
      <c r="O1174" s="50">
        <v>-13.22</v>
      </c>
      <c r="P1174" s="51">
        <v>-12.111111111111111</v>
      </c>
      <c r="Q1174" s="51">
        <v>-16.399999999999999</v>
      </c>
      <c r="R1174" s="51">
        <v>-5.7222222222222223</v>
      </c>
      <c r="S1174" s="51">
        <v>1.3000000000000018</v>
      </c>
      <c r="T1174" s="51">
        <v>5.8888888888888893</v>
      </c>
      <c r="U1174" s="51">
        <v>14.200000000000001</v>
      </c>
      <c r="V1174" s="51">
        <v>15</v>
      </c>
      <c r="W1174" s="51">
        <v>14.000000000000002</v>
      </c>
      <c r="X1174" s="51">
        <v>9.8888888888888875</v>
      </c>
      <c r="Y1174" s="51">
        <v>2.3000000000000003</v>
      </c>
      <c r="Z1174" s="51">
        <v>-2.6111111111111107</v>
      </c>
      <c r="AA1174" s="51">
        <v>-16.277777777777779</v>
      </c>
      <c r="AB1174" s="53">
        <f t="shared" si="435"/>
        <v>191.15913241142329</v>
      </c>
      <c r="AC1174" s="53">
        <f t="shared" si="436"/>
        <v>120.07747003501652</v>
      </c>
      <c r="AD1174" s="53">
        <f t="shared" si="437"/>
        <v>278.73260831639413</v>
      </c>
      <c r="AE1174" s="53">
        <f t="shared" si="438"/>
        <v>450.13576066005851</v>
      </c>
      <c r="AF1174" s="53">
        <f t="shared" si="439"/>
        <v>556.59811039734598</v>
      </c>
      <c r="AG1174" s="53">
        <f t="shared" si="440"/>
        <v>1120.0987253070919</v>
      </c>
      <c r="AH1174" s="53">
        <f t="shared" si="441"/>
        <v>1196.7479476021863</v>
      </c>
      <c r="AI1174" s="53">
        <f t="shared" si="442"/>
        <v>1154.2073755474316</v>
      </c>
      <c r="AJ1174" s="53">
        <f t="shared" si="443"/>
        <v>831.19973102814185</v>
      </c>
      <c r="AK1174" s="53">
        <f t="shared" si="444"/>
        <v>522.86182485515189</v>
      </c>
      <c r="AL1174" s="53">
        <f t="shared" si="445"/>
        <v>384.7029080397445</v>
      </c>
      <c r="AM1174" s="53">
        <f t="shared" si="446"/>
        <v>134.1428036843885</v>
      </c>
      <c r="AN1174" s="55">
        <f t="shared" si="447"/>
        <v>0.78822523204624684</v>
      </c>
      <c r="AO1174" s="55">
        <f t="shared" si="448"/>
        <v>0.70333885682481267</v>
      </c>
      <c r="AP1174" s="55">
        <f t="shared" si="449"/>
        <v>0.6975395090615446</v>
      </c>
      <c r="AQ1174" s="55">
        <f t="shared" si="450"/>
        <v>0.67055601914772767</v>
      </c>
      <c r="AR1174" s="55">
        <f t="shared" si="451"/>
        <v>0.60017508221658777</v>
      </c>
      <c r="AS1174" s="55">
        <f t="shared" si="452"/>
        <v>0.69268754990006731</v>
      </c>
      <c r="AT1174" s="55">
        <f t="shared" si="453"/>
        <v>0.70285014011563363</v>
      </c>
      <c r="AU1174" s="55">
        <f t="shared" si="454"/>
        <v>0.72308939084529278</v>
      </c>
      <c r="AV1174" s="55">
        <f t="shared" si="455"/>
        <v>0.6827355559629138</v>
      </c>
      <c r="AW1174" s="55">
        <f t="shared" si="456"/>
        <v>0.72517890360986703</v>
      </c>
      <c r="AX1174" s="55">
        <f t="shared" si="457"/>
        <v>0.76220368493953228</v>
      </c>
      <c r="AY1174" s="55">
        <f t="shared" si="458"/>
        <v>0.77776118961488561</v>
      </c>
    </row>
    <row r="1175" spans="1:51" ht="14.4" thickBot="1" x14ac:dyDescent="0.3">
      <c r="A1175" s="41" t="s">
        <v>1398</v>
      </c>
      <c r="B1175" s="41" t="s">
        <v>1450</v>
      </c>
      <c r="C1175" s="26" t="s">
        <v>1234</v>
      </c>
      <c r="D1175" s="50">
        <v>-10.72</v>
      </c>
      <c r="E1175" s="50">
        <v>-10.5</v>
      </c>
      <c r="F1175" s="50">
        <v>-1.78</v>
      </c>
      <c r="G1175" s="50">
        <v>8.6999999999999993</v>
      </c>
      <c r="H1175" s="50">
        <v>11.22</v>
      </c>
      <c r="I1175" s="50">
        <v>19.899999999999999</v>
      </c>
      <c r="J1175" s="50">
        <v>20.9</v>
      </c>
      <c r="K1175" s="50">
        <v>19.7</v>
      </c>
      <c r="L1175" s="50">
        <v>16.11</v>
      </c>
      <c r="M1175" s="50">
        <v>8.5</v>
      </c>
      <c r="N1175" s="50">
        <v>-0.28000000000000003</v>
      </c>
      <c r="O1175" s="50">
        <v>-10.78</v>
      </c>
      <c r="P1175" s="51">
        <v>-13.277777777777777</v>
      </c>
      <c r="Q1175" s="51">
        <v>-14.3</v>
      </c>
      <c r="R1175" s="51">
        <v>-6</v>
      </c>
      <c r="S1175" s="51">
        <v>2.7999999999999994</v>
      </c>
      <c r="T1175" s="51">
        <v>3.2222222222222205</v>
      </c>
      <c r="U1175" s="51">
        <v>14.200000000000001</v>
      </c>
      <c r="V1175" s="51">
        <v>17.399999999999999</v>
      </c>
      <c r="W1175" s="51">
        <v>17.100000000000001</v>
      </c>
      <c r="X1175" s="51">
        <v>12.722222222222221</v>
      </c>
      <c r="Y1175" s="51">
        <v>0.19999999999999968</v>
      </c>
      <c r="Z1175" s="51">
        <v>-6.1111111111111107</v>
      </c>
      <c r="AA1175" s="51">
        <v>-13.111111111111111</v>
      </c>
      <c r="AB1175" s="53">
        <f t="shared" si="435"/>
        <v>179.76120064040487</v>
      </c>
      <c r="AC1175" s="53">
        <f t="shared" si="436"/>
        <v>149.53824335934468</v>
      </c>
      <c r="AD1175" s="53">
        <f t="shared" si="437"/>
        <v>285.20431744004355</v>
      </c>
      <c r="AE1175" s="53">
        <f t="shared" si="438"/>
        <v>496.60467417012046</v>
      </c>
      <c r="AF1175" s="53">
        <f t="shared" si="439"/>
        <v>445.36601074990858</v>
      </c>
      <c r="AG1175" s="53">
        <f t="shared" si="440"/>
        <v>1127.0574603746525</v>
      </c>
      <c r="AH1175" s="53">
        <f t="shared" si="441"/>
        <v>1595.3485795902477</v>
      </c>
      <c r="AI1175" s="53">
        <f t="shared" si="442"/>
        <v>1654.1389691443403</v>
      </c>
      <c r="AJ1175" s="53">
        <f t="shared" si="443"/>
        <v>1179.9049350752305</v>
      </c>
      <c r="AK1175" s="53">
        <f t="shared" si="444"/>
        <v>346.8272224553815</v>
      </c>
      <c r="AL1175" s="53">
        <f t="shared" si="445"/>
        <v>251.27527989320492</v>
      </c>
      <c r="AM1175" s="53">
        <f t="shared" si="446"/>
        <v>185.56782719963158</v>
      </c>
      <c r="AN1175" s="55">
        <f t="shared" si="447"/>
        <v>0.81443547965789631</v>
      </c>
      <c r="AO1175" s="55">
        <f t="shared" si="448"/>
        <v>0.73637143366117208</v>
      </c>
      <c r="AP1175" s="55">
        <f t="shared" si="449"/>
        <v>0.72899298103615062</v>
      </c>
      <c r="AQ1175" s="55">
        <f t="shared" si="450"/>
        <v>0.66473270175094312</v>
      </c>
      <c r="AR1175" s="55">
        <f t="shared" si="451"/>
        <v>0.57860085483120482</v>
      </c>
      <c r="AS1175" s="55">
        <f t="shared" si="452"/>
        <v>0.6969909465877393</v>
      </c>
      <c r="AT1175" s="55">
        <f t="shared" si="453"/>
        <v>0.80404246427182446</v>
      </c>
      <c r="AU1175" s="55">
        <f t="shared" si="454"/>
        <v>0.84963604913122581</v>
      </c>
      <c r="AV1175" s="55">
        <f t="shared" si="455"/>
        <v>0.80336624410109381</v>
      </c>
      <c r="AW1175" s="55">
        <f t="shared" si="456"/>
        <v>0.559288767891859</v>
      </c>
      <c r="AX1175" s="55">
        <f t="shared" si="457"/>
        <v>0.64773525470679061</v>
      </c>
      <c r="AY1175" s="55">
        <f t="shared" si="458"/>
        <v>0.82945791888633147</v>
      </c>
    </row>
    <row r="1176" spans="1:51" ht="14.4" thickBot="1" x14ac:dyDescent="0.3">
      <c r="A1176" s="41" t="s">
        <v>1398</v>
      </c>
      <c r="B1176" s="41" t="s">
        <v>1450</v>
      </c>
      <c r="C1176" s="26" t="s">
        <v>1235</v>
      </c>
      <c r="D1176" s="50">
        <v>-6.72</v>
      </c>
      <c r="E1176" s="50">
        <v>-5.0999999999999996</v>
      </c>
      <c r="F1176" s="50">
        <v>-0.39</v>
      </c>
      <c r="G1176" s="50">
        <v>7.3</v>
      </c>
      <c r="H1176" s="50">
        <v>11.89</v>
      </c>
      <c r="I1176" s="50">
        <v>16.8</v>
      </c>
      <c r="J1176" s="50">
        <v>21.5</v>
      </c>
      <c r="K1176" s="50">
        <v>19.3</v>
      </c>
      <c r="L1176" s="50">
        <v>17.39</v>
      </c>
      <c r="M1176" s="50">
        <v>10.6</v>
      </c>
      <c r="N1176" s="50">
        <v>2.2799999999999998</v>
      </c>
      <c r="O1176" s="50">
        <v>-1.22</v>
      </c>
      <c r="P1176" s="51">
        <v>-10.722222222222223</v>
      </c>
      <c r="Q1176" s="51">
        <v>-8.1</v>
      </c>
      <c r="R1176" s="51">
        <v>-6.4999999999999991</v>
      </c>
      <c r="S1176" s="51">
        <v>-0.29999999999999954</v>
      </c>
      <c r="T1176" s="51">
        <v>2.7777777777777777</v>
      </c>
      <c r="U1176" s="51">
        <v>11.600000000000001</v>
      </c>
      <c r="V1176" s="51">
        <v>12.5</v>
      </c>
      <c r="W1176" s="51">
        <v>15</v>
      </c>
      <c r="X1176" s="51">
        <v>12</v>
      </c>
      <c r="Y1176" s="51">
        <v>4.3000000000000007</v>
      </c>
      <c r="Z1176" s="51">
        <v>-1.722222222222223</v>
      </c>
      <c r="AA1176" s="51">
        <v>-6.2222222222222214</v>
      </c>
      <c r="AB1176" s="53">
        <f t="shared" si="435"/>
        <v>198.28526867715593</v>
      </c>
      <c r="AC1176" s="53">
        <f t="shared" si="436"/>
        <v>264.51230035268867</v>
      </c>
      <c r="AD1176" s="53">
        <f t="shared" si="437"/>
        <v>238.67429495758267</v>
      </c>
      <c r="AE1176" s="53">
        <f t="shared" si="438"/>
        <v>349.99122398207413</v>
      </c>
      <c r="AF1176" s="53">
        <f t="shared" si="439"/>
        <v>400.10221326410687</v>
      </c>
      <c r="AG1176" s="53">
        <f t="shared" si="440"/>
        <v>974.2551618956287</v>
      </c>
      <c r="AH1176" s="53">
        <f t="shared" si="441"/>
        <v>818.33734073889991</v>
      </c>
      <c r="AI1176" s="53">
        <f t="shared" si="442"/>
        <v>1297.0888316585406</v>
      </c>
      <c r="AJ1176" s="53">
        <f t="shared" si="443"/>
        <v>989.39402274551537</v>
      </c>
      <c r="AK1176" s="53">
        <f t="shared" si="444"/>
        <v>540.05402763096743</v>
      </c>
      <c r="AL1176" s="53">
        <f t="shared" si="445"/>
        <v>403.44803677631029</v>
      </c>
      <c r="AM1176" s="53">
        <f t="shared" si="446"/>
        <v>264.58815250128185</v>
      </c>
      <c r="AN1176" s="55">
        <f t="shared" si="447"/>
        <v>0.73178660590246225</v>
      </c>
      <c r="AO1176" s="55">
        <f t="shared" si="448"/>
        <v>0.79462788946358764</v>
      </c>
      <c r="AP1176" s="55">
        <f t="shared" si="449"/>
        <v>0.63381492741541634</v>
      </c>
      <c r="AQ1176" s="55">
        <f t="shared" si="450"/>
        <v>0.58523980520886298</v>
      </c>
      <c r="AR1176" s="55">
        <f t="shared" si="451"/>
        <v>0.53640310707080563</v>
      </c>
      <c r="AS1176" s="55">
        <f t="shared" si="452"/>
        <v>0.71415931980184288</v>
      </c>
      <c r="AT1176" s="55">
        <f t="shared" si="453"/>
        <v>0.56535893918284452</v>
      </c>
      <c r="AU1176" s="55">
        <f t="shared" si="454"/>
        <v>0.76178034723204335</v>
      </c>
      <c r="AV1176" s="55">
        <f t="shared" si="455"/>
        <v>0.7063720045229317</v>
      </c>
      <c r="AW1176" s="55">
        <f t="shared" si="456"/>
        <v>0.65040160261458113</v>
      </c>
      <c r="AX1176" s="55">
        <f t="shared" si="457"/>
        <v>0.74856929698484365</v>
      </c>
      <c r="AY1176" s="55">
        <f t="shared" si="458"/>
        <v>0.68786329560303527</v>
      </c>
    </row>
    <row r="1177" spans="1:51" ht="14.4" thickBot="1" x14ac:dyDescent="0.3">
      <c r="A1177" s="41" t="s">
        <v>1398</v>
      </c>
      <c r="B1177" s="41" t="s">
        <v>1450</v>
      </c>
      <c r="C1177" s="26" t="s">
        <v>1236</v>
      </c>
      <c r="D1177" s="50">
        <v>-5.61</v>
      </c>
      <c r="E1177" s="50">
        <v>-5.9</v>
      </c>
      <c r="F1177" s="50">
        <v>-0.72</v>
      </c>
      <c r="G1177" s="50">
        <v>9.4</v>
      </c>
      <c r="H1177" s="50">
        <v>15.5</v>
      </c>
      <c r="I1177" s="50">
        <v>20.8</v>
      </c>
      <c r="J1177" s="50">
        <v>21.2</v>
      </c>
      <c r="K1177" s="50">
        <v>21.5</v>
      </c>
      <c r="L1177" s="50">
        <v>17.72</v>
      </c>
      <c r="M1177" s="50">
        <v>9.6</v>
      </c>
      <c r="N1177" s="50">
        <v>3.5</v>
      </c>
      <c r="O1177" s="50">
        <v>0.72</v>
      </c>
      <c r="P1177" s="51">
        <v>-7.3888888888888893</v>
      </c>
      <c r="Q1177" s="51">
        <v>-8.9</v>
      </c>
      <c r="R1177" s="51">
        <v>-5.4999999999999991</v>
      </c>
      <c r="S1177" s="51">
        <v>5</v>
      </c>
      <c r="T1177" s="51">
        <v>9.0000000000000018</v>
      </c>
      <c r="U1177" s="51">
        <v>15.599999999999998</v>
      </c>
      <c r="V1177" s="51">
        <v>18.7</v>
      </c>
      <c r="W1177" s="51">
        <v>17.399999999999999</v>
      </c>
      <c r="X1177" s="51">
        <v>15.111111111111112</v>
      </c>
      <c r="Y1177" s="51">
        <v>6.5000000000000018</v>
      </c>
      <c r="Z1177" s="51">
        <v>1.1111111111111112</v>
      </c>
      <c r="AA1177" s="51">
        <v>-2.5</v>
      </c>
      <c r="AB1177" s="53">
        <f t="shared" si="435"/>
        <v>306.92304758381533</v>
      </c>
      <c r="AC1177" s="53">
        <f t="shared" si="436"/>
        <v>248.1485479557133</v>
      </c>
      <c r="AD1177" s="53">
        <f t="shared" si="437"/>
        <v>284.75087595924481</v>
      </c>
      <c r="AE1177" s="53">
        <f t="shared" si="438"/>
        <v>645.29046481472687</v>
      </c>
      <c r="AF1177" s="53">
        <f t="shared" si="439"/>
        <v>748.07133030928469</v>
      </c>
      <c r="AG1177" s="53">
        <f t="shared" si="440"/>
        <v>1276.7422758605601</v>
      </c>
      <c r="AH1177" s="53">
        <f t="shared" si="441"/>
        <v>1844.2042411258317</v>
      </c>
      <c r="AI1177" s="53">
        <f t="shared" si="442"/>
        <v>1537.6920407886064</v>
      </c>
      <c r="AJ1177" s="53">
        <f t="shared" si="443"/>
        <v>1452.5917453196844</v>
      </c>
      <c r="AK1177" s="53">
        <f t="shared" si="444"/>
        <v>783.59008333836357</v>
      </c>
      <c r="AL1177" s="53">
        <f t="shared" si="445"/>
        <v>558.71028612882776</v>
      </c>
      <c r="AM1177" s="53">
        <f t="shared" si="446"/>
        <v>402.22098532600427</v>
      </c>
      <c r="AN1177" s="55">
        <f t="shared" si="447"/>
        <v>0.87267533023873245</v>
      </c>
      <c r="AO1177" s="55">
        <f t="shared" si="448"/>
        <v>0.79338637098402742</v>
      </c>
      <c r="AP1177" s="55">
        <f t="shared" si="449"/>
        <v>0.70066850301379402</v>
      </c>
      <c r="AQ1177" s="55">
        <f t="shared" si="450"/>
        <v>0.74007101793039742</v>
      </c>
      <c r="AR1177" s="55">
        <f t="shared" si="451"/>
        <v>0.65227417629754392</v>
      </c>
      <c r="AS1177" s="55">
        <f t="shared" si="452"/>
        <v>0.72150364630701114</v>
      </c>
      <c r="AT1177" s="55">
        <f t="shared" si="453"/>
        <v>0.85655372060164192</v>
      </c>
      <c r="AU1177" s="55">
        <f t="shared" si="454"/>
        <v>0.77498404648618757</v>
      </c>
      <c r="AV1177" s="55">
        <f t="shared" si="455"/>
        <v>0.84703347530605999</v>
      </c>
      <c r="AW1177" s="55">
        <f t="shared" si="456"/>
        <v>0.81007135594776358</v>
      </c>
      <c r="AX1177" s="55">
        <f t="shared" si="457"/>
        <v>0.84366223586375344</v>
      </c>
      <c r="AY1177" s="55">
        <f t="shared" si="458"/>
        <v>0.79038034966566584</v>
      </c>
    </row>
    <row r="1178" spans="1:51" ht="14.4" thickBot="1" x14ac:dyDescent="0.3">
      <c r="A1178" s="41" t="s">
        <v>1398</v>
      </c>
      <c r="B1178" s="41" t="s">
        <v>1450</v>
      </c>
      <c r="C1178" s="26" t="s">
        <v>1237</v>
      </c>
      <c r="D1178" s="50">
        <v>-7.5</v>
      </c>
      <c r="E1178" s="50">
        <v>-7.7</v>
      </c>
      <c r="F1178" s="50">
        <v>-4.6100000000000003</v>
      </c>
      <c r="G1178" s="50">
        <v>8.4</v>
      </c>
      <c r="H1178" s="50">
        <v>10.61</v>
      </c>
      <c r="I1178" s="50">
        <v>21.4</v>
      </c>
      <c r="J1178" s="50">
        <v>21.9</v>
      </c>
      <c r="K1178" s="50">
        <v>21.4</v>
      </c>
      <c r="L1178" s="50">
        <v>17.78</v>
      </c>
      <c r="M1178" s="50">
        <v>8.4</v>
      </c>
      <c r="N1178" s="50">
        <v>2.72</v>
      </c>
      <c r="O1178" s="50">
        <v>-4.28</v>
      </c>
      <c r="P1178" s="51">
        <v>-12.388888888888889</v>
      </c>
      <c r="Q1178" s="51">
        <v>-14.5</v>
      </c>
      <c r="R1178" s="51">
        <v>-11.222222222222221</v>
      </c>
      <c r="S1178" s="51">
        <v>1.9000000000000008</v>
      </c>
      <c r="T1178" s="51">
        <v>2.3888888888888871</v>
      </c>
      <c r="U1178" s="51">
        <v>14.3</v>
      </c>
      <c r="V1178" s="51">
        <v>13.900000000000002</v>
      </c>
      <c r="W1178" s="51">
        <v>16.3</v>
      </c>
      <c r="X1178" s="51">
        <v>11.111111111111111</v>
      </c>
      <c r="Y1178" s="51">
        <v>3.4999999999999982</v>
      </c>
      <c r="Z1178" s="51">
        <v>-3.1111111111111116</v>
      </c>
      <c r="AA1178" s="51">
        <v>-8.1111111111111125</v>
      </c>
      <c r="AB1178" s="53">
        <f t="shared" si="435"/>
        <v>161.29947725168452</v>
      </c>
      <c r="AC1178" s="53">
        <f t="shared" si="436"/>
        <v>116.23459529895558</v>
      </c>
      <c r="AD1178" s="53">
        <f t="shared" si="437"/>
        <v>155.98494153111929</v>
      </c>
      <c r="AE1178" s="53">
        <f t="shared" si="438"/>
        <v>445.88010144778468</v>
      </c>
      <c r="AF1178" s="53">
        <f t="shared" si="439"/>
        <v>412.10979723964874</v>
      </c>
      <c r="AG1178" s="53">
        <f t="shared" si="440"/>
        <v>1040.9595146893589</v>
      </c>
      <c r="AH1178" s="53">
        <f t="shared" si="441"/>
        <v>958.62550034300921</v>
      </c>
      <c r="AI1178" s="53">
        <f t="shared" si="442"/>
        <v>1345.6549535292493</v>
      </c>
      <c r="AJ1178" s="53">
        <f t="shared" si="443"/>
        <v>858.35058970287162</v>
      </c>
      <c r="AK1178" s="53">
        <f t="shared" si="444"/>
        <v>559.4989600173916</v>
      </c>
      <c r="AL1178" s="53">
        <f t="shared" si="445"/>
        <v>318.38966776555651</v>
      </c>
      <c r="AM1178" s="53">
        <f t="shared" si="446"/>
        <v>248.22464871393282</v>
      </c>
      <c r="AN1178" s="55">
        <f t="shared" si="447"/>
        <v>0.68012713046157791</v>
      </c>
      <c r="AO1178" s="55">
        <f t="shared" si="448"/>
        <v>0.58183171632786768</v>
      </c>
      <c r="AP1178" s="55">
        <f t="shared" si="449"/>
        <v>0.59902956635188764</v>
      </c>
      <c r="AQ1178" s="55">
        <f t="shared" si="450"/>
        <v>0.63629606813208905</v>
      </c>
      <c r="AR1178" s="55">
        <f t="shared" si="451"/>
        <v>0.56796933374636549</v>
      </c>
      <c r="AS1178" s="55">
        <f t="shared" si="452"/>
        <v>0.63959441847779885</v>
      </c>
      <c r="AT1178" s="55">
        <f t="shared" si="453"/>
        <v>0.60446887000831862</v>
      </c>
      <c r="AU1178" s="55">
        <f t="shared" si="454"/>
        <v>0.72720122667487419</v>
      </c>
      <c r="AV1178" s="55">
        <f t="shared" si="455"/>
        <v>0.64989103340322785</v>
      </c>
      <c r="AW1178" s="55">
        <f t="shared" si="456"/>
        <v>0.71277069508705482</v>
      </c>
      <c r="AX1178" s="55">
        <f t="shared" si="457"/>
        <v>0.65468027182981625</v>
      </c>
      <c r="AY1178" s="55">
        <f t="shared" si="458"/>
        <v>0.74634106682975432</v>
      </c>
    </row>
    <row r="1179" spans="1:51" ht="14.4" thickBot="1" x14ac:dyDescent="0.3">
      <c r="A1179" s="41" t="s">
        <v>1398</v>
      </c>
      <c r="B1179" s="41" t="s">
        <v>1450</v>
      </c>
      <c r="C1179" s="26" t="s">
        <v>1238</v>
      </c>
      <c r="D1179" s="50">
        <v>-9</v>
      </c>
      <c r="E1179" s="50">
        <v>-8.6</v>
      </c>
      <c r="F1179" s="50">
        <v>4.28</v>
      </c>
      <c r="G1179" s="50">
        <v>8.6</v>
      </c>
      <c r="H1179" s="50">
        <v>11.5</v>
      </c>
      <c r="I1179" s="50">
        <v>18.5</v>
      </c>
      <c r="J1179" s="50">
        <v>19.600000000000001</v>
      </c>
      <c r="K1179" s="50">
        <v>20.6</v>
      </c>
      <c r="L1179" s="50">
        <v>15.78</v>
      </c>
      <c r="M1179" s="50">
        <v>7</v>
      </c>
      <c r="N1179" s="50">
        <v>4.3899999999999997</v>
      </c>
      <c r="O1179" s="50">
        <v>-11</v>
      </c>
      <c r="P1179" s="51">
        <v>-12</v>
      </c>
      <c r="Q1179" s="51">
        <v>-12.899999999999999</v>
      </c>
      <c r="R1179" s="51">
        <v>-0.72222222222222265</v>
      </c>
      <c r="S1179" s="51">
        <v>2.9999999999999991</v>
      </c>
      <c r="T1179" s="51">
        <v>5.2222222222222214</v>
      </c>
      <c r="U1179" s="51">
        <v>13.2</v>
      </c>
      <c r="V1179" s="51">
        <v>14.7</v>
      </c>
      <c r="W1179" s="51">
        <v>16.400000000000002</v>
      </c>
      <c r="X1179" s="51">
        <v>11.722222222222223</v>
      </c>
      <c r="Y1179" s="51">
        <v>2.6999999999999997</v>
      </c>
      <c r="Z1179" s="51">
        <v>-0.22222222222222143</v>
      </c>
      <c r="AA1179" s="51">
        <v>-14.111111111111111</v>
      </c>
      <c r="AB1179" s="53">
        <f t="shared" si="435"/>
        <v>192.93265588509115</v>
      </c>
      <c r="AC1179" s="53">
        <f t="shared" si="436"/>
        <v>161.75816513885266</v>
      </c>
      <c r="AD1179" s="53">
        <f t="shared" si="437"/>
        <v>405.59404458777254</v>
      </c>
      <c r="AE1179" s="53">
        <f t="shared" si="438"/>
        <v>514.33962994517174</v>
      </c>
      <c r="AF1179" s="53">
        <f t="shared" si="439"/>
        <v>578.60633908283069</v>
      </c>
      <c r="AG1179" s="53">
        <f t="shared" si="440"/>
        <v>1079.8719562519689</v>
      </c>
      <c r="AH1179" s="53">
        <f t="shared" si="441"/>
        <v>1224.8602124157915</v>
      </c>
      <c r="AI1179" s="53">
        <f t="shared" si="442"/>
        <v>1431.5643384025466</v>
      </c>
      <c r="AJ1179" s="53">
        <f t="shared" si="443"/>
        <v>1056.569492657477</v>
      </c>
      <c r="AK1179" s="53">
        <f t="shared" si="444"/>
        <v>549.66157471918723</v>
      </c>
      <c r="AL1179" s="53">
        <f t="shared" si="445"/>
        <v>432.87735866428397</v>
      </c>
      <c r="AM1179" s="53">
        <f t="shared" si="446"/>
        <v>160.47663993220525</v>
      </c>
      <c r="AN1179" s="55">
        <f t="shared" si="447"/>
        <v>0.78847297839406993</v>
      </c>
      <c r="AO1179" s="55">
        <f t="shared" si="448"/>
        <v>0.71078124663004605</v>
      </c>
      <c r="AP1179" s="55">
        <f t="shared" si="449"/>
        <v>0.69939431251156303</v>
      </c>
      <c r="AQ1179" s="55">
        <f t="shared" si="450"/>
        <v>0.67878929746577499</v>
      </c>
      <c r="AR1179" s="55">
        <f t="shared" si="451"/>
        <v>0.65341316136813909</v>
      </c>
      <c r="AS1179" s="55">
        <f t="shared" si="452"/>
        <v>0.71265036213051314</v>
      </c>
      <c r="AT1179" s="55">
        <f t="shared" si="453"/>
        <v>0.73339534495215042</v>
      </c>
      <c r="AU1179" s="55">
        <f t="shared" si="454"/>
        <v>0.76871760209811912</v>
      </c>
      <c r="AV1179" s="55">
        <f t="shared" si="455"/>
        <v>0.76827292161343896</v>
      </c>
      <c r="AW1179" s="55">
        <f t="shared" si="456"/>
        <v>0.74098769469904968</v>
      </c>
      <c r="AX1179" s="55">
        <f t="shared" si="457"/>
        <v>0.71975836981042629</v>
      </c>
      <c r="AY1179" s="55">
        <f t="shared" si="458"/>
        <v>0.77811892861286558</v>
      </c>
    </row>
    <row r="1180" spans="1:51" ht="14.4" thickBot="1" x14ac:dyDescent="0.3">
      <c r="A1180" s="41" t="s">
        <v>1398</v>
      </c>
      <c r="B1180" s="41" t="s">
        <v>1451</v>
      </c>
      <c r="C1180" s="26" t="s">
        <v>1239</v>
      </c>
      <c r="D1180" s="50">
        <v>1</v>
      </c>
      <c r="E1180" s="50">
        <v>2.1</v>
      </c>
      <c r="F1180" s="50">
        <v>7.11</v>
      </c>
      <c r="G1180" s="50">
        <v>12.9</v>
      </c>
      <c r="H1180" s="50">
        <v>14.28</v>
      </c>
      <c r="I1180" s="50">
        <v>20.3</v>
      </c>
      <c r="J1180" s="50">
        <v>21.9</v>
      </c>
      <c r="K1180" s="50">
        <v>21</v>
      </c>
      <c r="L1180" s="50">
        <v>16.11</v>
      </c>
      <c r="M1180" s="50">
        <v>11.8</v>
      </c>
      <c r="N1180" s="50">
        <v>7.39</v>
      </c>
      <c r="O1180" s="50">
        <v>-4.1100000000000003</v>
      </c>
      <c r="P1180" s="51">
        <v>-2.5</v>
      </c>
      <c r="Q1180" s="51">
        <v>-2.9999999999999991</v>
      </c>
      <c r="R1180" s="51">
        <v>0.61111111111111194</v>
      </c>
      <c r="S1180" s="51">
        <v>5.0999999999999996</v>
      </c>
      <c r="T1180" s="51">
        <v>8.7777777777777768</v>
      </c>
      <c r="U1180" s="51">
        <v>15.499999999999998</v>
      </c>
      <c r="V1180" s="51">
        <v>17.899999999999999</v>
      </c>
      <c r="W1180" s="51">
        <v>17.2</v>
      </c>
      <c r="X1180" s="51">
        <v>13.111111111111111</v>
      </c>
      <c r="Y1180" s="51">
        <v>4.9000000000000004</v>
      </c>
      <c r="Z1180" s="51">
        <v>0.11111111111111269</v>
      </c>
      <c r="AA1180" s="51">
        <v>-7.9999999999999991</v>
      </c>
      <c r="AB1180" s="53">
        <f t="shared" si="435"/>
        <v>394.19246823904723</v>
      </c>
      <c r="AC1180" s="53">
        <f t="shared" si="436"/>
        <v>338.28458604523206</v>
      </c>
      <c r="AD1180" s="53">
        <f t="shared" si="437"/>
        <v>404.59305012315116</v>
      </c>
      <c r="AE1180" s="53">
        <f t="shared" si="438"/>
        <v>518.82750830541659</v>
      </c>
      <c r="AF1180" s="53">
        <f t="shared" si="439"/>
        <v>785.29187003301126</v>
      </c>
      <c r="AG1180" s="53">
        <f t="shared" si="440"/>
        <v>1299.9502555690415</v>
      </c>
      <c r="AH1180" s="53">
        <f t="shared" si="441"/>
        <v>1598.1826040158637</v>
      </c>
      <c r="AI1180" s="53">
        <f t="shared" si="442"/>
        <v>1545.9911574581449</v>
      </c>
      <c r="AJ1180" s="53">
        <f t="shared" si="443"/>
        <v>1241.4603851777051</v>
      </c>
      <c r="AK1180" s="53">
        <f t="shared" si="444"/>
        <v>542.37858603968868</v>
      </c>
      <c r="AL1180" s="53">
        <f t="shared" si="445"/>
        <v>369.23443354694069</v>
      </c>
      <c r="AM1180" s="53">
        <f t="shared" si="446"/>
        <v>249.33771433792933</v>
      </c>
      <c r="AN1180" s="55">
        <f t="shared" si="447"/>
        <v>0.77460399195687368</v>
      </c>
      <c r="AO1180" s="55">
        <f t="shared" si="448"/>
        <v>0.68986390587240198</v>
      </c>
      <c r="AP1180" s="55">
        <f t="shared" si="449"/>
        <v>0.63333963098646395</v>
      </c>
      <c r="AQ1180" s="55">
        <f t="shared" si="450"/>
        <v>0.59090627136857599</v>
      </c>
      <c r="AR1180" s="55">
        <f t="shared" si="451"/>
        <v>0.69507537324612989</v>
      </c>
      <c r="AS1180" s="55">
        <f t="shared" si="452"/>
        <v>0.73933981243489866</v>
      </c>
      <c r="AT1180" s="55">
        <f t="shared" si="453"/>
        <v>0.78048156694886728</v>
      </c>
      <c r="AU1180" s="55">
        <f t="shared" si="454"/>
        <v>0.78907809194463585</v>
      </c>
      <c r="AV1180" s="55">
        <f t="shared" si="455"/>
        <v>0.82405557842467547</v>
      </c>
      <c r="AW1180" s="55">
        <f t="shared" si="456"/>
        <v>0.62639122681702541</v>
      </c>
      <c r="AX1180" s="55">
        <f t="shared" si="457"/>
        <v>0.59926795074049388</v>
      </c>
      <c r="AY1180" s="55">
        <f t="shared" si="458"/>
        <v>0.74325351483649604</v>
      </c>
    </row>
    <row r="1181" spans="1:51" ht="14.4" thickBot="1" x14ac:dyDescent="0.3">
      <c r="A1181" s="41" t="s">
        <v>1398</v>
      </c>
      <c r="B1181" s="41" t="s">
        <v>1451</v>
      </c>
      <c r="C1181" s="26" t="s">
        <v>1240</v>
      </c>
      <c r="D1181" s="50">
        <v>-0.28000000000000003</v>
      </c>
      <c r="E1181" s="50">
        <v>4.4000000000000004</v>
      </c>
      <c r="F1181" s="50">
        <v>8.5</v>
      </c>
      <c r="G1181" s="50">
        <v>10.1</v>
      </c>
      <c r="H1181" s="50">
        <v>15.72</v>
      </c>
      <c r="I1181" s="50">
        <v>19.399999999999999</v>
      </c>
      <c r="J1181" s="50">
        <v>21.8</v>
      </c>
      <c r="K1181" s="50">
        <v>20.6</v>
      </c>
      <c r="L1181" s="50">
        <v>16.72</v>
      </c>
      <c r="M1181" s="50">
        <v>14.6</v>
      </c>
      <c r="N1181" s="50">
        <v>9.61</v>
      </c>
      <c r="O1181" s="50">
        <v>4.3899999999999997</v>
      </c>
      <c r="P1181" s="51">
        <v>-7.0000000000000009</v>
      </c>
      <c r="Q1181" s="51">
        <v>-2.3000000000000003</v>
      </c>
      <c r="R1181" s="51">
        <v>-0.49999999999999922</v>
      </c>
      <c r="S1181" s="51">
        <v>1.5000000000000016</v>
      </c>
      <c r="T1181" s="51">
        <v>8.7222222222222232</v>
      </c>
      <c r="U1181" s="51">
        <v>15.499999999999998</v>
      </c>
      <c r="V1181" s="51">
        <v>17.3</v>
      </c>
      <c r="W1181" s="51">
        <v>17.100000000000001</v>
      </c>
      <c r="X1181" s="51">
        <v>11.388888888888889</v>
      </c>
      <c r="Y1181" s="51">
        <v>8.6999999999999975</v>
      </c>
      <c r="Z1181" s="51">
        <v>-0.72222222222222265</v>
      </c>
      <c r="AA1181" s="51">
        <v>-2.1111111111111116</v>
      </c>
      <c r="AB1181" s="53">
        <f t="shared" si="435"/>
        <v>219.28654343487358</v>
      </c>
      <c r="AC1181" s="53">
        <f t="shared" si="436"/>
        <v>319.01585806539111</v>
      </c>
      <c r="AD1181" s="53">
        <f t="shared" si="437"/>
        <v>313.30419648759897</v>
      </c>
      <c r="AE1181" s="53">
        <f t="shared" si="438"/>
        <v>375.5640186175645</v>
      </c>
      <c r="AF1181" s="53">
        <f t="shared" si="439"/>
        <v>710.4567436220359</v>
      </c>
      <c r="AG1181" s="53">
        <f t="shared" si="440"/>
        <v>1374.5261920522419</v>
      </c>
      <c r="AH1181" s="53">
        <f t="shared" si="441"/>
        <v>1490.7881839714148</v>
      </c>
      <c r="AI1181" s="53">
        <f t="shared" si="442"/>
        <v>1564.5912778608001</v>
      </c>
      <c r="AJ1181" s="53">
        <f t="shared" si="443"/>
        <v>952.25634136611438</v>
      </c>
      <c r="AK1181" s="53">
        <f t="shared" si="444"/>
        <v>761.17862523326198</v>
      </c>
      <c r="AL1181" s="53">
        <f t="shared" si="445"/>
        <v>281.45250162629799</v>
      </c>
      <c r="AM1181" s="53">
        <f t="shared" si="446"/>
        <v>328.27136376293527</v>
      </c>
      <c r="AN1181" s="55">
        <f t="shared" si="447"/>
        <v>0.60510207691058082</v>
      </c>
      <c r="AO1181" s="55">
        <f t="shared" si="448"/>
        <v>0.61767282695951964</v>
      </c>
      <c r="AP1181" s="55">
        <f t="shared" si="449"/>
        <v>0.53157263369347085</v>
      </c>
      <c r="AQ1181" s="55">
        <f t="shared" si="450"/>
        <v>0.5515038608682219</v>
      </c>
      <c r="AR1181" s="55">
        <f t="shared" si="451"/>
        <v>0.63120240416288487</v>
      </c>
      <c r="AS1181" s="55">
        <f t="shared" si="452"/>
        <v>0.7817544807311948</v>
      </c>
      <c r="AT1181" s="55">
        <f t="shared" si="453"/>
        <v>0.75610668115780799</v>
      </c>
      <c r="AU1181" s="55">
        <f t="shared" si="454"/>
        <v>0.80364055053637296</v>
      </c>
      <c r="AV1181" s="55">
        <f t="shared" si="455"/>
        <v>0.70784500643983983</v>
      </c>
      <c r="AW1181" s="55">
        <f t="shared" si="456"/>
        <v>0.67728252540417999</v>
      </c>
      <c r="AX1181" s="55">
        <f t="shared" si="457"/>
        <v>0.48532832645422569</v>
      </c>
      <c r="AY1181" s="55">
        <f t="shared" si="458"/>
        <v>0.62678816574357277</v>
      </c>
    </row>
    <row r="1182" spans="1:51" ht="14.4" thickBot="1" x14ac:dyDescent="0.3">
      <c r="A1182" s="41" t="s">
        <v>1398</v>
      </c>
      <c r="B1182" s="41" t="s">
        <v>1451</v>
      </c>
      <c r="C1182" s="26" t="s">
        <v>1241</v>
      </c>
      <c r="D1182" s="50">
        <v>-1</v>
      </c>
      <c r="E1182" s="50">
        <v>1.4</v>
      </c>
      <c r="F1182" s="50">
        <v>9.7200000000000006</v>
      </c>
      <c r="G1182" s="50">
        <v>12.7</v>
      </c>
      <c r="H1182" s="50">
        <v>17.72</v>
      </c>
      <c r="I1182" s="50">
        <v>22.1</v>
      </c>
      <c r="J1182" s="50">
        <v>24.3</v>
      </c>
      <c r="K1182" s="50">
        <v>22.6</v>
      </c>
      <c r="L1182" s="50">
        <v>19.11</v>
      </c>
      <c r="M1182" s="50">
        <v>12.4</v>
      </c>
      <c r="N1182" s="50">
        <v>8.2799999999999994</v>
      </c>
      <c r="O1182" s="50">
        <v>2.39</v>
      </c>
      <c r="P1182" s="51">
        <v>-7.2222222222222223</v>
      </c>
      <c r="Q1182" s="51">
        <v>-3.8</v>
      </c>
      <c r="R1182" s="51">
        <v>0.22222222222222143</v>
      </c>
      <c r="S1182" s="51">
        <v>3.9000000000000017</v>
      </c>
      <c r="T1182" s="51">
        <v>10.999999999999998</v>
      </c>
      <c r="U1182" s="51">
        <v>16.8</v>
      </c>
      <c r="V1182" s="51">
        <v>20.100000000000005</v>
      </c>
      <c r="W1182" s="51">
        <v>18.600000000000001</v>
      </c>
      <c r="X1182" s="51">
        <v>14.611111111111109</v>
      </c>
      <c r="Y1182" s="51">
        <v>7.3</v>
      </c>
      <c r="Z1182" s="51">
        <v>2.5</v>
      </c>
      <c r="AA1182" s="51">
        <v>-3.3888888888888897</v>
      </c>
      <c r="AB1182" s="53">
        <f t="shared" si="435"/>
        <v>223.33352257626643</v>
      </c>
      <c r="AC1182" s="53">
        <f t="shared" si="436"/>
        <v>315.63333585293196</v>
      </c>
      <c r="AD1182" s="53">
        <f t="shared" si="437"/>
        <v>320.48904374120968</v>
      </c>
      <c r="AE1182" s="53">
        <f t="shared" si="438"/>
        <v>444.47075290456314</v>
      </c>
      <c r="AF1182" s="53">
        <f t="shared" si="439"/>
        <v>848.99061744447908</v>
      </c>
      <c r="AG1182" s="53">
        <f t="shared" si="440"/>
        <v>1373.9384751399868</v>
      </c>
      <c r="AH1182" s="53">
        <f t="shared" si="441"/>
        <v>1818.867514228685</v>
      </c>
      <c r="AI1182" s="53">
        <f t="shared" si="442"/>
        <v>1672.1351388738367</v>
      </c>
      <c r="AJ1182" s="53">
        <f t="shared" si="443"/>
        <v>1248.3773674159409</v>
      </c>
      <c r="AK1182" s="53">
        <f t="shared" si="444"/>
        <v>726.14067755319707</v>
      </c>
      <c r="AL1182" s="53">
        <f t="shared" si="445"/>
        <v>489.63147838214434</v>
      </c>
      <c r="AM1182" s="53">
        <f t="shared" si="446"/>
        <v>312.72497087331686</v>
      </c>
      <c r="AN1182" s="55">
        <f t="shared" si="447"/>
        <v>0.62689907752195684</v>
      </c>
      <c r="AO1182" s="55">
        <f t="shared" si="448"/>
        <v>0.68325029503339174</v>
      </c>
      <c r="AP1182" s="55">
        <f t="shared" si="449"/>
        <v>0.51598543400134589</v>
      </c>
      <c r="AQ1182" s="55">
        <f t="shared" si="450"/>
        <v>0.55051720296714179</v>
      </c>
      <c r="AR1182" s="55">
        <f t="shared" si="451"/>
        <v>0.64756032698140897</v>
      </c>
      <c r="AS1182" s="55">
        <f t="shared" si="452"/>
        <v>0.71925814106873698</v>
      </c>
      <c r="AT1182" s="55">
        <f t="shared" si="453"/>
        <v>0.77434021783702256</v>
      </c>
      <c r="AU1182" s="55">
        <f t="shared" si="454"/>
        <v>0.78150814407273372</v>
      </c>
      <c r="AV1182" s="55">
        <f t="shared" si="455"/>
        <v>0.75177461015018399</v>
      </c>
      <c r="AW1182" s="55">
        <f t="shared" si="456"/>
        <v>0.71061001791555201</v>
      </c>
      <c r="AX1182" s="55">
        <f t="shared" si="457"/>
        <v>0.66950099487735093</v>
      </c>
      <c r="AY1182" s="55">
        <f t="shared" si="458"/>
        <v>0.65647787913476174</v>
      </c>
    </row>
    <row r="1183" spans="1:51" ht="27" thickBot="1" x14ac:dyDescent="0.3">
      <c r="A1183" s="41" t="s">
        <v>1398</v>
      </c>
      <c r="B1183" s="41" t="s">
        <v>1451</v>
      </c>
      <c r="C1183" s="26" t="s">
        <v>1242</v>
      </c>
      <c r="D1183" s="50">
        <v>-3.72</v>
      </c>
      <c r="E1183" s="50">
        <v>0.4</v>
      </c>
      <c r="F1183" s="50">
        <v>5.72</v>
      </c>
      <c r="G1183" s="50">
        <v>9.1999999999999993</v>
      </c>
      <c r="H1183" s="50">
        <v>15</v>
      </c>
      <c r="I1183" s="50">
        <v>18.3</v>
      </c>
      <c r="J1183" s="50">
        <v>20.5</v>
      </c>
      <c r="K1183" s="50">
        <v>20</v>
      </c>
      <c r="L1183" s="50">
        <v>15.78</v>
      </c>
      <c r="M1183" s="50">
        <v>8.3000000000000007</v>
      </c>
      <c r="N1183" s="50">
        <v>5.72</v>
      </c>
      <c r="O1183" s="50">
        <v>0.28000000000000003</v>
      </c>
      <c r="P1183" s="51">
        <v>-8.7222222222222214</v>
      </c>
      <c r="Q1183" s="51">
        <v>-4.1999999999999993</v>
      </c>
      <c r="R1183" s="51">
        <v>-0.61111111111111194</v>
      </c>
      <c r="S1183" s="51">
        <v>2.3000000000000003</v>
      </c>
      <c r="T1183" s="51">
        <v>8.6111111111111107</v>
      </c>
      <c r="U1183" s="51">
        <v>14.6</v>
      </c>
      <c r="V1183" s="51">
        <v>17</v>
      </c>
      <c r="W1183" s="51">
        <v>16.5</v>
      </c>
      <c r="X1183" s="51">
        <v>12.388888888888888</v>
      </c>
      <c r="Y1183" s="51">
        <v>3.5999999999999983</v>
      </c>
      <c r="Z1183" s="51">
        <v>1.2777777777777761</v>
      </c>
      <c r="AA1183" s="51">
        <v>-4.2222222222222232</v>
      </c>
      <c r="AB1183" s="53">
        <f t="shared" si="435"/>
        <v>216.42528609614763</v>
      </c>
      <c r="AC1183" s="53">
        <f t="shared" si="436"/>
        <v>319.44761034471651</v>
      </c>
      <c r="AD1183" s="53">
        <f t="shared" si="437"/>
        <v>372.8948312238166</v>
      </c>
      <c r="AE1183" s="53">
        <f t="shared" si="438"/>
        <v>447.21696435754603</v>
      </c>
      <c r="AF1183" s="53">
        <f t="shared" si="439"/>
        <v>732.94756446211761</v>
      </c>
      <c r="AG1183" s="53">
        <f t="shared" si="440"/>
        <v>1311.3479175814773</v>
      </c>
      <c r="AH1183" s="53">
        <f t="shared" si="441"/>
        <v>1554.4554747484306</v>
      </c>
      <c r="AI1183" s="53">
        <f t="shared" si="442"/>
        <v>1504.6384587659975</v>
      </c>
      <c r="AJ1183" s="53">
        <f t="shared" si="443"/>
        <v>1153.4947141559364</v>
      </c>
      <c r="AK1183" s="53">
        <f t="shared" si="444"/>
        <v>571.29687918819718</v>
      </c>
      <c r="AL1183" s="53">
        <f t="shared" si="445"/>
        <v>490.05174716375302</v>
      </c>
      <c r="AM1183" s="53">
        <f t="shared" si="446"/>
        <v>321.15810328513982</v>
      </c>
      <c r="AN1183" s="55">
        <f t="shared" si="447"/>
        <v>0.68242164857788801</v>
      </c>
      <c r="AO1183" s="55">
        <f t="shared" si="448"/>
        <v>0.71255695750699299</v>
      </c>
      <c r="AP1183" s="55">
        <f t="shared" si="449"/>
        <v>0.6378201219921622</v>
      </c>
      <c r="AQ1183" s="55">
        <f t="shared" si="450"/>
        <v>0.62026388707644176</v>
      </c>
      <c r="AR1183" s="55">
        <f t="shared" si="451"/>
        <v>0.65609461800830815</v>
      </c>
      <c r="AS1183" s="55">
        <f t="shared" si="452"/>
        <v>0.79026197884555027</v>
      </c>
      <c r="AT1183" s="55">
        <f t="shared" si="453"/>
        <v>0.80350631690285257</v>
      </c>
      <c r="AU1183" s="55">
        <f t="shared" si="454"/>
        <v>0.80283317354321659</v>
      </c>
      <c r="AV1183" s="55">
        <f t="shared" si="455"/>
        <v>0.80273887855494275</v>
      </c>
      <c r="AW1183" s="55">
        <f t="shared" si="456"/>
        <v>0.72269154774829991</v>
      </c>
      <c r="AX1183" s="55">
        <f t="shared" si="457"/>
        <v>0.73118286523201947</v>
      </c>
      <c r="AY1183" s="55">
        <f t="shared" si="458"/>
        <v>0.71756889301559701</v>
      </c>
    </row>
    <row r="1184" spans="1:51" ht="14.4" thickBot="1" x14ac:dyDescent="0.3">
      <c r="A1184" s="41" t="s">
        <v>1398</v>
      </c>
      <c r="B1184" s="41" t="s">
        <v>1451</v>
      </c>
      <c r="C1184" s="27" t="s">
        <v>1243</v>
      </c>
      <c r="D1184" s="50">
        <v>1</v>
      </c>
      <c r="E1184" s="50">
        <v>3.1</v>
      </c>
      <c r="F1184" s="50">
        <v>7.89</v>
      </c>
      <c r="G1184" s="50">
        <v>13</v>
      </c>
      <c r="H1184" s="50">
        <v>16.22</v>
      </c>
      <c r="I1184" s="50">
        <v>20.7</v>
      </c>
      <c r="J1184" s="50">
        <v>22.8</v>
      </c>
      <c r="K1184" s="50">
        <v>22.8</v>
      </c>
      <c r="L1184" s="50">
        <v>20.11</v>
      </c>
      <c r="M1184" s="50">
        <v>11.8</v>
      </c>
      <c r="N1184" s="50">
        <v>3.72</v>
      </c>
      <c r="O1184" s="50">
        <v>-0.72</v>
      </c>
      <c r="P1184" s="51">
        <v>-3.3888888888888897</v>
      </c>
      <c r="Q1184" s="51">
        <v>-3.3000000000000007</v>
      </c>
      <c r="R1184" s="51">
        <v>0.22222222222222143</v>
      </c>
      <c r="S1184" s="51">
        <v>6.4000000000000012</v>
      </c>
      <c r="T1184" s="51">
        <v>9.6111111111111089</v>
      </c>
      <c r="U1184" s="51">
        <v>14.4</v>
      </c>
      <c r="V1184" s="51">
        <v>18.099999999999998</v>
      </c>
      <c r="W1184" s="51">
        <v>17.5</v>
      </c>
      <c r="X1184" s="51">
        <v>13.611111111111111</v>
      </c>
      <c r="Y1184" s="51">
        <v>6.5000000000000018</v>
      </c>
      <c r="Z1184" s="51">
        <v>-1.0000000000000004</v>
      </c>
      <c r="AA1184" s="51">
        <v>-5.3888888888888884</v>
      </c>
      <c r="AB1184" s="53">
        <f t="shared" si="435"/>
        <v>345.41092356804</v>
      </c>
      <c r="AC1184" s="53">
        <f t="shared" si="436"/>
        <v>301.33836219979878</v>
      </c>
      <c r="AD1184" s="53">
        <f t="shared" si="437"/>
        <v>362.65138157093634</v>
      </c>
      <c r="AE1184" s="53">
        <f t="shared" si="438"/>
        <v>617.06258036142299</v>
      </c>
      <c r="AF1184" s="53">
        <f t="shared" si="439"/>
        <v>775.65179629534623</v>
      </c>
      <c r="AG1184" s="53">
        <f t="shared" si="440"/>
        <v>1100.8338461942562</v>
      </c>
      <c r="AH1184" s="53">
        <f t="shared" si="441"/>
        <v>1551.5820861997349</v>
      </c>
      <c r="AI1184" s="53">
        <f t="shared" si="442"/>
        <v>1438.6772187115869</v>
      </c>
      <c r="AJ1184" s="53">
        <f t="shared" si="443"/>
        <v>1030.6532065356455</v>
      </c>
      <c r="AK1184" s="53">
        <f t="shared" si="444"/>
        <v>676.89313405784685</v>
      </c>
      <c r="AL1184" s="53">
        <f t="shared" si="445"/>
        <v>405.07961801821097</v>
      </c>
      <c r="AM1184" s="53">
        <f t="shared" si="446"/>
        <v>289.59315253233638</v>
      </c>
      <c r="AN1184" s="55">
        <f t="shared" si="447"/>
        <v>0.72509281846182727</v>
      </c>
      <c r="AO1184" s="55">
        <f t="shared" si="448"/>
        <v>0.62839652422715353</v>
      </c>
      <c r="AP1184" s="55">
        <f t="shared" si="449"/>
        <v>0.58386654447434483</v>
      </c>
      <c r="AQ1184" s="55">
        <f t="shared" si="450"/>
        <v>0.64232122544081505</v>
      </c>
      <c r="AR1184" s="55">
        <f t="shared" si="451"/>
        <v>0.64908352628919319</v>
      </c>
      <c r="AS1184" s="55">
        <f t="shared" si="452"/>
        <v>0.6720236085300958</v>
      </c>
      <c r="AT1184" s="55">
        <f t="shared" si="453"/>
        <v>0.74825706494276101</v>
      </c>
      <c r="AU1184" s="55">
        <f t="shared" si="454"/>
        <v>0.72051849135244361</v>
      </c>
      <c r="AV1184" s="55">
        <f t="shared" si="455"/>
        <v>0.66219717703892378</v>
      </c>
      <c r="AW1184" s="55">
        <f t="shared" si="456"/>
        <v>0.69976860427060195</v>
      </c>
      <c r="AX1184" s="55">
        <f t="shared" si="457"/>
        <v>0.71282305435481008</v>
      </c>
      <c r="AY1184" s="55">
        <f t="shared" si="458"/>
        <v>0.70660093076724484</v>
      </c>
    </row>
    <row r="1185" spans="1:51" ht="14.4" thickBot="1" x14ac:dyDescent="0.3">
      <c r="A1185" s="41" t="s">
        <v>1398</v>
      </c>
      <c r="B1185" s="41" t="s">
        <v>1451</v>
      </c>
      <c r="C1185" s="26" t="s">
        <v>1244</v>
      </c>
      <c r="D1185" s="50">
        <v>0.5</v>
      </c>
      <c r="E1185" s="50">
        <v>1.5</v>
      </c>
      <c r="F1185" s="50">
        <v>8.7200000000000006</v>
      </c>
      <c r="G1185" s="50">
        <v>13.1</v>
      </c>
      <c r="H1185" s="50">
        <v>18</v>
      </c>
      <c r="I1185" s="50">
        <v>22.3</v>
      </c>
      <c r="J1185" s="50">
        <v>24.4</v>
      </c>
      <c r="K1185" s="50">
        <v>22.9</v>
      </c>
      <c r="L1185" s="50">
        <v>19</v>
      </c>
      <c r="M1185" s="50">
        <v>13</v>
      </c>
      <c r="N1185" s="50">
        <v>8.11</v>
      </c>
      <c r="O1185" s="50">
        <v>2.61</v>
      </c>
      <c r="P1185" s="51">
        <v>-4.3888888888888884</v>
      </c>
      <c r="Q1185" s="51">
        <v>-4.7</v>
      </c>
      <c r="R1185" s="51">
        <v>0.88888888888888962</v>
      </c>
      <c r="S1185" s="51">
        <v>3.8000000000000016</v>
      </c>
      <c r="T1185" s="51">
        <v>12.777777777777777</v>
      </c>
      <c r="U1185" s="51">
        <v>16.5</v>
      </c>
      <c r="V1185" s="51">
        <v>19.2</v>
      </c>
      <c r="W1185" s="51">
        <v>18.7</v>
      </c>
      <c r="X1185" s="51">
        <v>14.888888888888888</v>
      </c>
      <c r="Y1185" s="51">
        <v>5</v>
      </c>
      <c r="Z1185" s="51">
        <v>0.49999999999999922</v>
      </c>
      <c r="AA1185" s="51">
        <v>-3.2777777777777768</v>
      </c>
      <c r="AB1185" s="53">
        <f t="shared" si="435"/>
        <v>308.27051454792968</v>
      </c>
      <c r="AC1185" s="53">
        <f t="shared" si="436"/>
        <v>273.74381141709688</v>
      </c>
      <c r="AD1185" s="53">
        <f t="shared" si="437"/>
        <v>377.44113752411431</v>
      </c>
      <c r="AE1185" s="53">
        <f t="shared" si="438"/>
        <v>426.95222116799295</v>
      </c>
      <c r="AF1185" s="53">
        <f t="shared" si="439"/>
        <v>1054.4627026457588</v>
      </c>
      <c r="AG1185" s="53">
        <f t="shared" si="440"/>
        <v>1306.5539708341726</v>
      </c>
      <c r="AH1185" s="53">
        <f t="shared" si="441"/>
        <v>1616.8611466636378</v>
      </c>
      <c r="AI1185" s="53">
        <f t="shared" si="442"/>
        <v>1662.6633145395422</v>
      </c>
      <c r="AJ1185" s="53">
        <f t="shared" si="443"/>
        <v>1302.7973726308053</v>
      </c>
      <c r="AK1185" s="53">
        <f t="shared" si="444"/>
        <v>508.32215360412397</v>
      </c>
      <c r="AL1185" s="53">
        <f t="shared" si="445"/>
        <v>371.91201586109082</v>
      </c>
      <c r="AM1185" s="53">
        <f t="shared" si="446"/>
        <v>313.01772078875644</v>
      </c>
      <c r="AN1185" s="55">
        <f t="shared" si="447"/>
        <v>0.6974560460738759</v>
      </c>
      <c r="AO1185" s="55">
        <f t="shared" si="448"/>
        <v>0.63402217071988753</v>
      </c>
      <c r="AP1185" s="55">
        <f t="shared" si="449"/>
        <v>0.57912555508883468</v>
      </c>
      <c r="AQ1185" s="55">
        <f t="shared" si="450"/>
        <v>0.53254827335099686</v>
      </c>
      <c r="AR1185" s="55">
        <f t="shared" si="451"/>
        <v>0.71534932010235475</v>
      </c>
      <c r="AS1185" s="55">
        <f t="shared" si="452"/>
        <v>0.69714080794569311</v>
      </c>
      <c r="AT1185" s="55">
        <f t="shared" si="453"/>
        <v>0.72789152840823601</v>
      </c>
      <c r="AU1185" s="55">
        <f t="shared" si="454"/>
        <v>0.77223575156041036</v>
      </c>
      <c r="AV1185" s="55">
        <f t="shared" si="455"/>
        <v>0.77062418369501073</v>
      </c>
      <c r="AW1185" s="55">
        <f t="shared" si="456"/>
        <v>0.58298473968988096</v>
      </c>
      <c r="AX1185" s="55">
        <f t="shared" si="457"/>
        <v>0.58686999985947252</v>
      </c>
      <c r="AY1185" s="55">
        <f t="shared" si="458"/>
        <v>0.65167200208666698</v>
      </c>
    </row>
    <row r="1186" spans="1:51" ht="14.4" thickBot="1" x14ac:dyDescent="0.3">
      <c r="A1186" s="41" t="s">
        <v>1398</v>
      </c>
      <c r="B1186" s="41" t="s">
        <v>1451</v>
      </c>
      <c r="C1186" s="26" t="s">
        <v>1245</v>
      </c>
      <c r="D1186" s="50">
        <v>-0.39</v>
      </c>
      <c r="E1186" s="50">
        <v>-0.8</v>
      </c>
      <c r="F1186" s="50">
        <v>4.22</v>
      </c>
      <c r="G1186" s="50">
        <v>9.4</v>
      </c>
      <c r="H1186" s="50">
        <v>12.11</v>
      </c>
      <c r="I1186" s="50">
        <v>19.3</v>
      </c>
      <c r="J1186" s="50">
        <v>21.8</v>
      </c>
      <c r="K1186" s="50">
        <v>19.2</v>
      </c>
      <c r="L1186" s="50">
        <v>15.72</v>
      </c>
      <c r="M1186" s="50">
        <v>8.6</v>
      </c>
      <c r="N1186" s="50">
        <v>1.61</v>
      </c>
      <c r="O1186" s="50">
        <v>1.39</v>
      </c>
      <c r="P1186" s="51">
        <v>-2.0000000000000009</v>
      </c>
      <c r="Q1186" s="51">
        <v>-5</v>
      </c>
      <c r="R1186" s="51">
        <v>-0.22222222222222143</v>
      </c>
      <c r="S1186" s="51">
        <v>3.1999999999999988</v>
      </c>
      <c r="T1186" s="51">
        <v>6.1111111111111107</v>
      </c>
      <c r="U1186" s="51">
        <v>14.7</v>
      </c>
      <c r="V1186" s="51">
        <v>17.3</v>
      </c>
      <c r="W1186" s="51">
        <v>16.099999999999998</v>
      </c>
      <c r="X1186" s="51">
        <v>11.611111111111111</v>
      </c>
      <c r="Y1186" s="51">
        <v>4.5000000000000009</v>
      </c>
      <c r="Z1186" s="51">
        <v>-2.3888888888888893</v>
      </c>
      <c r="AA1186" s="51">
        <v>-1.888888888888888</v>
      </c>
      <c r="AB1186" s="53">
        <f t="shared" si="435"/>
        <v>469.31280173823825</v>
      </c>
      <c r="AC1186" s="53">
        <f t="shared" si="436"/>
        <v>308.95919004383961</v>
      </c>
      <c r="AD1186" s="53">
        <f t="shared" si="437"/>
        <v>438.06060299134856</v>
      </c>
      <c r="AE1186" s="53">
        <f t="shared" si="438"/>
        <v>501.30732763269327</v>
      </c>
      <c r="AF1186" s="53">
        <f t="shared" si="439"/>
        <v>628.6056273398533</v>
      </c>
      <c r="AG1186" s="53">
        <f t="shared" si="440"/>
        <v>1247.9194845304887</v>
      </c>
      <c r="AH1186" s="53">
        <f t="shared" si="441"/>
        <v>1490.7881839714148</v>
      </c>
      <c r="AI1186" s="53">
        <f t="shared" si="442"/>
        <v>1502.7253888177354</v>
      </c>
      <c r="AJ1186" s="53">
        <f t="shared" si="443"/>
        <v>1045.1831537525084</v>
      </c>
      <c r="AK1186" s="53">
        <f t="shared" si="444"/>
        <v>635.16269012778764</v>
      </c>
      <c r="AL1186" s="53">
        <f t="shared" si="445"/>
        <v>383.56855813477091</v>
      </c>
      <c r="AM1186" s="53">
        <f t="shared" si="446"/>
        <v>419.51105908914093</v>
      </c>
      <c r="AN1186" s="55">
        <f t="shared" si="447"/>
        <v>0.88877297320644111</v>
      </c>
      <c r="AO1186" s="55">
        <f t="shared" si="448"/>
        <v>0.7319784891893063</v>
      </c>
      <c r="AP1186" s="55">
        <f t="shared" si="449"/>
        <v>0.72837670803603549</v>
      </c>
      <c r="AQ1186" s="55">
        <f t="shared" si="450"/>
        <v>0.65230063236792302</v>
      </c>
      <c r="AR1186" s="55">
        <f t="shared" si="451"/>
        <v>0.66749632285973137</v>
      </c>
      <c r="AS1186" s="55">
        <f t="shared" si="452"/>
        <v>0.74720227790293126</v>
      </c>
      <c r="AT1186" s="55">
        <f t="shared" si="453"/>
        <v>0.75610668115780799</v>
      </c>
      <c r="AU1186" s="55">
        <f t="shared" si="454"/>
        <v>0.82250165766033545</v>
      </c>
      <c r="AV1186" s="55">
        <f t="shared" si="455"/>
        <v>0.76558959871809362</v>
      </c>
      <c r="AW1186" s="55">
        <f t="shared" si="456"/>
        <v>0.75431454461612413</v>
      </c>
      <c r="AX1186" s="55">
        <f t="shared" si="457"/>
        <v>0.74755567569799974</v>
      </c>
      <c r="AY1186" s="55">
        <f t="shared" si="458"/>
        <v>0.7879810672844606</v>
      </c>
    </row>
    <row r="1187" spans="1:51" ht="27" thickBot="1" x14ac:dyDescent="0.3">
      <c r="A1187" s="41" t="s">
        <v>1398</v>
      </c>
      <c r="B1187" s="41" t="s">
        <v>1451</v>
      </c>
      <c r="C1187" s="26" t="s">
        <v>1246</v>
      </c>
      <c r="D1187" s="50">
        <v>0.39</v>
      </c>
      <c r="E1187" s="50">
        <v>5.0999999999999996</v>
      </c>
      <c r="F1187" s="50">
        <v>7.39</v>
      </c>
      <c r="G1187" s="50">
        <v>13.6</v>
      </c>
      <c r="H1187" s="50">
        <v>16.28</v>
      </c>
      <c r="I1187" s="50">
        <v>20.8</v>
      </c>
      <c r="J1187" s="50">
        <v>23.1</v>
      </c>
      <c r="K1187" s="50">
        <v>22.2</v>
      </c>
      <c r="L1187" s="50">
        <v>19.22</v>
      </c>
      <c r="M1187" s="50">
        <v>13.2</v>
      </c>
      <c r="N1187" s="50">
        <v>9.2200000000000006</v>
      </c>
      <c r="O1187" s="50">
        <v>3.61</v>
      </c>
      <c r="P1187" s="51">
        <v>-5.3888888888888884</v>
      </c>
      <c r="Q1187" s="51">
        <v>-0.80000000000000071</v>
      </c>
      <c r="R1187" s="51">
        <v>-0.77777777777777701</v>
      </c>
      <c r="S1187" s="51">
        <v>4.9000000000000004</v>
      </c>
      <c r="T1187" s="51">
        <v>10.111111111111112</v>
      </c>
      <c r="U1187" s="51">
        <v>15.2</v>
      </c>
      <c r="V1187" s="51">
        <v>17.800000000000004</v>
      </c>
      <c r="W1187" s="51">
        <v>17.7</v>
      </c>
      <c r="X1187" s="51">
        <v>15.111111111111112</v>
      </c>
      <c r="Y1187" s="51">
        <v>7.9999999999999991</v>
      </c>
      <c r="Z1187" s="51">
        <v>1.2222222222222239</v>
      </c>
      <c r="AA1187" s="51">
        <v>-2.0000000000000009</v>
      </c>
      <c r="AB1187" s="53">
        <f t="shared" si="435"/>
        <v>267.16626418155988</v>
      </c>
      <c r="AC1187" s="53">
        <f t="shared" si="436"/>
        <v>378.70807591419401</v>
      </c>
      <c r="AD1187" s="53">
        <f t="shared" si="437"/>
        <v>324.45745745468383</v>
      </c>
      <c r="AE1187" s="53">
        <f t="shared" si="438"/>
        <v>482.06136147528554</v>
      </c>
      <c r="AF1187" s="53">
        <f t="shared" si="439"/>
        <v>826.21480691609327</v>
      </c>
      <c r="AG1187" s="53">
        <f t="shared" si="440"/>
        <v>1212.8883891220805</v>
      </c>
      <c r="AH1187" s="53">
        <f t="shared" si="441"/>
        <v>1467.234927375006</v>
      </c>
      <c r="AI1187" s="53">
        <f t="shared" si="442"/>
        <v>1530.1970304449117</v>
      </c>
      <c r="AJ1187" s="53">
        <f t="shared" si="443"/>
        <v>1322.3272378877193</v>
      </c>
      <c r="AK1187" s="53">
        <f t="shared" si="444"/>
        <v>758.09850191318151</v>
      </c>
      <c r="AL1187" s="53">
        <f t="shared" si="445"/>
        <v>382.84077385365606</v>
      </c>
      <c r="AM1187" s="53">
        <f t="shared" si="446"/>
        <v>352.47509798605444</v>
      </c>
      <c r="AN1187" s="55">
        <f t="shared" si="447"/>
        <v>0.65187981583652399</v>
      </c>
      <c r="AO1187" s="55">
        <f t="shared" si="448"/>
        <v>0.65675000638736092</v>
      </c>
      <c r="AP1187" s="55">
        <f t="shared" si="449"/>
        <v>0.56175744223434554</v>
      </c>
      <c r="AQ1187" s="55">
        <f t="shared" si="450"/>
        <v>0.5567310645879624</v>
      </c>
      <c r="AR1187" s="55">
        <f t="shared" si="451"/>
        <v>0.66862644958658546</v>
      </c>
      <c r="AS1187" s="55">
        <f t="shared" si="452"/>
        <v>0.70322990351759973</v>
      </c>
      <c r="AT1187" s="55">
        <f t="shared" si="453"/>
        <v>0.72105623946835185</v>
      </c>
      <c r="AU1187" s="55">
        <f t="shared" si="454"/>
        <v>0.75674953862224148</v>
      </c>
      <c r="AV1187" s="55">
        <f t="shared" si="455"/>
        <v>0.77107379923420793</v>
      </c>
      <c r="AW1187" s="55">
        <f t="shared" si="456"/>
        <v>0.70731837880511028</v>
      </c>
      <c r="AX1187" s="55">
        <f t="shared" si="457"/>
        <v>0.57350087805583361</v>
      </c>
      <c r="AY1187" s="55">
        <f t="shared" si="458"/>
        <v>0.66750862038710268</v>
      </c>
    </row>
    <row r="1188" spans="1:51" ht="14.4" thickBot="1" x14ac:dyDescent="0.3">
      <c r="A1188" s="41" t="s">
        <v>1398</v>
      </c>
      <c r="B1188" s="41" t="s">
        <v>1451</v>
      </c>
      <c r="C1188" s="26" t="s">
        <v>1247</v>
      </c>
      <c r="D1188" s="50">
        <v>-3.72</v>
      </c>
      <c r="E1188" s="50">
        <v>3.2</v>
      </c>
      <c r="F1188" s="50">
        <v>6.89</v>
      </c>
      <c r="G1188" s="50">
        <v>13.3</v>
      </c>
      <c r="H1188" s="50">
        <v>16.28</v>
      </c>
      <c r="I1188" s="50">
        <v>20.100000000000001</v>
      </c>
      <c r="J1188" s="50">
        <v>22.2</v>
      </c>
      <c r="K1188" s="50">
        <v>21.1</v>
      </c>
      <c r="L1188" s="50">
        <v>17.89</v>
      </c>
      <c r="M1188" s="50">
        <v>12.8</v>
      </c>
      <c r="N1188" s="50">
        <v>4.78</v>
      </c>
      <c r="O1188" s="50">
        <v>4.6100000000000003</v>
      </c>
      <c r="P1188" s="51">
        <v>-7.1111111111111116</v>
      </c>
      <c r="Q1188" s="51">
        <v>-2.9999999999999991</v>
      </c>
      <c r="R1188" s="51">
        <v>0.38888888888889045</v>
      </c>
      <c r="S1188" s="51">
        <v>5.6999999999999984</v>
      </c>
      <c r="T1188" s="51">
        <v>10.111111111111112</v>
      </c>
      <c r="U1188" s="51">
        <v>15.499999999999998</v>
      </c>
      <c r="V1188" s="51">
        <v>17.800000000000004</v>
      </c>
      <c r="W1188" s="51">
        <v>16.900000000000002</v>
      </c>
      <c r="X1188" s="51">
        <v>13.722222222222223</v>
      </c>
      <c r="Y1188" s="51">
        <v>8.9000000000000021</v>
      </c>
      <c r="Z1188" s="51">
        <v>0.27777777777777779</v>
      </c>
      <c r="AA1188" s="51">
        <v>-1.0000000000000004</v>
      </c>
      <c r="AB1188" s="53">
        <f t="shared" si="435"/>
        <v>277.80541846432493</v>
      </c>
      <c r="AC1188" s="53">
        <f t="shared" si="436"/>
        <v>312.88253382498533</v>
      </c>
      <c r="AD1188" s="53">
        <f t="shared" si="437"/>
        <v>397.76313646814521</v>
      </c>
      <c r="AE1188" s="53">
        <f t="shared" si="438"/>
        <v>549.35018212825537</v>
      </c>
      <c r="AF1188" s="53">
        <f t="shared" si="439"/>
        <v>826.21480691609327</v>
      </c>
      <c r="AG1188" s="53">
        <f t="shared" si="440"/>
        <v>1316.1216445937766</v>
      </c>
      <c r="AH1188" s="53">
        <f t="shared" si="441"/>
        <v>1549.5942990081219</v>
      </c>
      <c r="AI1188" s="53">
        <f t="shared" si="442"/>
        <v>1479.2418329009199</v>
      </c>
      <c r="AJ1188" s="53">
        <f t="shared" si="443"/>
        <v>1200.97334441219</v>
      </c>
      <c r="AK1188" s="53">
        <f t="shared" si="444"/>
        <v>879.06608187562449</v>
      </c>
      <c r="AL1188" s="53">
        <f t="shared" si="445"/>
        <v>452.91847122187971</v>
      </c>
      <c r="AM1188" s="53">
        <f t="shared" si="446"/>
        <v>380.5806512687559</v>
      </c>
      <c r="AN1188" s="55">
        <f t="shared" si="447"/>
        <v>0.77315959789737543</v>
      </c>
      <c r="AO1188" s="55">
        <f t="shared" si="448"/>
        <v>0.63806148954980013</v>
      </c>
      <c r="AP1188" s="55">
        <f t="shared" si="449"/>
        <v>0.63272189645956745</v>
      </c>
      <c r="AQ1188" s="55">
        <f t="shared" si="450"/>
        <v>0.60015115618971027</v>
      </c>
      <c r="AR1188" s="55">
        <f t="shared" si="451"/>
        <v>0.66862644958658546</v>
      </c>
      <c r="AS1188" s="55">
        <f t="shared" si="452"/>
        <v>0.74853720416365044</v>
      </c>
      <c r="AT1188" s="55">
        <f t="shared" si="453"/>
        <v>0.76153083401811261</v>
      </c>
      <c r="AU1188" s="55">
        <f t="shared" si="454"/>
        <v>0.76948892871426089</v>
      </c>
      <c r="AV1188" s="55">
        <f t="shared" si="455"/>
        <v>0.76607523715928894</v>
      </c>
      <c r="AW1188" s="55">
        <f t="shared" si="456"/>
        <v>0.77168206621341384</v>
      </c>
      <c r="AX1188" s="55">
        <f t="shared" si="457"/>
        <v>0.72627013027632747</v>
      </c>
      <c r="AY1188" s="55">
        <f t="shared" si="458"/>
        <v>0.66971195340058143</v>
      </c>
    </row>
    <row r="1189" spans="1:51" ht="27" thickBot="1" x14ac:dyDescent="0.3">
      <c r="A1189" s="41" t="s">
        <v>1398</v>
      </c>
      <c r="B1189" s="41" t="s">
        <v>1451</v>
      </c>
      <c r="C1189" s="26" t="s">
        <v>1248</v>
      </c>
      <c r="D1189" s="50">
        <v>-3.78</v>
      </c>
      <c r="E1189" s="50">
        <v>0.8</v>
      </c>
      <c r="F1189" s="50">
        <v>6.5</v>
      </c>
      <c r="G1189" s="50">
        <v>14.2</v>
      </c>
      <c r="H1189" s="50">
        <v>16.5</v>
      </c>
      <c r="I1189" s="50">
        <v>21.4</v>
      </c>
      <c r="J1189" s="50">
        <v>23</v>
      </c>
      <c r="K1189" s="50">
        <v>24</v>
      </c>
      <c r="L1189" s="50">
        <v>20.89</v>
      </c>
      <c r="M1189" s="50">
        <v>13</v>
      </c>
      <c r="N1189" s="50">
        <v>8.7200000000000006</v>
      </c>
      <c r="O1189" s="50">
        <v>2.39</v>
      </c>
      <c r="P1189" s="51">
        <v>-8.3888888888888893</v>
      </c>
      <c r="Q1189" s="51">
        <v>-5</v>
      </c>
      <c r="R1189" s="51">
        <v>0.11111111111111269</v>
      </c>
      <c r="S1189" s="51">
        <v>6.3000000000000016</v>
      </c>
      <c r="T1189" s="51">
        <v>11.277777777777777</v>
      </c>
      <c r="U1189" s="51">
        <v>17.899999999999999</v>
      </c>
      <c r="V1189" s="51">
        <v>19.299999999999997</v>
      </c>
      <c r="W1189" s="51">
        <v>18.299999999999997</v>
      </c>
      <c r="X1189" s="51">
        <v>14.5</v>
      </c>
      <c r="Y1189" s="51">
        <v>7.5</v>
      </c>
      <c r="Z1189" s="51">
        <v>2.2222222222222223</v>
      </c>
      <c r="AA1189" s="51">
        <v>-3.8888888888888888</v>
      </c>
      <c r="AB1189" s="53">
        <f t="shared" si="435"/>
        <v>228.98861227039447</v>
      </c>
      <c r="AC1189" s="53">
        <f t="shared" si="436"/>
        <v>275.1118265060158</v>
      </c>
      <c r="AD1189" s="53">
        <f t="shared" si="437"/>
        <v>392.46111275425824</v>
      </c>
      <c r="AE1189" s="53">
        <f t="shared" si="438"/>
        <v>562.92783457906501</v>
      </c>
      <c r="AF1189" s="53">
        <f t="shared" si="439"/>
        <v>951.5585456240766</v>
      </c>
      <c r="AG1189" s="53">
        <f t="shared" si="440"/>
        <v>1647.7942699834971</v>
      </c>
      <c r="AH1189" s="53">
        <f t="shared" si="441"/>
        <v>1781.0924065105771</v>
      </c>
      <c r="AI1189" s="53">
        <f t="shared" si="442"/>
        <v>1479.8975628628175</v>
      </c>
      <c r="AJ1189" s="53">
        <f t="shared" si="443"/>
        <v>1102.1880544046887</v>
      </c>
      <c r="AK1189" s="53">
        <f t="shared" si="444"/>
        <v>717.49448040885329</v>
      </c>
      <c r="AL1189" s="53">
        <f t="shared" si="445"/>
        <v>456.84672770746027</v>
      </c>
      <c r="AM1189" s="53">
        <f t="shared" si="446"/>
        <v>290.20390114158374</v>
      </c>
      <c r="AN1189" s="55">
        <f t="shared" si="447"/>
        <v>0.70352643540159632</v>
      </c>
      <c r="AO1189" s="55">
        <f t="shared" si="448"/>
        <v>0.65178815071145768</v>
      </c>
      <c r="AP1189" s="55">
        <f t="shared" si="449"/>
        <v>0.63696488035068011</v>
      </c>
      <c r="AQ1189" s="55">
        <f t="shared" si="450"/>
        <v>0.5900202280651653</v>
      </c>
      <c r="AR1189" s="55">
        <f t="shared" si="451"/>
        <v>0.7125483398268555</v>
      </c>
      <c r="AS1189" s="55">
        <f t="shared" si="452"/>
        <v>0.80470970627166138</v>
      </c>
      <c r="AT1189" s="55">
        <f t="shared" si="453"/>
        <v>0.79684941990952463</v>
      </c>
      <c r="AU1189" s="55">
        <f t="shared" si="454"/>
        <v>0.70478377789159552</v>
      </c>
      <c r="AV1189" s="55">
        <f t="shared" si="455"/>
        <v>0.66851717191883131</v>
      </c>
      <c r="AW1189" s="55">
        <f t="shared" si="456"/>
        <v>0.69262306558255338</v>
      </c>
      <c r="AX1189" s="55">
        <f t="shared" si="457"/>
        <v>0.63713780136879283</v>
      </c>
      <c r="AY1189" s="55">
        <f t="shared" si="458"/>
        <v>0.63239792943742601</v>
      </c>
    </row>
    <row r="1190" spans="1:51" ht="14.4" thickBot="1" x14ac:dyDescent="0.3">
      <c r="A1190" s="41" t="s">
        <v>1398</v>
      </c>
      <c r="B1190" s="41" t="s">
        <v>1451</v>
      </c>
      <c r="C1190" s="26" t="s">
        <v>1249</v>
      </c>
      <c r="D1190" s="50">
        <v>3.39</v>
      </c>
      <c r="E1190" s="50">
        <v>-0.4</v>
      </c>
      <c r="F1190" s="50">
        <v>2.11</v>
      </c>
      <c r="G1190" s="50">
        <v>12.1</v>
      </c>
      <c r="H1190" s="50">
        <v>13.72</v>
      </c>
      <c r="I1190" s="50">
        <v>21.4</v>
      </c>
      <c r="J1190" s="50">
        <v>21.3</v>
      </c>
      <c r="K1190" s="50">
        <v>20.6</v>
      </c>
      <c r="L1190" s="50">
        <v>16.72</v>
      </c>
      <c r="M1190" s="50">
        <v>13</v>
      </c>
      <c r="N1190" s="50">
        <v>4.22</v>
      </c>
      <c r="O1190" s="50">
        <v>-2.2200000000000002</v>
      </c>
      <c r="P1190" s="51">
        <v>-0.88888888888888962</v>
      </c>
      <c r="Q1190" s="51">
        <v>-7.2</v>
      </c>
      <c r="R1190" s="51">
        <v>-3.7222222222222219</v>
      </c>
      <c r="S1190" s="51">
        <v>5.7999999999999989</v>
      </c>
      <c r="T1190" s="51">
        <v>7.7222222222222214</v>
      </c>
      <c r="U1190" s="51">
        <v>14.200000000000001</v>
      </c>
      <c r="V1190" s="51">
        <v>17.399999999999999</v>
      </c>
      <c r="W1190" s="51">
        <v>16.099999999999998</v>
      </c>
      <c r="X1190" s="51">
        <v>11.611111111111111</v>
      </c>
      <c r="Y1190" s="51">
        <v>7.2</v>
      </c>
      <c r="Z1190" s="51">
        <v>-0.22222222222222143</v>
      </c>
      <c r="AA1190" s="51">
        <v>-5.8888888888888893</v>
      </c>
      <c r="AB1190" s="53">
        <f t="shared" si="435"/>
        <v>421.39522154525446</v>
      </c>
      <c r="AC1190" s="53">
        <f t="shared" si="436"/>
        <v>214.50355341473843</v>
      </c>
      <c r="AD1190" s="53">
        <f t="shared" si="437"/>
        <v>303.52574365420134</v>
      </c>
      <c r="AE1190" s="53">
        <f t="shared" si="438"/>
        <v>602.55075078899176</v>
      </c>
      <c r="AF1190" s="53">
        <f t="shared" si="439"/>
        <v>705.67446747747351</v>
      </c>
      <c r="AG1190" s="53">
        <f t="shared" si="440"/>
        <v>1027.574535589845</v>
      </c>
      <c r="AH1190" s="53">
        <f t="shared" si="441"/>
        <v>1556.6466600095519</v>
      </c>
      <c r="AI1190" s="53">
        <f t="shared" si="442"/>
        <v>1377.8706973652356</v>
      </c>
      <c r="AJ1190" s="53">
        <f t="shared" si="443"/>
        <v>980.65269268841098</v>
      </c>
      <c r="AK1190" s="53">
        <f t="shared" si="444"/>
        <v>688.67597285847103</v>
      </c>
      <c r="AL1190" s="53">
        <f t="shared" si="445"/>
        <v>438.06060299134856</v>
      </c>
      <c r="AM1190" s="53">
        <f t="shared" si="446"/>
        <v>299.63930115650862</v>
      </c>
      <c r="AN1190" s="55">
        <f t="shared" si="447"/>
        <v>0.73553644925182382</v>
      </c>
      <c r="AO1190" s="55">
        <f t="shared" si="448"/>
        <v>0.6010835886885626</v>
      </c>
      <c r="AP1190" s="55">
        <f t="shared" si="449"/>
        <v>0.65322876996821688</v>
      </c>
      <c r="AQ1190" s="55">
        <f t="shared" si="450"/>
        <v>0.65373155192615828</v>
      </c>
      <c r="AR1190" s="55">
        <f t="shared" si="451"/>
        <v>0.67096919844221481</v>
      </c>
      <c r="AS1190" s="55">
        <f t="shared" si="452"/>
        <v>0.63546906296342931</v>
      </c>
      <c r="AT1190" s="55">
        <f t="shared" si="453"/>
        <v>0.78453701750626237</v>
      </c>
      <c r="AU1190" s="55">
        <f t="shared" si="454"/>
        <v>0.75416369554794682</v>
      </c>
      <c r="AV1190" s="55">
        <f t="shared" si="455"/>
        <v>0.71832147196558926</v>
      </c>
      <c r="AW1190" s="55">
        <f t="shared" si="456"/>
        <v>0.67857074733245082</v>
      </c>
      <c r="AX1190" s="55">
        <f t="shared" si="457"/>
        <v>0.72837670803603549</v>
      </c>
      <c r="AY1190" s="55">
        <f t="shared" si="458"/>
        <v>0.75943211174162928</v>
      </c>
    </row>
    <row r="1191" spans="1:51" ht="14.4" thickBot="1" x14ac:dyDescent="0.3">
      <c r="A1191" s="41" t="s">
        <v>1398</v>
      </c>
      <c r="B1191" s="41" t="s">
        <v>1452</v>
      </c>
      <c r="C1191" s="26" t="s">
        <v>1250</v>
      </c>
      <c r="D1191" s="50">
        <v>-6</v>
      </c>
      <c r="E1191" s="50">
        <v>-4.0999999999999996</v>
      </c>
      <c r="F1191" s="50">
        <v>1.61</v>
      </c>
      <c r="G1191" s="50">
        <v>7.2</v>
      </c>
      <c r="H1191" s="50">
        <v>9.7200000000000006</v>
      </c>
      <c r="I1191" s="50">
        <v>17.5</v>
      </c>
      <c r="J1191" s="50">
        <v>22.1</v>
      </c>
      <c r="K1191" s="50">
        <v>20.399999999999999</v>
      </c>
      <c r="L1191" s="50">
        <v>15.78</v>
      </c>
      <c r="M1191" s="50">
        <v>8.8000000000000007</v>
      </c>
      <c r="N1191" s="50">
        <v>1.1100000000000001</v>
      </c>
      <c r="O1191" s="50">
        <v>-2</v>
      </c>
      <c r="P1191" s="51">
        <v>-11.5</v>
      </c>
      <c r="Q1191" s="51">
        <v>-10</v>
      </c>
      <c r="R1191" s="51">
        <v>-5.8888888888888893</v>
      </c>
      <c r="S1191" s="51">
        <v>-4.8</v>
      </c>
      <c r="T1191" s="51">
        <v>0.88888888888888962</v>
      </c>
      <c r="U1191" s="51">
        <v>4.3000000000000007</v>
      </c>
      <c r="V1191" s="51">
        <v>7.0000000000000009</v>
      </c>
      <c r="W1191" s="51">
        <v>4.3000000000000007</v>
      </c>
      <c r="X1191" s="51">
        <v>0.22222222222222143</v>
      </c>
      <c r="Y1191" s="51">
        <v>-2.3000000000000003</v>
      </c>
      <c r="Z1191" s="51">
        <v>-7.2222222222222223</v>
      </c>
      <c r="AA1191" s="51">
        <v>-10.222222222222221</v>
      </c>
      <c r="AB1191" s="53">
        <f t="shared" si="435"/>
        <v>165.79864501967111</v>
      </c>
      <c r="AC1191" s="53">
        <f t="shared" si="436"/>
        <v>182.22421112236003</v>
      </c>
      <c r="AD1191" s="53">
        <f t="shared" si="437"/>
        <v>226.81079644436946</v>
      </c>
      <c r="AE1191" s="53">
        <f t="shared" si="438"/>
        <v>180.92867142637192</v>
      </c>
      <c r="AF1191" s="53">
        <f t="shared" si="439"/>
        <v>352.86997148705922</v>
      </c>
      <c r="AG1191" s="53">
        <f t="shared" si="440"/>
        <v>345.29713710132023</v>
      </c>
      <c r="AH1191" s="53">
        <f t="shared" si="441"/>
        <v>377.3540877819799</v>
      </c>
      <c r="AI1191" s="53">
        <f t="shared" si="442"/>
        <v>288.1317213712527</v>
      </c>
      <c r="AJ1191" s="53">
        <f t="shared" si="443"/>
        <v>215.51846087209645</v>
      </c>
      <c r="AK1191" s="53">
        <f t="shared" si="444"/>
        <v>235.75258994175761</v>
      </c>
      <c r="AL1191" s="53">
        <f t="shared" si="445"/>
        <v>191.65898741714707</v>
      </c>
      <c r="AM1191" s="53">
        <f t="shared" si="446"/>
        <v>150.49955379608522</v>
      </c>
      <c r="AN1191" s="55">
        <f t="shared" si="447"/>
        <v>0.65098969536800011</v>
      </c>
      <c r="AO1191" s="55">
        <f t="shared" si="448"/>
        <v>0.63515993239317425</v>
      </c>
      <c r="AP1191" s="55">
        <f t="shared" si="449"/>
        <v>0.5748491651286407</v>
      </c>
      <c r="AQ1191" s="55">
        <f t="shared" si="450"/>
        <v>0.42222485796921383</v>
      </c>
      <c r="AR1191" s="55">
        <f t="shared" si="451"/>
        <v>0.54142486813210267</v>
      </c>
      <c r="AS1191" s="55">
        <f t="shared" si="452"/>
        <v>0.41585063689662516</v>
      </c>
      <c r="AT1191" s="55">
        <f t="shared" si="453"/>
        <v>0.37694299157656308</v>
      </c>
      <c r="AU1191" s="55">
        <f t="shared" si="454"/>
        <v>0.34700478795802403</v>
      </c>
      <c r="AV1191" s="55">
        <f t="shared" si="455"/>
        <v>0.34698342654791881</v>
      </c>
      <c r="AW1191" s="55">
        <f t="shared" si="456"/>
        <v>0.45645996902920549</v>
      </c>
      <c r="AX1191" s="55">
        <f t="shared" si="457"/>
        <v>0.53798839074672</v>
      </c>
      <c r="AY1191" s="55">
        <f t="shared" si="458"/>
        <v>0.53386546211902952</v>
      </c>
    </row>
    <row r="1192" spans="1:51" ht="14.4" thickBot="1" x14ac:dyDescent="0.3">
      <c r="A1192" s="41" t="s">
        <v>1398</v>
      </c>
      <c r="B1192" s="41" t="s">
        <v>1452</v>
      </c>
      <c r="C1192" s="26" t="s">
        <v>1251</v>
      </c>
      <c r="D1192" s="50">
        <v>-3.22</v>
      </c>
      <c r="E1192" s="50">
        <v>-2.8</v>
      </c>
      <c r="F1192" s="50">
        <v>1.28</v>
      </c>
      <c r="G1192" s="50">
        <v>6.1</v>
      </c>
      <c r="H1192" s="50">
        <v>9.61</v>
      </c>
      <c r="I1192" s="50">
        <v>16.399999999999999</v>
      </c>
      <c r="J1192" s="50">
        <v>20.6</v>
      </c>
      <c r="K1192" s="50">
        <v>18.7</v>
      </c>
      <c r="L1192" s="50">
        <v>14.72</v>
      </c>
      <c r="M1192" s="50">
        <v>7.6</v>
      </c>
      <c r="N1192" s="50">
        <v>0.72</v>
      </c>
      <c r="O1192" s="50">
        <v>-0.22</v>
      </c>
      <c r="P1192" s="51">
        <v>-11.111111111111111</v>
      </c>
      <c r="Q1192" s="51">
        <v>-11</v>
      </c>
      <c r="R1192" s="51">
        <v>-7.7222222222222214</v>
      </c>
      <c r="S1192" s="51">
        <v>-3.8999999999999995</v>
      </c>
      <c r="T1192" s="51">
        <v>1.1111111111111112</v>
      </c>
      <c r="U1192" s="51">
        <v>4.8</v>
      </c>
      <c r="V1192" s="51">
        <v>6.7000000000000011</v>
      </c>
      <c r="W1192" s="51">
        <v>7.6</v>
      </c>
      <c r="X1192" s="51">
        <v>3.1111111111111116</v>
      </c>
      <c r="Y1192" s="51">
        <v>-5.0999999999999996</v>
      </c>
      <c r="Z1192" s="51">
        <v>-10</v>
      </c>
      <c r="AA1192" s="51">
        <v>-9.2222222222222232</v>
      </c>
      <c r="AB1192" s="53">
        <f t="shared" si="435"/>
        <v>143.07006302409562</v>
      </c>
      <c r="AC1192" s="53">
        <f t="shared" si="436"/>
        <v>141.14612808507943</v>
      </c>
      <c r="AD1192" s="53">
        <f t="shared" si="437"/>
        <v>175.26817390196811</v>
      </c>
      <c r="AE1192" s="53">
        <f t="shared" si="438"/>
        <v>223.41193277477819</v>
      </c>
      <c r="AF1192" s="53">
        <f t="shared" si="439"/>
        <v>367.03060659915496</v>
      </c>
      <c r="AG1192" s="53">
        <f t="shared" si="440"/>
        <v>397.022247532118</v>
      </c>
      <c r="AH1192" s="53">
        <f t="shared" si="441"/>
        <v>397.00374327987834</v>
      </c>
      <c r="AI1192" s="53">
        <f t="shared" si="442"/>
        <v>505.25880577813604</v>
      </c>
      <c r="AJ1192" s="53">
        <f t="shared" si="443"/>
        <v>348.77685389846323</v>
      </c>
      <c r="AK1192" s="53">
        <f t="shared" si="444"/>
        <v>168.24895648789089</v>
      </c>
      <c r="AL1192" s="53">
        <f t="shared" si="445"/>
        <v>127.8361000708104</v>
      </c>
      <c r="AM1192" s="53">
        <f t="shared" si="446"/>
        <v>154.63463734767475</v>
      </c>
      <c r="AN1192" s="55">
        <f t="shared" si="447"/>
        <v>0.54459015802302879</v>
      </c>
      <c r="AO1192" s="55">
        <f t="shared" si="448"/>
        <v>0.53253616556093553</v>
      </c>
      <c r="AP1192" s="55">
        <f t="shared" si="449"/>
        <v>0.51133901923005753</v>
      </c>
      <c r="AQ1192" s="55">
        <f t="shared" si="450"/>
        <v>0.48725352388490822</v>
      </c>
      <c r="AR1192" s="55">
        <f t="shared" si="451"/>
        <v>0.55422259063702561</v>
      </c>
      <c r="AS1192" s="55">
        <f t="shared" si="452"/>
        <v>0.46172713595545289</v>
      </c>
      <c r="AT1192" s="55">
        <f t="shared" si="453"/>
        <v>0.40481695228204301</v>
      </c>
      <c r="AU1192" s="55">
        <f t="shared" si="454"/>
        <v>0.48442856091413861</v>
      </c>
      <c r="AV1192" s="55">
        <f t="shared" si="455"/>
        <v>0.45668801622402966</v>
      </c>
      <c r="AW1192" s="55">
        <f t="shared" si="456"/>
        <v>0.40163736966630231</v>
      </c>
      <c r="AX1192" s="55">
        <f t="shared" si="457"/>
        <v>0.4455849646886999</v>
      </c>
      <c r="AY1192" s="55">
        <f t="shared" si="458"/>
        <v>0.50702486583110751</v>
      </c>
    </row>
    <row r="1193" spans="1:51" ht="14.4" thickBot="1" x14ac:dyDescent="0.3">
      <c r="A1193" s="41" t="s">
        <v>1398</v>
      </c>
      <c r="B1193" s="41" t="s">
        <v>1452</v>
      </c>
      <c r="C1193" s="26" t="s">
        <v>1252</v>
      </c>
      <c r="D1193" s="50">
        <v>-2.89</v>
      </c>
      <c r="E1193" s="50">
        <v>-2.1</v>
      </c>
      <c r="F1193" s="50">
        <v>3.89</v>
      </c>
      <c r="G1193" s="50">
        <v>7.9</v>
      </c>
      <c r="H1193" s="50">
        <v>11</v>
      </c>
      <c r="I1193" s="50">
        <v>15.8</v>
      </c>
      <c r="J1193" s="50">
        <v>22.2</v>
      </c>
      <c r="K1193" s="50">
        <v>21.4</v>
      </c>
      <c r="L1193" s="50">
        <v>13.89</v>
      </c>
      <c r="M1193" s="50">
        <v>6.9</v>
      </c>
      <c r="N1193" s="50">
        <v>2.2200000000000002</v>
      </c>
      <c r="O1193" s="50">
        <v>-1.28</v>
      </c>
      <c r="P1193" s="51">
        <v>-9.2777777777777768</v>
      </c>
      <c r="Q1193" s="51">
        <v>-11</v>
      </c>
      <c r="R1193" s="51">
        <v>-9</v>
      </c>
      <c r="S1193" s="51">
        <v>-4.5000000000000009</v>
      </c>
      <c r="T1193" s="51">
        <v>-1.0000000000000004</v>
      </c>
      <c r="U1193" s="51">
        <v>3.5999999999999983</v>
      </c>
      <c r="V1193" s="51">
        <v>4.3000000000000007</v>
      </c>
      <c r="W1193" s="51">
        <v>2.7999999999999994</v>
      </c>
      <c r="X1193" s="51">
        <v>1.5000000000000016</v>
      </c>
      <c r="Y1193" s="51">
        <v>-5.1999999999999993</v>
      </c>
      <c r="Z1193" s="51">
        <v>-6</v>
      </c>
      <c r="AA1193" s="51">
        <v>-10.499999999999998</v>
      </c>
      <c r="AB1193" s="53">
        <f t="shared" si="435"/>
        <v>186.5110463343496</v>
      </c>
      <c r="AC1193" s="53">
        <f t="shared" si="436"/>
        <v>134.0205606393331</v>
      </c>
      <c r="AD1193" s="53">
        <f t="shared" si="437"/>
        <v>119.37050270650039</v>
      </c>
      <c r="AE1193" s="53">
        <f t="shared" si="438"/>
        <v>180.47237397771136</v>
      </c>
      <c r="AF1193" s="53">
        <f t="shared" si="439"/>
        <v>246.31715051176869</v>
      </c>
      <c r="AG1193" s="53">
        <f t="shared" si="440"/>
        <v>348.65456532389771</v>
      </c>
      <c r="AH1193" s="53">
        <f t="shared" si="441"/>
        <v>258.02880324293233</v>
      </c>
      <c r="AI1193" s="53">
        <f t="shared" si="442"/>
        <v>219.33250962949131</v>
      </c>
      <c r="AJ1193" s="53">
        <f t="shared" si="443"/>
        <v>292.60221224914898</v>
      </c>
      <c r="AK1193" s="53">
        <f t="shared" si="444"/>
        <v>173.84624971208552</v>
      </c>
      <c r="AL1193" s="53">
        <f t="shared" si="445"/>
        <v>213.49960586799878</v>
      </c>
      <c r="AM1193" s="53">
        <f t="shared" si="446"/>
        <v>136.60291317410866</v>
      </c>
      <c r="AN1193" s="55">
        <f t="shared" si="447"/>
        <v>0.61421148026415651</v>
      </c>
      <c r="AO1193" s="55">
        <f t="shared" si="448"/>
        <v>0.5056518123272693</v>
      </c>
      <c r="AP1193" s="55">
        <f t="shared" si="449"/>
        <v>0.38464926652339887</v>
      </c>
      <c r="AQ1193" s="55">
        <f t="shared" si="450"/>
        <v>0.41174332617525511</v>
      </c>
      <c r="AR1193" s="55">
        <f t="shared" si="451"/>
        <v>0.4334469959924741</v>
      </c>
      <c r="AS1193" s="55">
        <f t="shared" si="452"/>
        <v>0.44104863272049188</v>
      </c>
      <c r="AT1193" s="55">
        <f t="shared" si="453"/>
        <v>0.31075103334772802</v>
      </c>
      <c r="AU1193" s="55">
        <f t="shared" si="454"/>
        <v>0.29358864161210269</v>
      </c>
      <c r="AV1193" s="55">
        <f t="shared" si="455"/>
        <v>0.42967707702135427</v>
      </c>
      <c r="AW1193" s="55">
        <f t="shared" si="456"/>
        <v>0.41815217243633046</v>
      </c>
      <c r="AX1193" s="55">
        <f t="shared" si="457"/>
        <v>0.54571303663548043</v>
      </c>
      <c r="AY1193" s="55">
        <f t="shared" si="458"/>
        <v>0.49533789168161935</v>
      </c>
    </row>
    <row r="1194" spans="1:51" ht="27" thickBot="1" x14ac:dyDescent="0.3">
      <c r="A1194" s="41" t="s">
        <v>1398</v>
      </c>
      <c r="B1194" s="41" t="s">
        <v>1452</v>
      </c>
      <c r="C1194" s="26" t="s">
        <v>1253</v>
      </c>
      <c r="D1194" s="50">
        <v>-7.11</v>
      </c>
      <c r="E1194" s="50">
        <v>-5.8</v>
      </c>
      <c r="F1194" s="50">
        <v>-0.22</v>
      </c>
      <c r="G1194" s="50">
        <v>4.5999999999999996</v>
      </c>
      <c r="H1194" s="50">
        <v>10.89</v>
      </c>
      <c r="I1194" s="50">
        <v>15.5</v>
      </c>
      <c r="J1194" s="50">
        <v>19.600000000000001</v>
      </c>
      <c r="K1194" s="50">
        <v>18.5</v>
      </c>
      <c r="L1194" s="50">
        <v>13.89</v>
      </c>
      <c r="M1194" s="50">
        <v>5.7</v>
      </c>
      <c r="N1194" s="50">
        <v>-1.1100000000000001</v>
      </c>
      <c r="O1194" s="50">
        <v>-5</v>
      </c>
      <c r="P1194" s="51">
        <v>-11.888888888888888</v>
      </c>
      <c r="Q1194" s="51">
        <v>-8.9</v>
      </c>
      <c r="R1194" s="51">
        <v>-5.2222222222222214</v>
      </c>
      <c r="S1194" s="51">
        <v>-4.9000000000000004</v>
      </c>
      <c r="T1194" s="51">
        <v>-1.722222222222223</v>
      </c>
      <c r="U1194" s="51">
        <v>-0.49999999999999922</v>
      </c>
      <c r="V1194" s="51">
        <v>2.4</v>
      </c>
      <c r="W1194" s="51">
        <v>5.9999999999999982</v>
      </c>
      <c r="X1194" s="51">
        <v>4.5000000000000009</v>
      </c>
      <c r="Y1194" s="51">
        <v>-3.8</v>
      </c>
      <c r="Z1194" s="51">
        <v>-5.7222222222222223</v>
      </c>
      <c r="AA1194" s="51">
        <v>-9.3888888888888875</v>
      </c>
      <c r="AB1194" s="53">
        <f t="shared" si="435"/>
        <v>169.61729526073819</v>
      </c>
      <c r="AC1194" s="53">
        <f t="shared" si="436"/>
        <v>246.2663141266446</v>
      </c>
      <c r="AD1194" s="53">
        <f t="shared" si="437"/>
        <v>286.38607925487565</v>
      </c>
      <c r="AE1194" s="53">
        <f t="shared" si="438"/>
        <v>213.30541862421367</v>
      </c>
      <c r="AF1194" s="53">
        <f t="shared" si="439"/>
        <v>223.18283397858232</v>
      </c>
      <c r="AG1194" s="53">
        <f t="shared" si="440"/>
        <v>197.57161688814898</v>
      </c>
      <c r="AH1194" s="53">
        <f t="shared" si="441"/>
        <v>231.55393407517008</v>
      </c>
      <c r="AI1194" s="53">
        <f t="shared" si="442"/>
        <v>410.74935040731964</v>
      </c>
      <c r="AJ1194" s="53">
        <f t="shared" si="443"/>
        <v>447.37504992251803</v>
      </c>
      <c r="AK1194" s="53">
        <f t="shared" si="444"/>
        <v>233.14035266052079</v>
      </c>
      <c r="AL1194" s="53">
        <f t="shared" si="445"/>
        <v>283.25263412755254</v>
      </c>
      <c r="AM1194" s="53">
        <f t="shared" si="446"/>
        <v>214.68489713814259</v>
      </c>
      <c r="AN1194" s="55">
        <f t="shared" si="447"/>
        <v>0.68703793739422669</v>
      </c>
      <c r="AO1194" s="55">
        <f t="shared" si="448"/>
        <v>0.78736844873829781</v>
      </c>
      <c r="AP1194" s="55">
        <f t="shared" si="449"/>
        <v>0.69000433721936194</v>
      </c>
      <c r="AQ1194" s="55">
        <f t="shared" si="450"/>
        <v>0.50155355485503372</v>
      </c>
      <c r="AR1194" s="55">
        <f t="shared" si="451"/>
        <v>0.41409996307173097</v>
      </c>
      <c r="AS1194" s="55">
        <f t="shared" si="452"/>
        <v>0.33521308016207108</v>
      </c>
      <c r="AT1194" s="55">
        <f t="shared" si="453"/>
        <v>0.31887536394554195</v>
      </c>
      <c r="AU1194" s="55">
        <f t="shared" si="454"/>
        <v>0.43952018142811239</v>
      </c>
      <c r="AV1194" s="55">
        <f t="shared" si="455"/>
        <v>0.5312993226775119</v>
      </c>
      <c r="AW1194" s="55">
        <f t="shared" si="456"/>
        <v>0.50467804457039933</v>
      </c>
      <c r="AX1194" s="55">
        <f t="shared" si="457"/>
        <v>0.70885105457573871</v>
      </c>
      <c r="AY1194" s="55">
        <f t="shared" si="458"/>
        <v>0.71318031432813833</v>
      </c>
    </row>
    <row r="1195" spans="1:51" ht="14.4" thickBot="1" x14ac:dyDescent="0.3">
      <c r="A1195" s="41" t="s">
        <v>1398</v>
      </c>
      <c r="B1195" s="41" t="s">
        <v>1452</v>
      </c>
      <c r="C1195" s="26" t="s">
        <v>1254</v>
      </c>
      <c r="D1195" s="50">
        <v>-4.72</v>
      </c>
      <c r="E1195" s="50">
        <v>0.6</v>
      </c>
      <c r="F1195" s="50">
        <v>-1.22</v>
      </c>
      <c r="G1195" s="50">
        <v>9.1</v>
      </c>
      <c r="H1195" s="50">
        <v>12.22</v>
      </c>
      <c r="I1195" s="50">
        <v>18</v>
      </c>
      <c r="J1195" s="50">
        <v>23</v>
      </c>
      <c r="K1195" s="50">
        <v>23.2</v>
      </c>
      <c r="L1195" s="50">
        <v>18.28</v>
      </c>
      <c r="M1195" s="50">
        <v>7</v>
      </c>
      <c r="N1195" s="50">
        <v>2.5</v>
      </c>
      <c r="O1195" s="50">
        <v>-0.89</v>
      </c>
      <c r="P1195" s="51">
        <v>-10.222222222222221</v>
      </c>
      <c r="Q1195" s="51">
        <v>-5.7000000000000011</v>
      </c>
      <c r="R1195" s="51">
        <v>-6.3888888888888884</v>
      </c>
      <c r="S1195" s="51">
        <v>-0.19999999999999968</v>
      </c>
      <c r="T1195" s="51">
        <v>2.5</v>
      </c>
      <c r="U1195" s="51">
        <v>8.1999999999999993</v>
      </c>
      <c r="V1195" s="51">
        <v>10.999999999999998</v>
      </c>
      <c r="W1195" s="51">
        <v>7.1000000000000005</v>
      </c>
      <c r="X1195" s="51">
        <v>6.7777777777777795</v>
      </c>
      <c r="Y1195" s="51">
        <v>-9.9999999999999839E-2</v>
      </c>
      <c r="Z1195" s="51">
        <v>-5.3888888888888884</v>
      </c>
      <c r="AA1195" s="51">
        <v>-6.4999999999999991</v>
      </c>
      <c r="AB1195" s="53">
        <f t="shared" si="435"/>
        <v>184.34100141343211</v>
      </c>
      <c r="AC1195" s="53">
        <f t="shared" si="436"/>
        <v>250.99919046099157</v>
      </c>
      <c r="AD1195" s="53">
        <f t="shared" si="437"/>
        <v>257.9321653763572</v>
      </c>
      <c r="AE1195" s="53">
        <f t="shared" si="438"/>
        <v>314.28110840507492</v>
      </c>
      <c r="AF1195" s="53">
        <f t="shared" si="439"/>
        <v>376.36887718962458</v>
      </c>
      <c r="AG1195" s="53">
        <f t="shared" si="440"/>
        <v>572.82874980021847</v>
      </c>
      <c r="AH1195" s="53">
        <f t="shared" si="441"/>
        <v>612.78959653530069</v>
      </c>
      <c r="AI1195" s="53">
        <f t="shared" si="442"/>
        <v>357.85633389591197</v>
      </c>
      <c r="AJ1195" s="53">
        <f t="shared" si="443"/>
        <v>463.5314881814902</v>
      </c>
      <c r="AK1195" s="53">
        <f t="shared" si="444"/>
        <v>367.78312482398945</v>
      </c>
      <c r="AL1195" s="53">
        <f t="shared" si="445"/>
        <v>229.67306332463534</v>
      </c>
      <c r="AM1195" s="53">
        <f t="shared" si="446"/>
        <v>247.53477173731304</v>
      </c>
      <c r="AN1195" s="55">
        <f t="shared" si="447"/>
        <v>0.65391086833658452</v>
      </c>
      <c r="AO1195" s="55">
        <f t="shared" si="448"/>
        <v>0.6270748525285087</v>
      </c>
      <c r="AP1195" s="55">
        <f t="shared" si="449"/>
        <v>0.67915623368927625</v>
      </c>
      <c r="AQ1195" s="55">
        <f t="shared" si="450"/>
        <v>0.52172185798327253</v>
      </c>
      <c r="AR1195" s="55">
        <f t="shared" si="451"/>
        <v>0.51463059228120545</v>
      </c>
      <c r="AS1195" s="55">
        <f t="shared" si="452"/>
        <v>0.52724802379533775</v>
      </c>
      <c r="AT1195" s="55">
        <f t="shared" si="453"/>
        <v>0.46740001991736435</v>
      </c>
      <c r="AU1195" s="55">
        <f t="shared" si="454"/>
        <v>0.35502662836314453</v>
      </c>
      <c r="AV1195" s="55">
        <f t="shared" si="455"/>
        <v>0.47013669117419943</v>
      </c>
      <c r="AW1195" s="55">
        <f t="shared" si="456"/>
        <v>0.60612082573905546</v>
      </c>
      <c r="AX1195" s="55">
        <f t="shared" si="457"/>
        <v>0.56039722934826808</v>
      </c>
      <c r="AY1195" s="55">
        <f t="shared" si="458"/>
        <v>0.65734449287619978</v>
      </c>
    </row>
    <row r="1196" spans="1:51" ht="40.200000000000003" thickBot="1" x14ac:dyDescent="0.3">
      <c r="A1196" s="41" t="s">
        <v>1398</v>
      </c>
      <c r="B1196" s="41" t="s">
        <v>1452</v>
      </c>
      <c r="C1196" s="26" t="s">
        <v>1255</v>
      </c>
      <c r="D1196" s="50">
        <v>-4.72</v>
      </c>
      <c r="E1196" s="50">
        <v>-3.6</v>
      </c>
      <c r="F1196" s="50">
        <v>0.22</v>
      </c>
      <c r="G1196" s="50">
        <v>5</v>
      </c>
      <c r="H1196" s="50">
        <v>10.220000000000001</v>
      </c>
      <c r="I1196" s="50">
        <v>17.2</v>
      </c>
      <c r="J1196" s="50">
        <v>19.899999999999999</v>
      </c>
      <c r="K1196" s="50">
        <v>18.7</v>
      </c>
      <c r="L1196" s="50">
        <v>12.78</v>
      </c>
      <c r="M1196" s="50">
        <v>7.6</v>
      </c>
      <c r="N1196" s="50">
        <v>-0.89</v>
      </c>
      <c r="O1196" s="50">
        <v>-5.39</v>
      </c>
      <c r="P1196" s="51">
        <v>-9.1111111111111107</v>
      </c>
      <c r="Q1196" s="51">
        <v>-7.5</v>
      </c>
      <c r="R1196" s="51">
        <v>-8.2222222222222232</v>
      </c>
      <c r="S1196" s="51">
        <v>-4.0999999999999996</v>
      </c>
      <c r="T1196" s="51">
        <v>-1.0000000000000004</v>
      </c>
      <c r="U1196" s="51">
        <v>0</v>
      </c>
      <c r="V1196" s="51">
        <v>3.8000000000000016</v>
      </c>
      <c r="W1196" s="51">
        <v>2.5999999999999996</v>
      </c>
      <c r="X1196" s="51">
        <v>-0.61111111111111194</v>
      </c>
      <c r="Y1196" s="51">
        <v>-4.1999999999999993</v>
      </c>
      <c r="Z1196" s="51">
        <v>-5.8888888888888893</v>
      </c>
      <c r="AA1196" s="51">
        <v>-10.888888888888889</v>
      </c>
      <c r="AB1196" s="53">
        <f t="shared" si="435"/>
        <v>219.54744768460395</v>
      </c>
      <c r="AC1196" s="53">
        <f t="shared" si="436"/>
        <v>259.30286341546866</v>
      </c>
      <c r="AD1196" s="53">
        <f t="shared" si="437"/>
        <v>175.07143375852101</v>
      </c>
      <c r="AE1196" s="53">
        <f t="shared" si="438"/>
        <v>233.99034167465493</v>
      </c>
      <c r="AF1196" s="53">
        <f t="shared" si="439"/>
        <v>259.44679789788086</v>
      </c>
      <c r="AG1196" s="53">
        <f t="shared" si="440"/>
        <v>190.66881669382303</v>
      </c>
      <c r="AH1196" s="53">
        <f t="shared" si="441"/>
        <v>277.04403795064025</v>
      </c>
      <c r="AI1196" s="53">
        <f t="shared" si="442"/>
        <v>251.97101514139197</v>
      </c>
      <c r="AJ1196" s="53">
        <f t="shared" si="443"/>
        <v>231.84624689062437</v>
      </c>
      <c r="AK1196" s="53">
        <f t="shared" si="444"/>
        <v>192.69744955588968</v>
      </c>
      <c r="AL1196" s="53">
        <f t="shared" si="445"/>
        <v>271.74995519319924</v>
      </c>
      <c r="AM1196" s="53">
        <f t="shared" si="446"/>
        <v>174.47638364390684</v>
      </c>
      <c r="AN1196" s="55">
        <f t="shared" si="447"/>
        <v>0.71362783403397279</v>
      </c>
      <c r="AO1196" s="55">
        <f t="shared" si="448"/>
        <v>0.74362597496294514</v>
      </c>
      <c r="AP1196" s="55">
        <f t="shared" si="449"/>
        <v>0.53095131641008819</v>
      </c>
      <c r="AQ1196" s="55">
        <f t="shared" si="450"/>
        <v>0.51803373257754881</v>
      </c>
      <c r="AR1196" s="55">
        <f t="shared" si="451"/>
        <v>0.45655138075060675</v>
      </c>
      <c r="AS1196" s="55">
        <f t="shared" si="452"/>
        <v>0.31195814249643816</v>
      </c>
      <c r="AT1196" s="55">
        <f t="shared" si="453"/>
        <v>0.34556401568584222</v>
      </c>
      <c r="AU1196" s="55">
        <f t="shared" si="454"/>
        <v>0.3420960719776035</v>
      </c>
      <c r="AV1196" s="55">
        <f t="shared" si="455"/>
        <v>0.39656275467772756</v>
      </c>
      <c r="AW1196" s="55">
        <f t="shared" si="456"/>
        <v>0.42982919241979234</v>
      </c>
      <c r="AX1196" s="55">
        <f t="shared" si="457"/>
        <v>0.68874690850473463</v>
      </c>
      <c r="AY1196" s="55">
        <f t="shared" si="458"/>
        <v>0.65249859874433502</v>
      </c>
    </row>
    <row r="1197" spans="1:51" ht="14.4" thickBot="1" x14ac:dyDescent="0.3">
      <c r="A1197" s="41" t="s">
        <v>1398</v>
      </c>
      <c r="B1197" s="41" t="s">
        <v>1452</v>
      </c>
      <c r="C1197" s="26" t="s">
        <v>1256</v>
      </c>
      <c r="D1197" s="50">
        <v>-5.28</v>
      </c>
      <c r="E1197" s="50">
        <v>-8.9</v>
      </c>
      <c r="F1197" s="50">
        <v>-0.39</v>
      </c>
      <c r="G1197" s="50">
        <v>4.3</v>
      </c>
      <c r="H1197" s="50">
        <v>7.61</v>
      </c>
      <c r="I1197" s="50">
        <v>12.2</v>
      </c>
      <c r="J1197" s="50">
        <v>16.7</v>
      </c>
      <c r="K1197" s="50">
        <v>14.6</v>
      </c>
      <c r="L1197" s="50">
        <v>11.28</v>
      </c>
      <c r="M1197" s="50">
        <v>2.9</v>
      </c>
      <c r="N1197" s="50">
        <v>-3.39</v>
      </c>
      <c r="O1197" s="50">
        <v>-7.39</v>
      </c>
      <c r="P1197" s="51">
        <v>-8.5</v>
      </c>
      <c r="Q1197" s="51">
        <v>-13.099999999999998</v>
      </c>
      <c r="R1197" s="51">
        <v>-6.3888888888888884</v>
      </c>
      <c r="S1197" s="51">
        <v>-4.7</v>
      </c>
      <c r="T1197" s="51">
        <v>-2.8888888888888884</v>
      </c>
      <c r="U1197" s="51">
        <v>2.5</v>
      </c>
      <c r="V1197" s="51">
        <v>1.7000000000000013</v>
      </c>
      <c r="W1197" s="51">
        <v>4.9000000000000004</v>
      </c>
      <c r="X1197" s="51">
        <v>2.6111111111111125</v>
      </c>
      <c r="Y1197" s="51">
        <v>-3.7</v>
      </c>
      <c r="Z1197" s="51">
        <v>-7.6111111111111107</v>
      </c>
      <c r="AA1197" s="51">
        <v>-10.111111111111111</v>
      </c>
      <c r="AB1197" s="53">
        <f t="shared" si="435"/>
        <v>251.97419812111542</v>
      </c>
      <c r="AC1197" s="53">
        <f t="shared" si="436"/>
        <v>160.31404869507946</v>
      </c>
      <c r="AD1197" s="53">
        <f t="shared" si="437"/>
        <v>242.76770015884097</v>
      </c>
      <c r="AE1197" s="53">
        <f t="shared" si="438"/>
        <v>224.50402080432903</v>
      </c>
      <c r="AF1197" s="53">
        <f t="shared" si="439"/>
        <v>234.2226046722416</v>
      </c>
      <c r="AG1197" s="53">
        <f t="shared" si="440"/>
        <v>376.86410456860074</v>
      </c>
      <c r="AH1197" s="53">
        <f t="shared" si="441"/>
        <v>251.40757047915042</v>
      </c>
      <c r="AI1197" s="53">
        <f t="shared" si="442"/>
        <v>451.82149998406476</v>
      </c>
      <c r="AJ1197" s="53">
        <f t="shared" si="443"/>
        <v>406.82254098917599</v>
      </c>
      <c r="AK1197" s="53">
        <f t="shared" si="444"/>
        <v>287.91436275141484</v>
      </c>
      <c r="AL1197" s="53">
        <f t="shared" si="445"/>
        <v>250.92500168521619</v>
      </c>
      <c r="AM1197" s="53">
        <f t="shared" si="446"/>
        <v>229.98018904310032</v>
      </c>
      <c r="AN1197" s="55">
        <f t="shared" si="447"/>
        <v>0.78086950964974999</v>
      </c>
      <c r="AO1197" s="55">
        <f t="shared" si="448"/>
        <v>0.71593284960267001</v>
      </c>
      <c r="AP1197" s="55">
        <f t="shared" si="449"/>
        <v>0.63922697140431584</v>
      </c>
      <c r="AQ1197" s="55">
        <f t="shared" si="450"/>
        <v>0.51997714895852987</v>
      </c>
      <c r="AR1197" s="55">
        <f t="shared" si="451"/>
        <v>0.47372277629430554</v>
      </c>
      <c r="AS1197" s="55">
        <f t="shared" si="452"/>
        <v>0.5153077448695369</v>
      </c>
      <c r="AT1197" s="55">
        <f t="shared" si="453"/>
        <v>0.36393693984634645</v>
      </c>
      <c r="AU1197" s="55">
        <f t="shared" si="454"/>
        <v>0.52180714903190717</v>
      </c>
      <c r="AV1197" s="55">
        <f t="shared" si="455"/>
        <v>0.55189944140215241</v>
      </c>
      <c r="AW1197" s="55">
        <f t="shared" si="456"/>
        <v>0.61860204283182874</v>
      </c>
      <c r="AX1197" s="55">
        <f t="shared" si="457"/>
        <v>0.72580295359154723</v>
      </c>
      <c r="AY1197" s="55">
        <f t="shared" si="458"/>
        <v>0.80867761841175401</v>
      </c>
    </row>
    <row r="1198" spans="1:51" ht="14.4" thickBot="1" x14ac:dyDescent="0.3">
      <c r="A1198" s="41" t="s">
        <v>1398</v>
      </c>
      <c r="B1198" s="41" t="s">
        <v>1452</v>
      </c>
      <c r="C1198" s="26" t="s">
        <v>1257</v>
      </c>
      <c r="D1198" s="50">
        <v>-6.72</v>
      </c>
      <c r="E1198" s="50">
        <v>-4.3</v>
      </c>
      <c r="F1198" s="50">
        <v>2.5</v>
      </c>
      <c r="G1198" s="50">
        <v>6.5</v>
      </c>
      <c r="H1198" s="50">
        <v>11.5</v>
      </c>
      <c r="I1198" s="50">
        <v>19.100000000000001</v>
      </c>
      <c r="J1198" s="50">
        <v>22.4</v>
      </c>
      <c r="K1198" s="50">
        <v>19.100000000000001</v>
      </c>
      <c r="L1198" s="50">
        <v>16.89</v>
      </c>
      <c r="M1198" s="50">
        <v>6.6</v>
      </c>
      <c r="N1198" s="50">
        <v>-0.11</v>
      </c>
      <c r="O1198" s="50">
        <v>-3.28</v>
      </c>
      <c r="P1198" s="51">
        <v>-11</v>
      </c>
      <c r="Q1198" s="51">
        <v>-13.6</v>
      </c>
      <c r="R1198" s="51">
        <v>-7.2777777777777786</v>
      </c>
      <c r="S1198" s="51">
        <v>-5.3</v>
      </c>
      <c r="T1198" s="51">
        <v>-1.4999999999999996</v>
      </c>
      <c r="U1198" s="51">
        <v>2.5</v>
      </c>
      <c r="V1198" s="51">
        <v>5.7999999999999989</v>
      </c>
      <c r="W1198" s="51">
        <v>3.5999999999999983</v>
      </c>
      <c r="X1198" s="51">
        <v>-0.38888888888888851</v>
      </c>
      <c r="Y1198" s="51">
        <v>-4.7</v>
      </c>
      <c r="Z1198" s="51">
        <v>-8.2777777777777768</v>
      </c>
      <c r="AA1198" s="51">
        <v>-11.277777777777779</v>
      </c>
      <c r="AB1198" s="53">
        <f t="shared" si="435"/>
        <v>189.72221514763251</v>
      </c>
      <c r="AC1198" s="53">
        <f t="shared" si="436"/>
        <v>103.90083582925111</v>
      </c>
      <c r="AD1198" s="53">
        <f t="shared" si="437"/>
        <v>172.05867115300649</v>
      </c>
      <c r="AE1198" s="53">
        <f t="shared" si="438"/>
        <v>176.00141486942758</v>
      </c>
      <c r="AF1198" s="53">
        <f t="shared" si="439"/>
        <v>221.45668376286659</v>
      </c>
      <c r="AG1198" s="53">
        <f t="shared" si="440"/>
        <v>242.29047549921466</v>
      </c>
      <c r="AH1198" s="53">
        <f t="shared" si="441"/>
        <v>314.0947671814298</v>
      </c>
      <c r="AI1198" s="53">
        <f t="shared" si="442"/>
        <v>283.08567055090907</v>
      </c>
      <c r="AJ1198" s="53">
        <f t="shared" si="443"/>
        <v>183.7681260568153</v>
      </c>
      <c r="AK1198" s="53">
        <f t="shared" si="444"/>
        <v>191.39374981712336</v>
      </c>
      <c r="AL1198" s="53">
        <f t="shared" si="445"/>
        <v>177.76823461383086</v>
      </c>
      <c r="AM1198" s="53">
        <f t="shared" si="446"/>
        <v>139.94376585119554</v>
      </c>
      <c r="AN1198" s="55">
        <f t="shared" si="447"/>
        <v>0.71581092834191162</v>
      </c>
      <c r="AO1198" s="55">
        <f t="shared" si="448"/>
        <v>0.48322653341378419</v>
      </c>
      <c r="AP1198" s="55">
        <f t="shared" si="449"/>
        <v>0.48504187065160492</v>
      </c>
      <c r="AQ1198" s="55">
        <f t="shared" si="450"/>
        <v>0.42655521100722593</v>
      </c>
      <c r="AR1198" s="55">
        <f t="shared" si="451"/>
        <v>0.40424129864341468</v>
      </c>
      <c r="AS1198" s="55">
        <f t="shared" si="452"/>
        <v>0.33129756063074678</v>
      </c>
      <c r="AT1198" s="55">
        <f t="shared" si="453"/>
        <v>0.34077404987469279</v>
      </c>
      <c r="AU1198" s="55">
        <f t="shared" si="454"/>
        <v>0.35810386656848459</v>
      </c>
      <c r="AV1198" s="55">
        <f t="shared" si="455"/>
        <v>0.30928179603060957</v>
      </c>
      <c r="AW1198" s="55">
        <f t="shared" si="456"/>
        <v>0.4432899508963758</v>
      </c>
      <c r="AX1198" s="55">
        <f t="shared" si="457"/>
        <v>0.54146251065646078</v>
      </c>
      <c r="AY1198" s="55">
        <f t="shared" si="458"/>
        <v>0.53981233578175092</v>
      </c>
    </row>
    <row r="1199" spans="1:51" ht="14.4" thickBot="1" x14ac:dyDescent="0.3">
      <c r="A1199" s="41" t="s">
        <v>1398</v>
      </c>
      <c r="B1199" s="41" t="s">
        <v>1452</v>
      </c>
      <c r="C1199" s="26" t="s">
        <v>1258</v>
      </c>
      <c r="D1199" s="50">
        <v>-3.22</v>
      </c>
      <c r="E1199" s="50">
        <v>-3.1</v>
      </c>
      <c r="F1199" s="50">
        <v>3</v>
      </c>
      <c r="G1199" s="50">
        <v>5.8</v>
      </c>
      <c r="H1199" s="50">
        <v>9.61</v>
      </c>
      <c r="I1199" s="50">
        <v>14.7</v>
      </c>
      <c r="J1199" s="50">
        <v>19.7</v>
      </c>
      <c r="K1199" s="50">
        <v>18.5</v>
      </c>
      <c r="L1199" s="50">
        <v>13.11</v>
      </c>
      <c r="M1199" s="50">
        <v>5.8</v>
      </c>
      <c r="N1199" s="50">
        <v>0.39</v>
      </c>
      <c r="O1199" s="50">
        <v>-4.22</v>
      </c>
      <c r="P1199" s="51">
        <v>-10.222222222222221</v>
      </c>
      <c r="Q1199" s="51">
        <v>-8.9</v>
      </c>
      <c r="R1199" s="51">
        <v>-6.7777777777777768</v>
      </c>
      <c r="S1199" s="51">
        <v>-5.3</v>
      </c>
      <c r="T1199" s="51">
        <v>0.72222222222222066</v>
      </c>
      <c r="U1199" s="51">
        <v>1.7000000000000013</v>
      </c>
      <c r="V1199" s="51">
        <v>7.6999999999999993</v>
      </c>
      <c r="W1199" s="51">
        <v>5.1999999999999993</v>
      </c>
      <c r="X1199" s="51">
        <v>4.6111111111111098</v>
      </c>
      <c r="Y1199" s="51">
        <v>-4.4000000000000012</v>
      </c>
      <c r="Z1199" s="51">
        <v>-8.1111111111111125</v>
      </c>
      <c r="AA1199" s="51">
        <v>-9.8888888888888893</v>
      </c>
      <c r="AB1199" s="53">
        <f t="shared" si="435"/>
        <v>164.73943869624262</v>
      </c>
      <c r="AC1199" s="53">
        <f t="shared" si="436"/>
        <v>200.98573584475761</v>
      </c>
      <c r="AD1199" s="53">
        <f t="shared" si="437"/>
        <v>179.34027784340935</v>
      </c>
      <c r="AE1199" s="53">
        <f t="shared" si="438"/>
        <v>184.70881790867512</v>
      </c>
      <c r="AF1199" s="53">
        <f t="shared" si="439"/>
        <v>347.04854609512046</v>
      </c>
      <c r="AG1199" s="53">
        <f t="shared" si="440"/>
        <v>285.73013467287461</v>
      </c>
      <c r="AH1199" s="53">
        <f t="shared" si="441"/>
        <v>481.26304832530519</v>
      </c>
      <c r="AI1199" s="53">
        <f t="shared" si="442"/>
        <v>367.64593312651618</v>
      </c>
      <c r="AJ1199" s="53">
        <f t="shared" si="443"/>
        <v>478.03946897212353</v>
      </c>
      <c r="AK1199" s="53">
        <f t="shared" si="444"/>
        <v>211.59734316150809</v>
      </c>
      <c r="AL1199" s="53">
        <f t="shared" si="445"/>
        <v>175.94161826964879</v>
      </c>
      <c r="AM1199" s="53">
        <f t="shared" si="446"/>
        <v>187.12288719623285</v>
      </c>
      <c r="AN1199" s="55">
        <f t="shared" si="447"/>
        <v>0.58437845395849142</v>
      </c>
      <c r="AO1199" s="55">
        <f t="shared" si="448"/>
        <v>0.64259631940254214</v>
      </c>
      <c r="AP1199" s="55">
        <f t="shared" si="449"/>
        <v>0.48649840209345901</v>
      </c>
      <c r="AQ1199" s="55">
        <f t="shared" si="450"/>
        <v>0.44765838306687494</v>
      </c>
      <c r="AR1199" s="55">
        <f t="shared" si="451"/>
        <v>0.53892483569248839</v>
      </c>
      <c r="AS1199" s="55">
        <f t="shared" si="452"/>
        <v>0.41362219378097165</v>
      </c>
      <c r="AT1199" s="55">
        <f t="shared" si="453"/>
        <v>0.45828769116899087</v>
      </c>
      <c r="AU1199" s="55">
        <f t="shared" si="454"/>
        <v>0.41581989250516282</v>
      </c>
      <c r="AV1199" s="55">
        <f t="shared" si="455"/>
        <v>0.56332554856675698</v>
      </c>
      <c r="AW1199" s="55">
        <f t="shared" si="456"/>
        <v>0.47913512789356405</v>
      </c>
      <c r="AX1199" s="55">
        <f t="shared" si="457"/>
        <v>0.52900650986701359</v>
      </c>
      <c r="AY1199" s="55">
        <f t="shared" si="458"/>
        <v>0.64654621340489116</v>
      </c>
    </row>
    <row r="1200" spans="1:51" ht="14.4" thickBot="1" x14ac:dyDescent="0.3">
      <c r="A1200" s="41" t="s">
        <v>1398</v>
      </c>
      <c r="B1200" s="41" t="s">
        <v>1452</v>
      </c>
      <c r="C1200" s="26" t="s">
        <v>1259</v>
      </c>
      <c r="D1200" s="50">
        <v>-2</v>
      </c>
      <c r="E1200" s="50">
        <v>-2.2999999999999998</v>
      </c>
      <c r="F1200" s="50">
        <v>3</v>
      </c>
      <c r="G1200" s="50">
        <v>6.1</v>
      </c>
      <c r="H1200" s="50">
        <v>11.5</v>
      </c>
      <c r="I1200" s="50">
        <v>16.2</v>
      </c>
      <c r="J1200" s="50">
        <v>22.1</v>
      </c>
      <c r="K1200" s="50">
        <v>19.8</v>
      </c>
      <c r="L1200" s="50">
        <v>12.22</v>
      </c>
      <c r="M1200" s="50">
        <v>5.7</v>
      </c>
      <c r="N1200" s="50">
        <v>-0.72</v>
      </c>
      <c r="O1200" s="50">
        <v>-3.11</v>
      </c>
      <c r="P1200" s="51">
        <v>-7.6111111111111107</v>
      </c>
      <c r="Q1200" s="51">
        <v>-6.9</v>
      </c>
      <c r="R1200" s="51">
        <v>-7.2222222222222223</v>
      </c>
      <c r="S1200" s="51">
        <v>-5.3</v>
      </c>
      <c r="T1200" s="51">
        <v>-1.1111111111111112</v>
      </c>
      <c r="U1200" s="51">
        <v>2.8999999999999995</v>
      </c>
      <c r="V1200" s="51">
        <v>3.3999999999999986</v>
      </c>
      <c r="W1200" s="51">
        <v>5.4999999999999991</v>
      </c>
      <c r="X1200" s="51">
        <v>1.2222222222222239</v>
      </c>
      <c r="Y1200" s="51">
        <v>-2.7999999999999994</v>
      </c>
      <c r="Z1200" s="51">
        <v>-6.2222222222222214</v>
      </c>
      <c r="AA1200" s="51">
        <v>-8.7222222222222214</v>
      </c>
      <c r="AB1200" s="53">
        <f t="shared" si="435"/>
        <v>226.34913951298464</v>
      </c>
      <c r="AC1200" s="53">
        <f t="shared" si="436"/>
        <v>258.21895985591652</v>
      </c>
      <c r="AD1200" s="53">
        <f t="shared" si="437"/>
        <v>167.49334984281066</v>
      </c>
      <c r="AE1200" s="53">
        <f t="shared" si="438"/>
        <v>180.91951968187587</v>
      </c>
      <c r="AF1200" s="53">
        <f t="shared" si="439"/>
        <v>234.44981374450799</v>
      </c>
      <c r="AG1200" s="53">
        <f t="shared" si="440"/>
        <v>307.8713079759649</v>
      </c>
      <c r="AH1200" s="53">
        <f t="shared" si="441"/>
        <v>228.75856318568285</v>
      </c>
      <c r="AI1200" s="53">
        <f t="shared" si="442"/>
        <v>353.46019971718181</v>
      </c>
      <c r="AJ1200" s="53">
        <f t="shared" si="443"/>
        <v>313.57807645838216</v>
      </c>
      <c r="AK1200" s="53">
        <f t="shared" si="444"/>
        <v>270.61563516127688</v>
      </c>
      <c r="AL1200" s="53">
        <f t="shared" si="445"/>
        <v>255.09188151020885</v>
      </c>
      <c r="AM1200" s="53">
        <f t="shared" si="446"/>
        <v>206.79726491891842</v>
      </c>
      <c r="AN1200" s="55">
        <f t="shared" si="447"/>
        <v>0.65471703854972474</v>
      </c>
      <c r="AO1200" s="55">
        <f t="shared" si="448"/>
        <v>0.70707775713138787</v>
      </c>
      <c r="AP1200" s="55">
        <f t="shared" si="449"/>
        <v>0.47015524268938774</v>
      </c>
      <c r="AQ1200" s="55">
        <f t="shared" si="450"/>
        <v>0.43847467902733189</v>
      </c>
      <c r="AR1200" s="55">
        <f t="shared" si="451"/>
        <v>0.41593094264309932</v>
      </c>
      <c r="AS1200" s="55">
        <f t="shared" si="452"/>
        <v>0.40919336781201571</v>
      </c>
      <c r="AT1200" s="55">
        <f t="shared" si="453"/>
        <v>0.29348764510530551</v>
      </c>
      <c r="AU1200" s="55">
        <f t="shared" si="454"/>
        <v>0.39153470933067491</v>
      </c>
      <c r="AV1200" s="55">
        <f t="shared" si="455"/>
        <v>0.46974438061470886</v>
      </c>
      <c r="AW1200" s="55">
        <f t="shared" si="456"/>
        <v>0.54372854014415606</v>
      </c>
      <c r="AX1200" s="55">
        <f t="shared" si="457"/>
        <v>0.66317535625991852</v>
      </c>
      <c r="AY1200" s="55">
        <f t="shared" si="458"/>
        <v>0.65206304213765598</v>
      </c>
    </row>
    <row r="1201" spans="1:51" ht="14.4" thickBot="1" x14ac:dyDescent="0.3">
      <c r="A1201" s="41" t="s">
        <v>1398</v>
      </c>
      <c r="B1201" s="41" t="s">
        <v>1452</v>
      </c>
      <c r="C1201" s="27" t="s">
        <v>1260</v>
      </c>
      <c r="D1201" s="50">
        <v>-5.72</v>
      </c>
      <c r="E1201" s="50">
        <v>-4.2</v>
      </c>
      <c r="F1201" s="50">
        <v>-1.28</v>
      </c>
      <c r="G1201" s="50">
        <v>7.2</v>
      </c>
      <c r="H1201" s="50">
        <v>12.72</v>
      </c>
      <c r="I1201" s="50">
        <v>19.3</v>
      </c>
      <c r="J1201" s="50">
        <v>23.4</v>
      </c>
      <c r="K1201" s="50">
        <v>22.5</v>
      </c>
      <c r="L1201" s="50">
        <v>17.28</v>
      </c>
      <c r="M1201" s="50">
        <v>7.3</v>
      </c>
      <c r="N1201" s="50">
        <v>2.2799999999999998</v>
      </c>
      <c r="O1201" s="50">
        <v>-7</v>
      </c>
      <c r="P1201" s="51">
        <v>-9.8888888888888893</v>
      </c>
      <c r="Q1201" s="51">
        <v>-12.3</v>
      </c>
      <c r="R1201" s="51">
        <v>-7.7777777777777777</v>
      </c>
      <c r="S1201" s="51">
        <v>-1.1000000000000003</v>
      </c>
      <c r="T1201" s="51">
        <v>0.72222222222222066</v>
      </c>
      <c r="U1201" s="51">
        <v>1.4000000000000017</v>
      </c>
      <c r="V1201" s="51">
        <v>3.699999999999998</v>
      </c>
      <c r="W1201" s="51">
        <v>4.9000000000000004</v>
      </c>
      <c r="X1201" s="51">
        <v>5.4999999999999991</v>
      </c>
      <c r="Y1201" s="51">
        <v>-2.1000000000000005</v>
      </c>
      <c r="Z1201" s="51">
        <v>-6.1111111111111107</v>
      </c>
      <c r="AA1201" s="51">
        <v>-10.277777777777777</v>
      </c>
      <c r="AB1201" s="53">
        <f t="shared" si="435"/>
        <v>209.58601678211843</v>
      </c>
      <c r="AC1201" s="53">
        <f t="shared" si="436"/>
        <v>127.26820943671058</v>
      </c>
      <c r="AD1201" s="53">
        <f t="shared" si="437"/>
        <v>209.21734035018343</v>
      </c>
      <c r="AE1201" s="53">
        <f t="shared" si="438"/>
        <v>313.57672223291416</v>
      </c>
      <c r="AF1201" s="53">
        <f t="shared" si="439"/>
        <v>282.3929326391692</v>
      </c>
      <c r="AG1201" s="53">
        <f t="shared" si="440"/>
        <v>204.52020894505787</v>
      </c>
      <c r="AH1201" s="53">
        <f t="shared" si="441"/>
        <v>220.54629237026703</v>
      </c>
      <c r="AI1201" s="53">
        <f t="shared" si="442"/>
        <v>275.51593948374847</v>
      </c>
      <c r="AJ1201" s="53">
        <f t="shared" si="443"/>
        <v>413.86303205864863</v>
      </c>
      <c r="AK1201" s="53">
        <f t="shared" si="444"/>
        <v>268.87297201208452</v>
      </c>
      <c r="AL1201" s="53">
        <f t="shared" si="445"/>
        <v>209.01664589132344</v>
      </c>
      <c r="AM1201" s="53">
        <f t="shared" si="446"/>
        <v>217.3747470131797</v>
      </c>
      <c r="AN1201" s="55">
        <f t="shared" si="447"/>
        <v>0.72416072434254664</v>
      </c>
      <c r="AO1201" s="55">
        <f t="shared" si="448"/>
        <v>0.53280701921729512</v>
      </c>
      <c r="AP1201" s="55">
        <f t="shared" si="449"/>
        <v>0.61301402279139594</v>
      </c>
      <c r="AQ1201" s="55">
        <f t="shared" si="450"/>
        <v>0.55585563066252131</v>
      </c>
      <c r="AR1201" s="55">
        <f t="shared" si="451"/>
        <v>0.43852241000765285</v>
      </c>
      <c r="AS1201" s="55">
        <f t="shared" si="452"/>
        <v>0.30249139046564788</v>
      </c>
      <c r="AT1201" s="55">
        <f t="shared" si="453"/>
        <v>0.27703455101558633</v>
      </c>
      <c r="AU1201" s="55">
        <f t="shared" si="454"/>
        <v>0.3181924430332172</v>
      </c>
      <c r="AV1201" s="55">
        <f t="shared" si="455"/>
        <v>0.45844409664638652</v>
      </c>
      <c r="AW1201" s="55">
        <f t="shared" si="456"/>
        <v>0.51295451128857916</v>
      </c>
      <c r="AX1201" s="55">
        <f t="shared" si="457"/>
        <v>0.53880131154133737</v>
      </c>
      <c r="AY1201" s="55">
        <f t="shared" si="458"/>
        <v>0.77448475875882827</v>
      </c>
    </row>
    <row r="1202" spans="1:51" ht="14.4" thickBot="1" x14ac:dyDescent="0.3">
      <c r="A1202" s="41" t="s">
        <v>1398</v>
      </c>
      <c r="B1202" s="41" t="s">
        <v>1452</v>
      </c>
      <c r="C1202" s="26" t="s">
        <v>1261</v>
      </c>
      <c r="D1202" s="50">
        <v>-5.89</v>
      </c>
      <c r="E1202" s="50">
        <v>-3.3</v>
      </c>
      <c r="F1202" s="50">
        <v>2.61</v>
      </c>
      <c r="G1202" s="50">
        <v>8.4</v>
      </c>
      <c r="H1202" s="50">
        <v>12.5</v>
      </c>
      <c r="I1202" s="50">
        <v>16.7</v>
      </c>
      <c r="J1202" s="50">
        <v>22.2</v>
      </c>
      <c r="K1202" s="50">
        <v>21.2</v>
      </c>
      <c r="L1202" s="50">
        <v>14.39</v>
      </c>
      <c r="M1202" s="50">
        <v>7</v>
      </c>
      <c r="N1202" s="50">
        <v>3.11</v>
      </c>
      <c r="O1202" s="50">
        <v>-3.22</v>
      </c>
      <c r="P1202" s="51">
        <v>-11.388888888888889</v>
      </c>
      <c r="Q1202" s="51">
        <v>-9.2000000000000011</v>
      </c>
      <c r="R1202" s="51">
        <v>-5.3888888888888884</v>
      </c>
      <c r="S1202" s="51">
        <v>-1.2</v>
      </c>
      <c r="T1202" s="51">
        <v>4.8888888888888875</v>
      </c>
      <c r="U1202" s="51">
        <v>8.1</v>
      </c>
      <c r="V1202" s="51">
        <v>10.199999999999999</v>
      </c>
      <c r="W1202" s="51">
        <v>8.8000000000000025</v>
      </c>
      <c r="X1202" s="51">
        <v>4.2222222222222232</v>
      </c>
      <c r="Y1202" s="51">
        <v>-0.80000000000000071</v>
      </c>
      <c r="Z1202" s="51">
        <v>-5.7777777777777768</v>
      </c>
      <c r="AA1202" s="51">
        <v>-9.1111111111111107</v>
      </c>
      <c r="AB1202" s="53">
        <f t="shared" si="435"/>
        <v>167.35868111217292</v>
      </c>
      <c r="AC1202" s="53">
        <f t="shared" si="436"/>
        <v>194.64650238857345</v>
      </c>
      <c r="AD1202" s="53">
        <f t="shared" si="437"/>
        <v>227.88585422509229</v>
      </c>
      <c r="AE1202" s="53">
        <f t="shared" si="438"/>
        <v>284.7770928335529</v>
      </c>
      <c r="AF1202" s="53">
        <f t="shared" si="439"/>
        <v>517.16974667963711</v>
      </c>
      <c r="AG1202" s="53">
        <f t="shared" si="440"/>
        <v>613.47492681056315</v>
      </c>
      <c r="AH1202" s="53">
        <f t="shared" si="441"/>
        <v>578.27539075204209</v>
      </c>
      <c r="AI1202" s="53">
        <f t="shared" si="442"/>
        <v>509.33363240252578</v>
      </c>
      <c r="AJ1202" s="53">
        <f t="shared" si="443"/>
        <v>416.60348428492517</v>
      </c>
      <c r="AK1202" s="53">
        <f t="shared" si="444"/>
        <v>332.15100869758948</v>
      </c>
      <c r="AL1202" s="53">
        <f t="shared" si="445"/>
        <v>207.33516369397029</v>
      </c>
      <c r="AM1202" s="53">
        <f t="shared" si="446"/>
        <v>196.20227199285969</v>
      </c>
      <c r="AN1202" s="55">
        <f t="shared" si="447"/>
        <v>0.65130976545311003</v>
      </c>
      <c r="AO1202" s="55">
        <f t="shared" si="448"/>
        <v>0.63710788124013418</v>
      </c>
      <c r="AP1202" s="55">
        <f t="shared" si="449"/>
        <v>0.55603647840450465</v>
      </c>
      <c r="AQ1202" s="55">
        <f t="shared" si="450"/>
        <v>0.50851377283771559</v>
      </c>
      <c r="AR1202" s="55">
        <f t="shared" si="451"/>
        <v>0.59774025331798553</v>
      </c>
      <c r="AS1202" s="55">
        <f t="shared" si="452"/>
        <v>0.56850641833063442</v>
      </c>
      <c r="AT1202" s="55">
        <f t="shared" si="453"/>
        <v>0.46520657350299754</v>
      </c>
      <c r="AU1202" s="55">
        <f t="shared" si="454"/>
        <v>0.45014380216609712</v>
      </c>
      <c r="AV1202" s="55">
        <f t="shared" si="455"/>
        <v>0.50446748746444092</v>
      </c>
      <c r="AW1202" s="55">
        <f t="shared" si="456"/>
        <v>0.57601142134908023</v>
      </c>
      <c r="AX1202" s="55">
        <f t="shared" si="457"/>
        <v>0.52106214075112722</v>
      </c>
      <c r="AY1202" s="55">
        <f t="shared" si="458"/>
        <v>0.63774552549547869</v>
      </c>
    </row>
    <row r="1203" spans="1:51" ht="14.4" thickBot="1" x14ac:dyDescent="0.3">
      <c r="A1203" s="41" t="s">
        <v>1398</v>
      </c>
      <c r="B1203" s="41" t="s">
        <v>1452</v>
      </c>
      <c r="C1203" s="26" t="s">
        <v>1262</v>
      </c>
      <c r="D1203" s="50">
        <v>-6.78</v>
      </c>
      <c r="E1203" s="50">
        <v>-4.2</v>
      </c>
      <c r="F1203" s="50">
        <v>3.11</v>
      </c>
      <c r="G1203" s="50">
        <v>8.1999999999999993</v>
      </c>
      <c r="H1203" s="50">
        <v>12.61</v>
      </c>
      <c r="I1203" s="50">
        <v>18.100000000000001</v>
      </c>
      <c r="J1203" s="50">
        <v>21.7</v>
      </c>
      <c r="K1203" s="50">
        <v>23.4</v>
      </c>
      <c r="L1203" s="50">
        <v>16.61</v>
      </c>
      <c r="M1203" s="50">
        <v>7.9</v>
      </c>
      <c r="N1203" s="50">
        <v>0.5</v>
      </c>
      <c r="O1203" s="50">
        <v>-6.89</v>
      </c>
      <c r="P1203" s="51">
        <v>-11.611111111111111</v>
      </c>
      <c r="Q1203" s="51">
        <v>-8.3000000000000007</v>
      </c>
      <c r="R1203" s="51">
        <v>-7.3888888888888893</v>
      </c>
      <c r="S1203" s="51">
        <v>-2.0000000000000009</v>
      </c>
      <c r="T1203" s="51">
        <v>3.1111111111111116</v>
      </c>
      <c r="U1203" s="51">
        <v>5.9999999999999982</v>
      </c>
      <c r="V1203" s="51">
        <v>8.1</v>
      </c>
      <c r="W1203" s="51">
        <v>6.6000000000000014</v>
      </c>
      <c r="X1203" s="51">
        <v>2.9999999999999991</v>
      </c>
      <c r="Y1203" s="51">
        <v>0.79999999999999871</v>
      </c>
      <c r="Z1203" s="51">
        <v>-5.6111111111111116</v>
      </c>
      <c r="AA1203" s="51">
        <v>-10.722222222222223</v>
      </c>
      <c r="AB1203" s="53">
        <f t="shared" si="435"/>
        <v>172.89259091862388</v>
      </c>
      <c r="AC1203" s="53">
        <f t="shared" si="436"/>
        <v>239.60237704001983</v>
      </c>
      <c r="AD1203" s="53">
        <f t="shared" si="437"/>
        <v>161.97936070375269</v>
      </c>
      <c r="AE1203" s="53">
        <f t="shared" si="438"/>
        <v>256.64527700302085</v>
      </c>
      <c r="AF1203" s="53">
        <f t="shared" si="439"/>
        <v>400.05118500148416</v>
      </c>
      <c r="AG1203" s="53">
        <f t="shared" si="440"/>
        <v>421.18432231998293</v>
      </c>
      <c r="AH1203" s="53">
        <f t="shared" si="441"/>
        <v>449.28964608986195</v>
      </c>
      <c r="AI1203" s="53">
        <f t="shared" si="442"/>
        <v>330.12017712615045</v>
      </c>
      <c r="AJ1203" s="53">
        <f t="shared" si="443"/>
        <v>304.21913662911089</v>
      </c>
      <c r="AK1203" s="53">
        <f t="shared" si="444"/>
        <v>393.94453753450074</v>
      </c>
      <c r="AL1203" s="53">
        <f t="shared" si="445"/>
        <v>256.25749264122254</v>
      </c>
      <c r="AM1203" s="53">
        <f t="shared" si="446"/>
        <v>200.88958898183606</v>
      </c>
      <c r="AN1203" s="55">
        <f t="shared" si="447"/>
        <v>0.68489975700926709</v>
      </c>
      <c r="AO1203" s="55">
        <f t="shared" si="448"/>
        <v>0.73106422459256304</v>
      </c>
      <c r="AP1203" s="55">
        <f t="shared" si="449"/>
        <v>0.46055645936919892</v>
      </c>
      <c r="AQ1203" s="55">
        <f t="shared" si="450"/>
        <v>0.4860284762242415</v>
      </c>
      <c r="AR1203" s="55">
        <f t="shared" si="451"/>
        <v>0.5238265671138479</v>
      </c>
      <c r="AS1203" s="55">
        <f t="shared" si="452"/>
        <v>0.45068606822428858</v>
      </c>
      <c r="AT1203" s="55">
        <f t="shared" si="453"/>
        <v>0.41635613181377651</v>
      </c>
      <c r="AU1203" s="55">
        <f t="shared" si="454"/>
        <v>0.3389378659056751</v>
      </c>
      <c r="AV1203" s="55">
        <f t="shared" si="455"/>
        <v>0.40148703698008187</v>
      </c>
      <c r="AW1203" s="55">
        <f t="shared" si="456"/>
        <v>0.60832931368802123</v>
      </c>
      <c r="AX1203" s="55">
        <f t="shared" si="457"/>
        <v>0.63590045537602968</v>
      </c>
      <c r="AY1203" s="55">
        <f t="shared" si="458"/>
        <v>0.74139804466016312</v>
      </c>
    </row>
    <row r="1204" spans="1:51" ht="14.4" thickBot="1" x14ac:dyDescent="0.3">
      <c r="A1204" s="41" t="s">
        <v>1453</v>
      </c>
      <c r="B1204" s="41" t="s">
        <v>1454</v>
      </c>
      <c r="C1204" s="27" t="s">
        <v>1263</v>
      </c>
      <c r="D1204" s="50" t="e">
        <v>#VALUE!</v>
      </c>
      <c r="E1204" s="50" t="e">
        <v>#VALUE!</v>
      </c>
      <c r="F1204" s="50" t="e">
        <v>#VALUE!</v>
      </c>
      <c r="G1204" s="50" t="e">
        <v>#VALUE!</v>
      </c>
      <c r="H1204" s="50" t="e">
        <v>#VALUE!</v>
      </c>
      <c r="I1204" s="50" t="e">
        <v>#VALUE!</v>
      </c>
      <c r="J1204" s="50" t="e">
        <v>#VALUE!</v>
      </c>
      <c r="K1204" s="50" t="e">
        <v>#VALUE!</v>
      </c>
      <c r="L1204" s="50" t="e">
        <v>#VALUE!</v>
      </c>
      <c r="M1204" s="50" t="e">
        <v>#VALUE!</v>
      </c>
      <c r="N1204" s="50" t="e">
        <v>#VALUE!</v>
      </c>
      <c r="O1204" s="50" t="e">
        <v>#VALUE!</v>
      </c>
      <c r="P1204" s="51" t="e">
        <v>#VALUE!</v>
      </c>
      <c r="Q1204" s="51" t="e">
        <v>#VALUE!</v>
      </c>
      <c r="R1204" s="51" t="e">
        <v>#VALUE!</v>
      </c>
      <c r="S1204" s="51" t="e">
        <v>#VALUE!</v>
      </c>
      <c r="T1204" s="51" t="e">
        <v>#VALUE!</v>
      </c>
      <c r="U1204" s="51" t="e">
        <v>#VALUE!</v>
      </c>
      <c r="V1204" s="51" t="e">
        <v>#VALUE!</v>
      </c>
      <c r="W1204" s="51" t="e">
        <v>#VALUE!</v>
      </c>
      <c r="X1204" s="51" t="e">
        <v>#VALUE!</v>
      </c>
      <c r="Y1204" s="51" t="e">
        <v>#VALUE!</v>
      </c>
      <c r="Z1204" s="51" t="e">
        <v>#VALUE!</v>
      </c>
      <c r="AA1204" s="51" t="e">
        <v>#VALUE!</v>
      </c>
      <c r="AB1204" s="53" t="e">
        <f t="shared" si="435"/>
        <v>#VALUE!</v>
      </c>
      <c r="AC1204" s="53" t="e">
        <f t="shared" si="436"/>
        <v>#VALUE!</v>
      </c>
      <c r="AD1204" s="53" t="e">
        <f t="shared" si="437"/>
        <v>#VALUE!</v>
      </c>
      <c r="AE1204" s="53" t="e">
        <f t="shared" si="438"/>
        <v>#VALUE!</v>
      </c>
      <c r="AF1204" s="53" t="e">
        <f t="shared" si="439"/>
        <v>#VALUE!</v>
      </c>
      <c r="AG1204" s="53" t="e">
        <f t="shared" si="440"/>
        <v>#VALUE!</v>
      </c>
      <c r="AH1204" s="53" t="e">
        <f t="shared" si="441"/>
        <v>#VALUE!</v>
      </c>
      <c r="AI1204" s="53" t="e">
        <f t="shared" si="442"/>
        <v>#VALUE!</v>
      </c>
      <c r="AJ1204" s="53" t="e">
        <f t="shared" si="443"/>
        <v>#VALUE!</v>
      </c>
      <c r="AK1204" s="53" t="e">
        <f t="shared" si="444"/>
        <v>#VALUE!</v>
      </c>
      <c r="AL1204" s="53" t="e">
        <f t="shared" si="445"/>
        <v>#VALUE!</v>
      </c>
      <c r="AM1204" s="53" t="e">
        <f t="shared" si="446"/>
        <v>#VALUE!</v>
      </c>
      <c r="AN1204" s="55" t="e">
        <f t="shared" si="447"/>
        <v>#VALUE!</v>
      </c>
      <c r="AO1204" s="55" t="e">
        <f t="shared" si="448"/>
        <v>#VALUE!</v>
      </c>
      <c r="AP1204" s="55" t="e">
        <f t="shared" si="449"/>
        <v>#VALUE!</v>
      </c>
      <c r="AQ1204" s="55" t="e">
        <f t="shared" si="450"/>
        <v>#VALUE!</v>
      </c>
      <c r="AR1204" s="55" t="e">
        <f t="shared" si="451"/>
        <v>#VALUE!</v>
      </c>
      <c r="AS1204" s="55" t="e">
        <f t="shared" si="452"/>
        <v>#VALUE!</v>
      </c>
      <c r="AT1204" s="55" t="e">
        <f t="shared" si="453"/>
        <v>#VALUE!</v>
      </c>
      <c r="AU1204" s="55" t="e">
        <f t="shared" si="454"/>
        <v>#VALUE!</v>
      </c>
      <c r="AV1204" s="55" t="e">
        <f t="shared" si="455"/>
        <v>#VALUE!</v>
      </c>
      <c r="AW1204" s="55" t="e">
        <f t="shared" si="456"/>
        <v>#VALUE!</v>
      </c>
      <c r="AX1204" s="55" t="e">
        <f t="shared" si="457"/>
        <v>#VALUE!</v>
      </c>
      <c r="AY1204" s="55" t="e">
        <f t="shared" si="458"/>
        <v>#VALUE!</v>
      </c>
    </row>
  </sheetData>
  <sheetProtection sheet="1" objects="1" scenarios="1"/>
  <mergeCells count="4">
    <mergeCell ref="D5:O5"/>
    <mergeCell ref="P5:AA5"/>
    <mergeCell ref="AB5:AM5"/>
    <mergeCell ref="AN5:AY5"/>
  </mergeCells>
  <pageMargins left="0.7" right="0.7" top="0.75" bottom="0.75" header="0.3" footer="0.3"/>
  <customProperties>
    <customPr name="SSC_SHEET_GU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FF31F-8466-4378-8648-2A02B341B74B}">
  <dimension ref="A1:BS74"/>
  <sheetViews>
    <sheetView workbookViewId="0"/>
  </sheetViews>
  <sheetFormatPr defaultRowHeight="13.8" x14ac:dyDescent="0.25"/>
  <cols>
    <col min="5" max="5" width="12.69921875" bestFit="1" customWidth="1"/>
  </cols>
  <sheetData>
    <row r="1" spans="1:71" ht="14.4" thickBot="1" x14ac:dyDescent="0.3">
      <c r="A1" s="44" t="s">
        <v>1331</v>
      </c>
      <c r="B1" s="44" t="s">
        <v>1332</v>
      </c>
      <c r="D1" t="s">
        <v>1329</v>
      </c>
      <c r="E1" t="s">
        <v>1455</v>
      </c>
      <c r="H1" s="44" t="s">
        <v>1332</v>
      </c>
      <c r="I1" s="44" t="s">
        <v>1333</v>
      </c>
      <c r="J1" s="44" t="s">
        <v>1334</v>
      </c>
      <c r="K1" s="41" t="s">
        <v>1335</v>
      </c>
      <c r="L1" s="41" t="s">
        <v>1430</v>
      </c>
      <c r="M1" s="41" t="s">
        <v>1432</v>
      </c>
      <c r="N1" s="41" t="s">
        <v>1433</v>
      </c>
      <c r="O1" s="41" t="s">
        <v>1434</v>
      </c>
      <c r="P1" s="41" t="s">
        <v>1336</v>
      </c>
      <c r="Q1" s="41" t="s">
        <v>1337</v>
      </c>
      <c r="R1" s="41" t="s">
        <v>1338</v>
      </c>
      <c r="S1" s="41" t="s">
        <v>1339</v>
      </c>
      <c r="T1" s="41" t="s">
        <v>1340</v>
      </c>
      <c r="V1" s="41" t="s">
        <v>1399</v>
      </c>
      <c r="W1" s="41" t="s">
        <v>1400</v>
      </c>
      <c r="X1" s="41" t="s">
        <v>1401</v>
      </c>
      <c r="Y1" s="41" t="s">
        <v>1402</v>
      </c>
      <c r="Z1" s="41" t="s">
        <v>1403</v>
      </c>
      <c r="AA1" s="41" t="s">
        <v>1404</v>
      </c>
      <c r="AB1" s="41" t="s">
        <v>1405</v>
      </c>
      <c r="AC1" s="41" t="s">
        <v>1406</v>
      </c>
      <c r="AD1" s="41" t="s">
        <v>1407</v>
      </c>
      <c r="AE1" s="41" t="s">
        <v>1408</v>
      </c>
      <c r="AF1" s="41" t="s">
        <v>1409</v>
      </c>
      <c r="AG1" s="41" t="s">
        <v>1410</v>
      </c>
      <c r="AH1" s="41" t="s">
        <v>1411</v>
      </c>
      <c r="AI1" s="41" t="s">
        <v>1412</v>
      </c>
      <c r="AJ1" s="41" t="s">
        <v>1413</v>
      </c>
      <c r="AK1" s="41" t="s">
        <v>1414</v>
      </c>
      <c r="AL1" s="41" t="s">
        <v>1415</v>
      </c>
      <c r="AM1" s="41" t="s">
        <v>1416</v>
      </c>
      <c r="AN1" s="41" t="s">
        <v>1417</v>
      </c>
      <c r="AO1" s="41" t="s">
        <v>1418</v>
      </c>
      <c r="AP1" s="41" t="s">
        <v>1419</v>
      </c>
      <c r="AQ1" s="41" t="s">
        <v>1420</v>
      </c>
      <c r="AR1" s="41" t="s">
        <v>1421</v>
      </c>
      <c r="AS1" s="41" t="s">
        <v>1422</v>
      </c>
      <c r="AT1" s="41" t="s">
        <v>1423</v>
      </c>
      <c r="AU1" s="41" t="s">
        <v>1424</v>
      </c>
      <c r="AV1" s="41" t="s">
        <v>1425</v>
      </c>
      <c r="AW1" s="41" t="s">
        <v>1426</v>
      </c>
      <c r="AX1" s="41" t="s">
        <v>1427</v>
      </c>
      <c r="AY1" s="41" t="s">
        <v>1428</v>
      </c>
      <c r="AZ1" s="41" t="s">
        <v>1429</v>
      </c>
      <c r="BA1" s="41" t="s">
        <v>1431</v>
      </c>
      <c r="BB1" s="41" t="s">
        <v>1435</v>
      </c>
      <c r="BC1" s="41" t="s">
        <v>1436</v>
      </c>
      <c r="BD1" s="41" t="s">
        <v>1437</v>
      </c>
      <c r="BE1" s="41" t="s">
        <v>1438</v>
      </c>
      <c r="BF1" s="43" t="s">
        <v>1439</v>
      </c>
      <c r="BG1" s="41" t="s">
        <v>1440</v>
      </c>
      <c r="BH1" s="41" t="s">
        <v>1441</v>
      </c>
      <c r="BI1" s="41" t="s">
        <v>1442</v>
      </c>
      <c r="BJ1" s="41" t="s">
        <v>1443</v>
      </c>
      <c r="BK1" s="41" t="s">
        <v>1444</v>
      </c>
      <c r="BL1" s="41" t="s">
        <v>1445</v>
      </c>
      <c r="BM1" s="41" t="s">
        <v>1446</v>
      </c>
      <c r="BN1" s="41" t="s">
        <v>1447</v>
      </c>
      <c r="BO1" s="41" t="s">
        <v>1448</v>
      </c>
      <c r="BP1" s="41" t="s">
        <v>1449</v>
      </c>
      <c r="BQ1" s="41" t="s">
        <v>1450</v>
      </c>
      <c r="BR1" s="41" t="s">
        <v>1451</v>
      </c>
      <c r="BS1" s="41" t="s">
        <v>1452</v>
      </c>
    </row>
    <row r="2" spans="1:71" x14ac:dyDescent="0.25">
      <c r="A2" s="44" t="s">
        <v>1331</v>
      </c>
      <c r="B2" s="44" t="s">
        <v>1333</v>
      </c>
      <c r="D2" t="str">
        <f>"-Select-"</f>
        <v>-Select-</v>
      </c>
      <c r="E2" t="str">
        <f>"-Select-"</f>
        <v>-Select-</v>
      </c>
      <c r="F2" t="str">
        <f>"-Select-"</f>
        <v>-Select-</v>
      </c>
      <c r="H2" t="str" cm="1">
        <f t="array" ref="H2:H13">_xlfn._xlws.FILTER('Vapor Pressure Calc'!$C:$C,'Vapor Pressure Calc'!$B:$B='Climate Data Selections'!H1)</f>
        <v>CALGARY INT AP</v>
      </c>
      <c r="I2" t="str" cm="1">
        <f t="array" ref="I2:I28">_xlfn._xlws.FILTER('Vapor Pressure Calc'!$C:$C,'Vapor Pressure Calc'!$B:$B='Climate Data Selections'!I1)</f>
        <v>AGASSIZ CDA</v>
      </c>
      <c r="J2" t="str" cm="1">
        <f t="array" ref="J2">_xlfn._xlws.FILTER('Vapor Pressure Calc'!$C:$C,'Vapor Pressure Calc'!$B:$B='Climate Data Selections'!J1)</f>
        <v>WINNIPEG</v>
      </c>
      <c r="K2" t="str" cm="1">
        <f t="array" ref="K2:K3">_xlfn._xlws.FILTER('Vapor Pressure Calc'!$C:$C,'Vapor Pressure Calc'!$B:$B='Climate Data Selections'!K1)</f>
        <v>FREDERICTON</v>
      </c>
      <c r="L2" t="str" cm="1">
        <f t="array" ref="L2">_xlfn._xlws.FILTER('Vapor Pressure Calc'!$C:$C,'Vapor Pressure Calc'!$B:$B='Climate Data Selections'!L1)</f>
        <v>ST JOHNS</v>
      </c>
      <c r="M2" t="str" cm="1">
        <f t="array" ref="M2:M5">_xlfn._xlws.FILTER('Vapor Pressure Calc'!$C:$C,'Vapor Pressure Calc'!$B:$B='Climate Data Selections'!M1)</f>
        <v>GREENWOOD AP</v>
      </c>
      <c r="N2" t="str" cm="1">
        <f t="array" ref="N2">_xlfn._xlws.FILTER('Vapor Pressure Calc'!$C:$C,'Vapor Pressure Calc'!$B:$B='Climate Data Selections'!N1)</f>
        <v>YELLOWKNIFE AP</v>
      </c>
      <c r="O2" t="str" cm="1">
        <f t="array" ref="O2">_xlfn._xlws.FILTER('Vapor Pressure Calc'!$C:$C,'Vapor Pressure Calc'!$B:$B='Climate Data Selections'!O1)</f>
        <v>IQALUIT</v>
      </c>
      <c r="P2" t="str" cm="1">
        <f t="array" ref="P2:P19">_xlfn._xlws.FILTER('Vapor Pressure Calc'!$C:$C,'Vapor Pressure Calc'!$B:$B='Climate Data Selections'!P1)</f>
        <v>BEAUSOLEIL</v>
      </c>
      <c r="Q2" t="str" cm="1">
        <f t="array" ref="Q2">_xlfn._xlws.FILTER('Vapor Pressure Calc'!$C:$C,'Vapor Pressure Calc'!$B:$B='Climate Data Selections'!Q1)</f>
        <v>CHARLOTTETOWN</v>
      </c>
      <c r="R2" t="str" cm="1">
        <f t="array" ref="R2:R20">_xlfn._xlws.FILTER('Vapor Pressure Calc'!$C:$C,'Vapor Pressure Calc'!$B:$B='Climate Data Selections'!R1)</f>
        <v>JONQUIERE</v>
      </c>
      <c r="S2" t="str" cm="1">
        <f t="array" ref="S2:S5">_xlfn._xlws.FILTER('Vapor Pressure Calc'!$C:$C,'Vapor Pressure Calc'!$B:$B='Climate Data Selections'!S1)</f>
        <v>MOOSE JAW AP</v>
      </c>
      <c r="T2" t="str" cm="1">
        <f t="array" ref="T2">_xlfn._xlws.FILTER('Vapor Pressure Calc'!$C:$C,'Vapor Pressure Calc'!$B:$B='Climate Data Selections'!T1)</f>
        <v>WHITEHORSE</v>
      </c>
      <c r="V2" t="str" cm="1">
        <f t="array" ref="V2:V74">_xlfn._xlws.FILTER('Vapor Pressure Calc'!$C:$C,'Vapor Pressure Calc'!$B:$B='Climate Data Selections'!V1)</f>
        <v>ADAK NAS</v>
      </c>
      <c r="W2" t="str" cm="1">
        <f t="array" ref="W2:W15">_xlfn._xlws.FILTER('Vapor Pressure Calc'!$C:$C,'Vapor Pressure Calc'!$B:$B='Climate Data Selections'!W1)</f>
        <v>ANNISTON METROPOLITAN AP</v>
      </c>
      <c r="X2" t="str" cm="1">
        <f t="array" ref="X2:X18">_xlfn._xlws.FILTER('Vapor Pressure Calc'!$C:$C,'Vapor Pressure Calc'!$B:$B='Climate Data Selections'!X1)</f>
        <v>BATESVILLE (AWOS)</v>
      </c>
      <c r="Y2" t="str" cm="1">
        <f t="array" ref="Y2:Y19">_xlfn._xlws.FILTER('Vapor Pressure Calc'!$C:$C,'Vapor Pressure Calc'!$B:$B='Climate Data Selections'!Y1)</f>
        <v>CASA GRANDE (AWOS)</v>
      </c>
      <c r="Z2" t="str" cm="1">
        <f t="array" ref="Z2:Z74">_xlfn._xlws.FILTER('Vapor Pressure Calc'!$C:$C,'Vapor Pressure Calc'!$B:$B='Climate Data Selections'!Z1)</f>
        <v>ALTURAS</v>
      </c>
      <c r="AA2" t="str" cm="1">
        <f t="array" ref="AA2:AA26">_xlfn._xlws.FILTER('Vapor Pressure Calc'!$C:$C,'Vapor Pressure Calc'!$B:$B='Climate Data Selections'!AA1)</f>
        <v>AKRON WASHINGTON CO AP</v>
      </c>
      <c r="AB2" t="str" cm="1">
        <f t="array" ref="AB2:AB8">_xlfn._xlws.FILTER('Vapor Pressure Calc'!$C:$C,'Vapor Pressure Calc'!$B:$B='Climate Data Selections'!AB1)</f>
        <v>BRIDGEPORT SIKORSKY MEMORIAL</v>
      </c>
      <c r="AC2" t="str" cm="1">
        <f t="array" ref="AC2:AC3">_xlfn._xlws.FILTER('Vapor Pressure Calc'!$C:$C,'Vapor Pressure Calc'!$B:$B='Climate Data Selections'!AC1)</f>
        <v>DOVER AFB</v>
      </c>
      <c r="AD2" t="str" cm="1">
        <f t="array" ref="AD2:AD41">_xlfn._xlws.FILTER('Vapor Pressure Calc'!$C:$C,'Vapor Pressure Calc'!$B:$B='Climate Data Selections'!AD1)</f>
        <v>CRESTVIEW BOB SIKES AP</v>
      </c>
      <c r="AE2" t="str" cm="1">
        <f t="array" ref="AE2:AE20">_xlfn._xlws.FILTER('Vapor Pressure Calc'!$C:$C,'Vapor Pressure Calc'!$B:$B='Climate Data Selections'!AE1)</f>
        <v>ALBANY DOUGHERTY COUNTY AP</v>
      </c>
      <c r="AF2" t="str" cm="1">
        <f t="array" ref="AF2:AF10">_xlfn._xlws.FILTER('Vapor Pressure Calc'!$C:$C,'Vapor Pressure Calc'!$B:$B='Climate Data Selections'!AF1)</f>
        <v>BARBERS POINT NAS</v>
      </c>
      <c r="AG2" t="str" cm="1">
        <f t="array" ref="AG2:AG40">_xlfn._xlws.FILTER('Vapor Pressure Calc'!$C:$C,'Vapor Pressure Calc'!$B:$B='Climate Data Selections'!AG1)</f>
        <v>ALGONA</v>
      </c>
      <c r="AH2" t="str" cm="1">
        <f t="array" ref="AH2:AH11">_xlfn._xlws.FILTER('Vapor Pressure Calc'!$C:$C,'Vapor Pressure Calc'!$B:$B='Climate Data Selections'!AH1)</f>
        <v>BOISE AIR TERMINAL [UO]</v>
      </c>
      <c r="AI2" t="str" cm="1">
        <f t="array" ref="AI2:AI20">_xlfn._xlws.FILTER('Vapor Pressure Calc'!$C:$C,'Vapor Pressure Calc'!$B:$B='Climate Data Selections'!AI1)</f>
        <v>AURORA MUNICIPAL</v>
      </c>
      <c r="AJ2" t="str" cm="1">
        <f t="array" ref="AJ2:AJ11">_xlfn._xlws.FILTER('Vapor Pressure Calc'!$C:$C,'Vapor Pressure Calc'!$B:$B='Climate Data Selections'!AJ1)</f>
        <v>DELAWARE CO JOHNSON</v>
      </c>
      <c r="AK2" t="str" cm="1">
        <f t="array" ref="AK2:AK24">_xlfn._xlws.FILTER('Vapor Pressure Calc'!$C:$C,'Vapor Pressure Calc'!$B:$B='Climate Data Selections'!AK1)</f>
        <v>CHANUTE MARTIN JOHNSON AP</v>
      </c>
      <c r="AL2" t="str" cm="1">
        <f t="array" ref="AL2:AL13">_xlfn._xlws.FILTER('Vapor Pressure Calc'!$C:$C,'Vapor Pressure Calc'!$B:$B='Climate Data Selections'!AL1)</f>
        <v>BOWLING GREEN WARREN CO AP</v>
      </c>
      <c r="AM2" t="str" cm="1">
        <f t="array" ref="AM2:AM16">_xlfn._xlws.FILTER('Vapor Pressure Calc'!$C:$C,'Vapor Pressure Calc'!$B:$B='Climate Data Selections'!AM1)</f>
        <v>ALEXANDRIA ESLER REGIONAL AP</v>
      </c>
      <c r="AN2" t="str" cm="1">
        <f t="array" ref="AN2:AN16">_xlfn._xlws.FILTER('Vapor Pressure Calc'!$C:$C,'Vapor Pressure Calc'!$B:$B='Climate Data Selections'!AN1)</f>
        <v>BARNSTABLE MUNI BOA</v>
      </c>
      <c r="AO2" t="str" cm="1">
        <f t="array" ref="AO2:AO6">_xlfn._xlws.FILTER('Vapor Pressure Calc'!$C:$C,'Vapor Pressure Calc'!$B:$B='Climate Data Selections'!AO1)</f>
        <v>ANDREWS AFB</v>
      </c>
      <c r="AP2" t="str" cm="1">
        <f t="array" ref="AP2:AP15">_xlfn._xlws.FILTER('Vapor Pressure Calc'!$C:$C,'Vapor Pressure Calc'!$B:$B='Climate Data Selections'!AP1)</f>
        <v>AUBURN-LEWISTON</v>
      </c>
      <c r="AQ2" t="str" cm="1">
        <f t="array" ref="AQ2:AQ32">_xlfn._xlws.FILTER('Vapor Pressure Calc'!$C:$C,'Vapor Pressure Calc'!$B:$B='Climate Data Selections'!AQ1)</f>
        <v>ALPENA COUNTY REGIONAL AP</v>
      </c>
      <c r="AR2" t="str" cm="1">
        <f t="array" ref="AR2:AR55">_xlfn._xlws.FILTER('Vapor Pressure Calc'!$C:$C,'Vapor Pressure Calc'!$B:$B='Climate Data Selections'!AR1)</f>
        <v>AITKIN NDB(AWOS)</v>
      </c>
      <c r="AS2" t="str" cm="1">
        <f t="array" ref="AS2:AS17">_xlfn._xlws.FILTER('Vapor Pressure Calc'!$C:$C,'Vapor Pressure Calc'!$B:$B='Climate Data Selections'!AS1)</f>
        <v>CAPE GIRARDEAU MUNICIPAL AP</v>
      </c>
      <c r="AT2" t="str" cm="1">
        <f t="array" ref="AT2:AT14">_xlfn._xlws.FILTER('Vapor Pressure Calc'!$C:$C,'Vapor Pressure Calc'!$B:$B='Climate Data Selections'!AT1)</f>
        <v>COLUMBUS AFB</v>
      </c>
      <c r="AU2" t="str" cm="1">
        <f t="array" ref="AU2:AU17">_xlfn._xlws.FILTER('Vapor Pressure Calc'!$C:$C,'Vapor Pressure Calc'!$B:$B='Climate Data Selections'!AU1)</f>
        <v>BILLINGS LOGAN INT ARPT</v>
      </c>
      <c r="AV2" t="str" cm="1">
        <f t="array" ref="AV2:AV22">_xlfn._xlws.FILTER('Vapor Pressure Calc'!$C:$C,'Vapor Pressure Calc'!$B:$B='Climate Data Selections'!AV1)</f>
        <v>ASHEVILLE REGIONAL ARPT</v>
      </c>
      <c r="AW2" t="str" cm="1">
        <f t="array" ref="AW2:AW11">_xlfn._xlws.FILTER('Vapor Pressure Calc'!$C:$C,'Vapor Pressure Calc'!$B:$B='Climate Data Selections'!AW1)</f>
        <v>BISMARCK MUNICIPAL ARPT [ISIS]</v>
      </c>
      <c r="AX2" t="str" cm="1">
        <f t="array" ref="AX2:AX27">_xlfn._xlws.FILTER('Vapor Pressure Calc'!$C:$C,'Vapor Pressure Calc'!$B:$B='Climate Data Selections'!AX1)</f>
        <v>AINSWORTH MUNICIPAL</v>
      </c>
      <c r="AY2" t="str" cm="1">
        <f t="array" ref="AY2:AY9">_xlfn._xlws.FILTER('Vapor Pressure Calc'!$C:$C,'Vapor Pressure Calc'!$B:$B='Climate Data Selections'!AY1)</f>
        <v>BERLIN MUNICIPAL</v>
      </c>
      <c r="AZ2" t="str" cm="1">
        <f t="array" ref="AZ2:AZ10">_xlfn._xlws.FILTER('Vapor Pressure Calc'!$C:$C,'Vapor Pressure Calc'!$B:$B='Climate Data Selections'!AZ1)</f>
        <v>ATLANTIC CITY INTL AP</v>
      </c>
      <c r="BA2" t="str" cm="1">
        <f t="array" ref="BA2:BA18">_xlfn._xlws.FILTER('Vapor Pressure Calc'!$C:$C,'Vapor Pressure Calc'!$B:$B='Climate Data Selections'!BA1)</f>
        <v>ALBUQUERQUE INTL ARPT [ISIS]</v>
      </c>
      <c r="BB2" t="str" cm="1">
        <f t="array" ref="BB2:BB11">_xlfn._xlws.FILTER('Vapor Pressure Calc'!$C:$C,'Vapor Pressure Calc'!$B:$B='Climate Data Selections'!BB1)</f>
        <v>ELKO MUNICIPAL ARPT</v>
      </c>
      <c r="BC2" t="str" cm="1">
        <f t="array" ref="BC2:BC25">_xlfn._xlws.FILTER('Vapor Pressure Calc'!$C:$C,'Vapor Pressure Calc'!$B:$B='Climate Data Selections'!BC1)</f>
        <v>ADIRONDACK RGNL</v>
      </c>
      <c r="BD2" t="str" cm="1">
        <f t="array" ref="BD2:BD13">_xlfn._xlws.FILTER('Vapor Pressure Calc'!$C:$C,'Vapor Pressure Calc'!$B:$B='Climate Data Selections'!BD1)</f>
        <v>AKRON AKRON-CANTON REG AP</v>
      </c>
      <c r="BE2" t="str" cm="1">
        <f t="array" ref="BE2:BE16">_xlfn._xlws.FILTER('Vapor Pressure Calc'!$C:$C,'Vapor Pressure Calc'!$B:$B='Climate Data Selections'!BE1)</f>
        <v>ALTUS AFB</v>
      </c>
      <c r="BF2" t="str" cm="1">
        <f t="array" ref="BF2:BF21">_xlfn._xlws.FILTER('Vapor Pressure Calc'!$C:$C,'Vapor Pressure Calc'!$B:$B='Climate Data Selections'!BF1)</f>
        <v>BEND MUNICIPAL AIRPORT</v>
      </c>
      <c r="BG2" t="str" cm="1">
        <f t="array" ref="BG2:BG22">_xlfn._xlws.FILTER('Vapor Pressure Calc'!$C:$C,'Vapor Pressure Calc'!$B:$B='Climate Data Selections'!BG1)</f>
        <v>ALLENTOWN LEHIGH VALLEY INTL</v>
      </c>
      <c r="BH2" t="str" cm="1">
        <f t="array" ref="BH2:BH4">_xlfn._xlws.FILTER('Vapor Pressure Calc'!$C:$C,'Vapor Pressure Calc'!$B:$B='Climate Data Selections'!BH1)</f>
        <v>BLOCK ISLAND STATE ARPT</v>
      </c>
      <c r="BI2" t="str" cm="1">
        <f t="array" ref="BI2:BI11">_xlfn._xlws.FILTER('Vapor Pressure Calc'!$C:$C,'Vapor Pressure Calc'!$B:$B='Climate Data Selections'!BI1)</f>
        <v>ANDERSON COUNTY AP</v>
      </c>
      <c r="BJ2" t="str" cm="1">
        <f t="array" ref="BJ2:BJ12">_xlfn._xlws.FILTER('Vapor Pressure Calc'!$C:$C,'Vapor Pressure Calc'!$B:$B='Climate Data Selections'!BJ1)</f>
        <v>ABERDEEN REGIONAL ARPT</v>
      </c>
      <c r="BK2" t="str" cm="1">
        <f t="array" ref="BK2:BK9">_xlfn._xlws.FILTER('Vapor Pressure Calc'!$C:$C,'Vapor Pressure Calc'!$B:$B='Climate Data Selections'!BK1)</f>
        <v>BRISTOL TRI CITY AIRPORT</v>
      </c>
      <c r="BL2" t="str" cm="1">
        <f t="array" ref="BL2:BL61">_xlfn._xlws.FILTER('Vapor Pressure Calc'!$C:$C,'Vapor Pressure Calc'!$B:$B='Climate Data Selections'!BL1)</f>
        <v>ABILENE DYESS AFB</v>
      </c>
      <c r="BM2" t="str" cm="1">
        <f t="array" ref="BM2:BM13">_xlfn._xlws.FILTER('Vapor Pressure Calc'!$C:$C,'Vapor Pressure Calc'!$B:$B='Climate Data Selections'!BM1)</f>
        <v>BLANDING MUNI AP</v>
      </c>
      <c r="BN2" t="str" cm="1">
        <f t="array" ref="BN2:BN31">_xlfn._xlws.FILTER('Vapor Pressure Calc'!$C:$C,'Vapor Pressure Calc'!$B:$B='Climate Data Selections'!BN1)</f>
        <v>ABINGDON</v>
      </c>
      <c r="BO2" t="str" cm="1">
        <f t="array" ref="BO2:BO5">_xlfn._xlws.FILTER('Vapor Pressure Calc'!$C:$C,'Vapor Pressure Calc'!$B:$B='Climate Data Selections'!BO1)</f>
        <v>BURLINGTON INTERNATIONAL AP</v>
      </c>
      <c r="BP2" t="str" cm="1">
        <f t="array" ref="BP2:BP29">_xlfn._xlws.FILTER('Vapor Pressure Calc'!$C:$C,'Vapor Pressure Calc'!$B:$B='Climate Data Selections'!BP1)</f>
        <v>BELLINGHAM INTL AP</v>
      </c>
      <c r="BQ2" t="str" cm="1">
        <f t="array" ref="BQ2:BQ20">_xlfn._xlws.FILTER('Vapor Pressure Calc'!$C:$C,'Vapor Pressure Calc'!$B:$B='Climate Data Selections'!BQ1)</f>
        <v>APPLETON/OUTAGAMIE</v>
      </c>
      <c r="BR2" t="str" cm="1">
        <f t="array" ref="BR2:BR12">_xlfn._xlws.FILTER('Vapor Pressure Calc'!$C:$C,'Vapor Pressure Calc'!$B:$B='Climate Data Selections'!BR1)</f>
        <v>BECKLEY RALEIGH CO MEM AP</v>
      </c>
      <c r="BS2" t="str" cm="1">
        <f t="array" ref="BS2:BS14">_xlfn._xlws.FILTER('Vapor Pressure Calc'!$C:$C,'Vapor Pressure Calc'!$B:$B='Climate Data Selections'!BS1)</f>
        <v>CASPER NATRONA CO INTL AP</v>
      </c>
    </row>
    <row r="3" spans="1:71" ht="14.4" thickBot="1" x14ac:dyDescent="0.3">
      <c r="A3" s="44" t="s">
        <v>1331</v>
      </c>
      <c r="B3" s="44" t="s">
        <v>1334</v>
      </c>
      <c r="D3" t="s">
        <v>1398</v>
      </c>
      <c r="E3" t="str" cm="1">
        <f t="array" ref="E3:E52">IF(Calculation!C15='Climate Data Selections'!D4,'Climate Data Selections'!B1:B13,'Climate Data Selections'!B15:B64)</f>
        <v>AK</v>
      </c>
      <c r="F3" t="e" cm="1" vm="1">
        <f t="array" ref="F3">_xlfn._xlws.FILTER('Vapor Pressure Calc'!$C:$C,'Vapor Pressure Calc'!$B:$B=Calculation!C16)</f>
        <v>#VALUE!</v>
      </c>
      <c r="H3" t="str">
        <v>COP UPPER</v>
      </c>
      <c r="I3" t="str">
        <v>BALLENAS ISLAND</v>
      </c>
      <c r="K3" t="str">
        <v>MONCTON AP</v>
      </c>
      <c r="M3" t="str">
        <v>HALIFAX</v>
      </c>
      <c r="P3" t="str">
        <v>BURLINGTON PIERS</v>
      </c>
      <c r="R3" t="str">
        <v>LA BAIE</v>
      </c>
      <c r="S3" t="str">
        <v>PRINCE ALBERT AP</v>
      </c>
      <c r="V3" t="str">
        <v>AMBLER</v>
      </c>
      <c r="W3" t="str">
        <v>AUBURN-OPELIKA APT</v>
      </c>
      <c r="X3" t="str">
        <v>BENTONVILLE (AWOS)</v>
      </c>
      <c r="Y3" t="str">
        <v>DAVIS MONTHAN AFB</v>
      </c>
      <c r="Z3" t="str">
        <v>ARCATA AIRPORT</v>
      </c>
      <c r="AA3" t="str">
        <v>ALAMOSA SAN LUIS VALLEY RGNL</v>
      </c>
      <c r="AB3" t="str">
        <v>DANBURY MUNICIPAL</v>
      </c>
      <c r="AC3" t="str">
        <v>WILMINGTON NEW CASTLE CNTY AP</v>
      </c>
      <c r="AD3" t="str">
        <v>DAYTONA BEACH INTL AP</v>
      </c>
      <c r="AE3" t="str">
        <v>ALMA BACON COUNTY AP</v>
      </c>
      <c r="AF3" t="str">
        <v>HILO INTERNATIONAL AP</v>
      </c>
      <c r="AG3" t="str">
        <v>ATLANTIC</v>
      </c>
      <c r="AH3" t="str">
        <v>BURLEY MUNICIPAL ARPT</v>
      </c>
      <c r="AI3" t="str">
        <v>BELLEVILLE SCOTT AFB</v>
      </c>
      <c r="AJ3" t="str">
        <v>EVANSVILLE REGIONAL AP</v>
      </c>
      <c r="AK3" t="str">
        <v>CONCORDIA BLOSSER MUNI AP</v>
      </c>
      <c r="AL3" t="str">
        <v>CINCINNATI NORTHERN KY AP</v>
      </c>
      <c r="AM3" t="str">
        <v>BARKSDALE AFB</v>
      </c>
      <c r="AN3" t="str">
        <v>BEVERLY MUNI</v>
      </c>
      <c r="AO3" t="str">
        <v>BALTIMORE BLT-WASHNGTN INT</v>
      </c>
      <c r="AP3" t="str">
        <v>AUGUSTA AIRPORT</v>
      </c>
      <c r="AQ3" t="str">
        <v>ANN ARBOR MUNICIPAL</v>
      </c>
      <c r="AR3" t="str">
        <v>ALBERT LEA (AWOS)</v>
      </c>
      <c r="AS3" t="str">
        <v>COLUMBIA REGIONAL AIRPORT</v>
      </c>
      <c r="AT3" t="str">
        <v>GOLDEN TRI(AWOS)</v>
      </c>
      <c r="AU3" t="str">
        <v>BOZEMAN GALLATIN FIELD</v>
      </c>
      <c r="AV3" t="str">
        <v>CAPE HATTERAS NWS BLDG</v>
      </c>
      <c r="AW3" t="str">
        <v>DEVILS LAKE(AWOS)</v>
      </c>
      <c r="AX3" t="str">
        <v>ALLIANCE MUNICIPAL</v>
      </c>
      <c r="AY3" t="str">
        <v>CONCORD MUNICIPAL ARPT</v>
      </c>
      <c r="AZ3" t="str">
        <v>BELMAR ASC</v>
      </c>
      <c r="BA3" t="str">
        <v>CARLSBAD CAVERN CITY AIR TERM</v>
      </c>
      <c r="BB3" t="str">
        <v>ELY YELLAND FIELD</v>
      </c>
      <c r="BC3" t="str">
        <v>ALBANY COUNTY AP</v>
      </c>
      <c r="BD3" t="str">
        <v>BURKE LAKEFRONT</v>
      </c>
      <c r="BE3" t="str">
        <v>BARTLESVILLE-PHILLIPS FIELD</v>
      </c>
      <c r="BF3" t="str">
        <v>ASTORIA REGIONAL AIRPORT</v>
      </c>
      <c r="BG3" t="str">
        <v>ALTOONA BLAIR CO ARPT</v>
      </c>
      <c r="BH3" t="str">
        <v>PAWTUCKET (AWOS)</v>
      </c>
      <c r="BI3" t="str">
        <v>BEAUFORT MCAS</v>
      </c>
      <c r="BJ3" t="str">
        <v>BROOKINGS (AWOS)</v>
      </c>
      <c r="BK3" t="str">
        <v>CHATTANOOGA LOVELL FIELD AP</v>
      </c>
      <c r="BL3" t="str">
        <v>ABILENE REGIONAL AP [UT]</v>
      </c>
      <c r="BM3" t="str">
        <v>BRYCE CANYON AP</v>
      </c>
      <c r="BN3" t="str">
        <v>CHARLOTTESVILLE FAA</v>
      </c>
      <c r="BO3" t="str">
        <v>MONTPELIER AP</v>
      </c>
      <c r="BP3" t="str">
        <v>BREMERTON NATIONAL</v>
      </c>
      <c r="BQ3" t="str">
        <v>EAU CLAIRE COUNTY AP</v>
      </c>
      <c r="BR3" t="str">
        <v>BLUEFIELD/MERCER CO [NREL]</v>
      </c>
      <c r="BS3" t="str">
        <v>CHEYENNE MUNICIPAL ARPT</v>
      </c>
    </row>
    <row r="4" spans="1:71" ht="14.4" thickBot="1" x14ac:dyDescent="0.3">
      <c r="A4" s="41" t="s">
        <v>1331</v>
      </c>
      <c r="B4" s="41" t="s">
        <v>1335</v>
      </c>
      <c r="D4" t="s">
        <v>1331</v>
      </c>
      <c r="E4" t="str">
        <v>AL</v>
      </c>
      <c r="H4" t="str">
        <v>EDMONTON AP</v>
      </c>
      <c r="I4" t="str">
        <v>COMOX AP</v>
      </c>
      <c r="M4" t="str">
        <v>SHEARWATER</v>
      </c>
      <c r="P4" t="str">
        <v>ERIEAU</v>
      </c>
      <c r="R4" t="str">
        <v>LACADIE</v>
      </c>
      <c r="S4" t="str">
        <v>REGINA</v>
      </c>
      <c r="V4" t="str">
        <v>ANAKTUVUK PASS</v>
      </c>
      <c r="W4" t="str">
        <v>BIRMINGHAM MUNICIPAL AP</v>
      </c>
      <c r="X4" t="str">
        <v>EL DORADO GOODWIN FIELD</v>
      </c>
      <c r="Y4" t="str">
        <v>DEER VALLEY/PHOENIX</v>
      </c>
      <c r="Z4" t="str">
        <v>BAKERSFIELD MEADOWS FIELD</v>
      </c>
      <c r="AA4" t="str">
        <v>ASPEN PITKIN CO SAR</v>
      </c>
      <c r="AB4" t="str">
        <v>GROTON NEW LONDON AP</v>
      </c>
      <c r="AD4" t="str">
        <v>FORT LAUDERDALE</v>
      </c>
      <c r="AE4" t="str">
        <v>ATHENS BEN EPPS AP</v>
      </c>
      <c r="AF4" t="str">
        <v>HONOLULU INTL ARPT</v>
      </c>
      <c r="AG4" t="str">
        <v>BOONE MUNI</v>
      </c>
      <c r="AH4" t="str">
        <v>CALDWELL (AWOS)</v>
      </c>
      <c r="AI4" t="str">
        <v>CAHOKIA/ST. LOUIS</v>
      </c>
      <c r="AJ4" t="str">
        <v>FORT WAYNE INTL AP</v>
      </c>
      <c r="AK4" t="str">
        <v>DODGE CITY REGIONAL AP</v>
      </c>
      <c r="AL4" t="str">
        <v>FORT CAMPBELL AAF</v>
      </c>
      <c r="AM4" t="str">
        <v>BATON ROUGE RYAN ARPT</v>
      </c>
      <c r="AN4" t="str">
        <v>BOSTON LOGAN INT ARPT</v>
      </c>
      <c r="AO4" t="str">
        <v>HAGERSTOWN RGNL RIC</v>
      </c>
      <c r="AP4" t="str">
        <v>BANGOR INTERNATIONAL AP</v>
      </c>
      <c r="AQ4" t="str">
        <v>BATTLE CREEK KELLOGG AP</v>
      </c>
      <c r="AR4" t="str">
        <v>ALEXANDRIA MUNICIPAL AP</v>
      </c>
      <c r="AS4" t="str">
        <v>FARMINGTON</v>
      </c>
      <c r="AT4" t="str">
        <v>GREENVILLE MUNI AP</v>
      </c>
      <c r="AU4" t="str">
        <v>BUTTE BERT MOONEY ARPT</v>
      </c>
      <c r="AV4" t="str">
        <v>CHARLOTTE DOUGLAS INTL ARPT</v>
      </c>
      <c r="AW4" t="str">
        <v>DICKINSON MUNICIPAL AP</v>
      </c>
      <c r="AX4" t="str">
        <v>BEATRICE MUNICIPAL</v>
      </c>
      <c r="AY4" t="str">
        <v>DILLANT HOPKINS</v>
      </c>
      <c r="AZ4" t="str">
        <v>CALDWELL/ESSEX CO.</v>
      </c>
      <c r="BA4" t="str">
        <v>CLAYTON MUNICIPAL AIRPARK</v>
      </c>
      <c r="BB4" t="str">
        <v>FALLON NAAS</v>
      </c>
      <c r="BC4" t="str">
        <v>BINGHAMTON EDWIN A LINK FIELD</v>
      </c>
      <c r="BD4" t="str">
        <v>CINCINNATI MUNICIPAL AP LUNKI</v>
      </c>
      <c r="BE4" t="str">
        <v>CLINTON-SHERMAN</v>
      </c>
      <c r="BF4" t="str">
        <v>AURORA STATE</v>
      </c>
      <c r="BG4" t="str">
        <v>BRADFORD REGIONAL AP</v>
      </c>
      <c r="BH4" t="str">
        <v>PROVIDENCE T F GREEN STATE AR</v>
      </c>
      <c r="BI4" t="str">
        <v>CHARLESTON INTL ARPT</v>
      </c>
      <c r="BJ4" t="str">
        <v>CHAN GURNEY MUNI</v>
      </c>
      <c r="BK4" t="str">
        <v>CROSSVILLE MEMORIAL AP</v>
      </c>
      <c r="BL4" t="str">
        <v>ALICE INTL AP</v>
      </c>
      <c r="BM4" t="str">
        <v>CEDAR CITY MUNICIPAL AP</v>
      </c>
      <c r="BN4" t="str">
        <v>DANVILLE FAA AP</v>
      </c>
      <c r="BO4" t="str">
        <v>RUTLAND STATE</v>
      </c>
      <c r="BP4" t="str">
        <v>EPHRATA AP FCWOS</v>
      </c>
      <c r="BQ4" t="str">
        <v>GREEN BAY AUSTIN STRAUBEL INT</v>
      </c>
      <c r="BR4" t="str">
        <v>CHARLESTON YEAGER ARPT</v>
      </c>
      <c r="BS4" t="str">
        <v>CODY MUNI (AWOS)</v>
      </c>
    </row>
    <row r="5" spans="1:71" ht="14.4" thickBot="1" x14ac:dyDescent="0.3">
      <c r="A5" s="41" t="s">
        <v>1331</v>
      </c>
      <c r="B5" s="41" t="s">
        <v>1430</v>
      </c>
      <c r="E5" t="str">
        <v>AR</v>
      </c>
      <c r="H5" t="str">
        <v>EDMONTON MUN AP</v>
      </c>
      <c r="I5" t="str">
        <v>CRANBROOK AP</v>
      </c>
      <c r="M5" t="str">
        <v>SYDNEY AP</v>
      </c>
      <c r="P5" t="str">
        <v>LAGOON CITY</v>
      </c>
      <c r="R5" t="str">
        <v>LASSOMPTION</v>
      </c>
      <c r="S5" t="str">
        <v>SASKATOON</v>
      </c>
      <c r="V5" t="str">
        <v>ANCHORAGE INTL AP</v>
      </c>
      <c r="W5" t="str">
        <v>CAIRNS FIELD FORT RUCKER</v>
      </c>
      <c r="X5" t="str">
        <v>FAYETTEVILLE DRAKE FIELD</v>
      </c>
      <c r="Y5" t="str">
        <v>DOUGLAS BISBEE-DOUGLAS INTL A</v>
      </c>
      <c r="Z5" t="str">
        <v>BEALE AFB</v>
      </c>
      <c r="AA5" t="str">
        <v>AURORA BUCKLEY FIELD ANGB</v>
      </c>
      <c r="AB5" t="str">
        <v>HARTFORD BRADLEY INTL AP</v>
      </c>
      <c r="AD5" t="str">
        <v>FORT LAUDERDALE HOLLYWOOD INT</v>
      </c>
      <c r="AE5" t="str">
        <v>ATLANTA HARTSFIELD INTL AP</v>
      </c>
      <c r="AF5" t="str">
        <v>KAHULUI AIRPORT</v>
      </c>
      <c r="AG5" t="str">
        <v>BURLINGTON MUNICIPAL AP</v>
      </c>
      <c r="AH5" t="str">
        <v>COEUR D`ALENE(AWOS)</v>
      </c>
      <c r="AI5" t="str">
        <v>CENTRAL ILLINOIS RG</v>
      </c>
      <c r="AJ5" t="str">
        <v>GRISSOM ARB</v>
      </c>
      <c r="AK5" t="str">
        <v>EMPORIA MUNICIPAL AP</v>
      </c>
      <c r="AL5" t="str">
        <v>FORT KNOX GODMAN AAF</v>
      </c>
      <c r="AM5" t="str">
        <v>ENGLAND AFB</v>
      </c>
      <c r="AN5" t="str">
        <v>CHICOPEE FALLS WESTO</v>
      </c>
      <c r="AO5" t="str">
        <v>PATUXENT RIVER NAS</v>
      </c>
      <c r="AP5" t="str">
        <v>BAR HARBOR (AWOS)</v>
      </c>
      <c r="AQ5" t="str">
        <v>BENTON HARBOR/ROSS</v>
      </c>
      <c r="AR5" t="str">
        <v>AUSTIN MUNI</v>
      </c>
      <c r="AS5" t="str">
        <v>JEFFERSON CITY MEM</v>
      </c>
      <c r="AT5" t="str">
        <v>GREENWOOD LEFLORE ARPT</v>
      </c>
      <c r="AU5" t="str">
        <v>CUT BANK MUNI AP</v>
      </c>
      <c r="AV5" t="str">
        <v>CHERRY POINT MCAS</v>
      </c>
      <c r="AW5" t="str">
        <v>FARGO HECTOR INTERNATIONAL AP</v>
      </c>
      <c r="AX5" t="str">
        <v>BELLEVUE OFFUTT AFB</v>
      </c>
      <c r="AY5" t="str">
        <v>LACONIA MUNI (AWOS)</v>
      </c>
      <c r="AZ5" t="str">
        <v>CAPE MAY CO</v>
      </c>
      <c r="BA5" t="str">
        <v>CLOVIS CANNON AFB</v>
      </c>
      <c r="BB5" t="str">
        <v>LAS VEGAS MCCARRAN INTL AP</v>
      </c>
      <c r="BC5" t="str">
        <v>BUFFALO NIAGARA INTL AP</v>
      </c>
      <c r="BD5" t="str">
        <v>CLEVELAND HOPKINS INTL AP</v>
      </c>
      <c r="BE5" t="str">
        <v>FORT SILL POST FIELD AF</v>
      </c>
      <c r="BF5" t="str">
        <v>BAKER MUNICIPAL AP</v>
      </c>
      <c r="BG5" t="str">
        <v>BUTLER CO (AWOS)</v>
      </c>
      <c r="BI5" t="str">
        <v>COLUMBIA METRO ARPT</v>
      </c>
      <c r="BJ5" t="str">
        <v>ELLSWORTH AFB</v>
      </c>
      <c r="BK5" t="str">
        <v>DYERSBURG MUNICIPAL AP</v>
      </c>
      <c r="BL5" t="str">
        <v>AMARILLO INTERNATIONAL AP [CANYON - UT]</v>
      </c>
      <c r="BM5" t="str">
        <v>HANKSVILLE AP</v>
      </c>
      <c r="BN5" t="str">
        <v>DAVISON AAF</v>
      </c>
      <c r="BO5" t="str">
        <v>SPRINGFIELD/HARTNES</v>
      </c>
      <c r="BP5" t="str">
        <v>FAIRCHILD AFB</v>
      </c>
      <c r="BQ5" t="str">
        <v>JANESVILLE/ROCK CO.</v>
      </c>
      <c r="BR5" t="str">
        <v>ELKINS ELKINS-RANDOLPH CO ARP</v>
      </c>
      <c r="BS5" t="str">
        <v>EVANSTON-UINTA COUNTY AP-BURNS FIELD</v>
      </c>
    </row>
    <row r="6" spans="1:71" ht="14.4" thickBot="1" x14ac:dyDescent="0.3">
      <c r="A6" s="41" t="s">
        <v>1331</v>
      </c>
      <c r="B6" s="41" t="s">
        <v>1432</v>
      </c>
      <c r="E6" t="str">
        <v>AZ</v>
      </c>
      <c r="H6" t="str">
        <v>EDMONTON NAMAO</v>
      </c>
      <c r="I6" t="str">
        <v>DISCOVERY ISLAND</v>
      </c>
      <c r="P6" t="str">
        <v>LONDON AP</v>
      </c>
      <c r="R6" t="str">
        <v>LENNOXVILLE</v>
      </c>
      <c r="V6" t="str">
        <v>ANCHORAGE MERRILL FIELD</v>
      </c>
      <c r="W6" t="str">
        <v>DOTHAN MUNICIPAL AP</v>
      </c>
      <c r="X6" t="str">
        <v>FLIPPIN (AWOS)</v>
      </c>
      <c r="Y6" t="str">
        <v>FLAGSTAFF PULLIAM ARPT</v>
      </c>
      <c r="Z6" t="str">
        <v>BISHOP AIRPORT</v>
      </c>
      <c r="AA6" t="str">
        <v>BROOMFIELD/JEFFCO [BOULDER - SURFRAD]</v>
      </c>
      <c r="AB6" t="str">
        <v>HARTFORD BRAINARD FD</v>
      </c>
      <c r="AD6" t="str">
        <v>FORT MYERS PAGE FIELD</v>
      </c>
      <c r="AE6" t="str">
        <v>AUGUSTA BUSH FIELD</v>
      </c>
      <c r="AF6" t="str">
        <v>KANEOHE BAY MCAS</v>
      </c>
      <c r="AG6" t="str">
        <v>CARROLL</v>
      </c>
      <c r="AH6" t="str">
        <v>IDAHO FALLS FANNING FIELD</v>
      </c>
      <c r="AI6" t="str">
        <v>CHICAGO MIDWAY AP</v>
      </c>
      <c r="AJ6" t="str">
        <v>HUNTINGBURG</v>
      </c>
      <c r="AK6" t="str">
        <v>FORT RILEY MARSHALL AAF</v>
      </c>
      <c r="AL6" t="str">
        <v>HENDERSON CITY</v>
      </c>
      <c r="AM6" t="str">
        <v>FORT POLK AAF</v>
      </c>
      <c r="AN6" t="str">
        <v>LAWRENCE MUNI</v>
      </c>
      <c r="AO6" t="str">
        <v>SALISBURY WICOMICO CO AP</v>
      </c>
      <c r="AP6" t="str">
        <v>CARIBOU MUNICIPAL ARPT</v>
      </c>
      <c r="AQ6" t="str">
        <v>CADILLAC WEXFORD CO AP</v>
      </c>
      <c r="AR6" t="str">
        <v>BAUDETTE INTERNATIONAL AP</v>
      </c>
      <c r="AS6" t="str">
        <v>JOPLIN MUNICIPAL AP</v>
      </c>
      <c r="AT6" t="str">
        <v>GULFPORT BILOXI INT</v>
      </c>
      <c r="AU6" t="str">
        <v>GLASGOW INTL ARPT</v>
      </c>
      <c r="AV6" t="str">
        <v>DARE CO RGNL</v>
      </c>
      <c r="AW6" t="str">
        <v>GRAND FORKS AF</v>
      </c>
      <c r="AX6" t="str">
        <v>BREWSTER FIELD ARPT</v>
      </c>
      <c r="AY6" t="str">
        <v>LEBANON MUNICIPAL</v>
      </c>
      <c r="AZ6" t="str">
        <v>MCGUIRE AFB</v>
      </c>
      <c r="BA6" t="str">
        <v>CLOVIS MUNI (AWOS)</v>
      </c>
      <c r="BB6" t="str">
        <v>LOVELOCK DERBY FIELD</v>
      </c>
      <c r="BC6" t="str">
        <v>ELMIRA CORNING REGIONAL AP</v>
      </c>
      <c r="BD6" t="str">
        <v>COLUMBUS PORT COLUMBUS INTL A</v>
      </c>
      <c r="BE6" t="str">
        <v>GAGE AIRPORT</v>
      </c>
      <c r="BF6" t="str">
        <v>BURNS MUNICIPAL ARPT [UO]</v>
      </c>
      <c r="BG6" t="str">
        <v>DUBOIS FAA AP</v>
      </c>
      <c r="BI6" t="str">
        <v>FLORENCE REGIONAL AP</v>
      </c>
      <c r="BJ6" t="str">
        <v>HURON REGIONAL ARPT</v>
      </c>
      <c r="BK6" t="str">
        <v>JACKSON MCKELLAR-SIPES REGL A</v>
      </c>
      <c r="BL6" t="str">
        <v>AUSTIN MUELLER MUNICIPAL AP [UT]</v>
      </c>
      <c r="BM6" t="str">
        <v>MOAB/CANYONLANDS [UO]</v>
      </c>
      <c r="BN6" t="str">
        <v>FARMVILLE</v>
      </c>
      <c r="BP6" t="str">
        <v>FELTS FLD</v>
      </c>
      <c r="BQ6" t="str">
        <v>LA CROSSE MUNICIPAL ARPT</v>
      </c>
      <c r="BR6" t="str">
        <v>HARRISON MARION RGN</v>
      </c>
      <c r="BS6" t="str">
        <v>GILLETTE/GILLETTE-C</v>
      </c>
    </row>
    <row r="7" spans="1:71" ht="14.4" thickBot="1" x14ac:dyDescent="0.3">
      <c r="A7" s="41" t="s">
        <v>1331</v>
      </c>
      <c r="B7" s="41" t="s">
        <v>1433</v>
      </c>
      <c r="E7" t="str">
        <v>CA</v>
      </c>
      <c r="H7" t="str">
        <v>FORT MCMURRAY AP</v>
      </c>
      <c r="I7" t="str">
        <v>ENTRANCE ISLAND</v>
      </c>
      <c r="P7" t="str">
        <v>NORTH BAY AP</v>
      </c>
      <c r="R7" t="str">
        <v>MC TAVISH</v>
      </c>
      <c r="V7" t="str">
        <v>ANCHORAGE/ELMENDORF</v>
      </c>
      <c r="W7" t="str">
        <v>GADSEN MUNI AWOS</v>
      </c>
      <c r="X7" t="str">
        <v>FORT SMITH REGIONAL AP</v>
      </c>
      <c r="Y7" t="str">
        <v>GRAND CANYON NATL P</v>
      </c>
      <c r="Z7" t="str">
        <v>BLUE CANYON AP</v>
      </c>
      <c r="AA7" t="str">
        <v>COLORADO SPRINGS MUNI AP</v>
      </c>
      <c r="AB7" t="str">
        <v>NEW HAVEN TWEED AIRPORT</v>
      </c>
      <c r="AD7" t="str">
        <v>GAINESVILLE REGIONAL AP</v>
      </c>
      <c r="AE7" t="str">
        <v>BRUNSWICK GOLDEN IS</v>
      </c>
      <c r="AF7" t="str">
        <v>KONA INTL AT KEAHOL</v>
      </c>
      <c r="AG7" t="str">
        <v>CEDAR RAPIDS MUNICIPAL AP</v>
      </c>
      <c r="AH7" t="str">
        <v>JOSLIN FLD MAGIC VA [TWIN FALLS - UO]</v>
      </c>
      <c r="AI7" t="str">
        <v>CHICAGO OHARE INTL AP</v>
      </c>
      <c r="AJ7" t="str">
        <v>INDIANAPOLIS INTL AP</v>
      </c>
      <c r="AK7" t="str">
        <v>GARDEN CITY MUNICIPAL AP</v>
      </c>
      <c r="AL7" t="str">
        <v>JACKSON JULIAN CARROLL AP</v>
      </c>
      <c r="AM7" t="str">
        <v>LAFAYETTE REGIONAL AP</v>
      </c>
      <c r="AN7" t="str">
        <v>MARTHAS VINEYARD</v>
      </c>
      <c r="AP7" t="str">
        <v>HOULTON INTL ARPT</v>
      </c>
      <c r="AQ7" t="str">
        <v>CHIPPEWA CO INTL</v>
      </c>
      <c r="AR7" t="str">
        <v>BEMIDJI MUNICIPAL</v>
      </c>
      <c r="AS7" t="str">
        <v>KAISER MEM (AWOS)</v>
      </c>
      <c r="AT7" t="str">
        <v>HATTIESBURG LAUREL</v>
      </c>
      <c r="AU7" t="str">
        <v>GLENDIVE(AWOS)</v>
      </c>
      <c r="AV7" t="str">
        <v>ELIZABETH CITY COAST GUARD AI [NREL]</v>
      </c>
      <c r="AW7" t="str">
        <v>GRAND FORKS INTERNATIONAL AP</v>
      </c>
      <c r="AX7" t="str">
        <v>BROKEN BOW MUNI</v>
      </c>
      <c r="AY7" t="str">
        <v>MANCHESTER AIRPORT</v>
      </c>
      <c r="AZ7" t="str">
        <v>MILLVILLE MUNICIPAL AP</v>
      </c>
      <c r="BA7" t="str">
        <v>DEMING MUNI</v>
      </c>
      <c r="BB7" t="str">
        <v>MERCURY DESERT ROCK AP [SURFRAD]</v>
      </c>
      <c r="BC7" t="str">
        <v>FORT DRUM/WHEELER-S</v>
      </c>
      <c r="BD7" t="str">
        <v>DAYTON INTERNATIONAL AIRPORT</v>
      </c>
      <c r="BE7" t="str">
        <v>HOBART MUNICIPAL AP</v>
      </c>
      <c r="BF7" t="str">
        <v>CORVALLIS MUNI</v>
      </c>
      <c r="BG7" t="str">
        <v>ERIE INTERNATIONAL AP</v>
      </c>
      <c r="BI7" t="str">
        <v>GREENVILLE DOWNTOWN AP</v>
      </c>
      <c r="BJ7" t="str">
        <v>MITCHELL (AWOS)</v>
      </c>
      <c r="BK7" t="str">
        <v>KNOXVILLE MCGHEE TYSON AP</v>
      </c>
      <c r="BL7" t="str">
        <v>BROWNSVILLE S PADRE ISL INTL</v>
      </c>
      <c r="BM7" t="str">
        <v>OGDEN HILL AFB</v>
      </c>
      <c r="BN7" t="str">
        <v>FRANKLIN NAAS</v>
      </c>
      <c r="BP7" t="str">
        <v>GRAY AAF</v>
      </c>
      <c r="BQ7" t="str">
        <v>LONE ROCK FAA AP</v>
      </c>
      <c r="BR7" t="str">
        <v>HUNTINGTON TRI-STATE ARPT</v>
      </c>
      <c r="BS7" t="str">
        <v>GREEN RIVER-GREATER GREEN RIVER INTERGALACTIC SPACEPORT</v>
      </c>
    </row>
    <row r="8" spans="1:71" ht="14.4" thickBot="1" x14ac:dyDescent="0.3">
      <c r="A8" s="41" t="s">
        <v>1331</v>
      </c>
      <c r="B8" s="41" t="s">
        <v>1434</v>
      </c>
      <c r="E8" t="str">
        <v>CO</v>
      </c>
      <c r="H8" t="str">
        <v>GRAND PRAIRIE</v>
      </c>
      <c r="I8" t="str">
        <v>ESQUIMALT HARBOUR</v>
      </c>
      <c r="P8" t="str">
        <v>OTTAWA</v>
      </c>
      <c r="R8" t="str">
        <v>MONT JOLI AB</v>
      </c>
      <c r="V8" t="str">
        <v>ANIAK AIRPORT</v>
      </c>
      <c r="W8" t="str">
        <v>HUNTSVILLE INTL/JONES FIELD</v>
      </c>
      <c r="X8" t="str">
        <v>HARRISON FAA AP</v>
      </c>
      <c r="Y8" t="str">
        <v>KINGMAN (AMOS)</v>
      </c>
      <c r="Z8" t="str">
        <v>BLYTHE RIVERSIDE CO ARPT</v>
      </c>
      <c r="AA8" t="str">
        <v>CORTEZ/MONTEZUMA</v>
      </c>
      <c r="AB8" t="str">
        <v>OXFORD (AWOS)</v>
      </c>
      <c r="AD8" t="str">
        <v>HOMESTEAD AFB</v>
      </c>
      <c r="AE8" t="str">
        <v>BRUNSWICK MALCOLM MCKINNON AP</v>
      </c>
      <c r="AF8" t="str">
        <v>LANAI AP</v>
      </c>
      <c r="AG8" t="str">
        <v>CHARITON</v>
      </c>
      <c r="AH8" t="str">
        <v>LEWISTON NEZ PERCE CNTY AP</v>
      </c>
      <c r="AI8" t="str">
        <v>CHICAGO/WAUKEGAN</v>
      </c>
      <c r="AJ8" t="str">
        <v>LAFAYETTE PURDUE UNIV AP</v>
      </c>
      <c r="AK8" t="str">
        <v>GOODLAND RENNER FIELD</v>
      </c>
      <c r="AL8" t="str">
        <v>LEXINGTON BLUEGRASS AP</v>
      </c>
      <c r="AM8" t="str">
        <v>LAKE CHARLES REGIONAL ARPT</v>
      </c>
      <c r="AN8" t="str">
        <v>NANTUCKET MEMORIAL AP</v>
      </c>
      <c r="AP8" t="str">
        <v>MILLINOCKET MUNICIPAL AP</v>
      </c>
      <c r="AQ8" t="str">
        <v>DETROIT CITY AIRPORT</v>
      </c>
      <c r="AR8" t="str">
        <v>BENSON MUNI</v>
      </c>
      <c r="AS8" t="str">
        <v>KANSAS CITY DOWNTOWN AP</v>
      </c>
      <c r="AT8" t="str">
        <v>JACKSON INTERNATIONAL AP</v>
      </c>
      <c r="AU8" t="str">
        <v>GREAT FALLS INTL ARPT</v>
      </c>
      <c r="AV8" t="str">
        <v>FAYETTEVILLE POPE AFB</v>
      </c>
      <c r="AW8" t="str">
        <v>JAMESTOWN MUNICIPAL ARPT</v>
      </c>
      <c r="AX8" t="str">
        <v>CHADRON MUNI AP</v>
      </c>
      <c r="AY8" t="str">
        <v>MOUNT WASHINGTON</v>
      </c>
      <c r="AZ8" t="str">
        <v>NEWARK INTERNATIONAL ARPT</v>
      </c>
      <c r="BA8" t="str">
        <v>FARMINGTON FOUR CORNERS REGL</v>
      </c>
      <c r="BB8" t="str">
        <v>NELLIS AFB</v>
      </c>
      <c r="BC8" t="str">
        <v>GLENS FALLS AP</v>
      </c>
      <c r="BD8" t="str">
        <v>FINDLAY AIRPORT</v>
      </c>
      <c r="BE8" t="str">
        <v>LAWTON MUNICIPAL</v>
      </c>
      <c r="BF8" t="str">
        <v>EUGENE MAHLON SWEET ARPT [UO]</v>
      </c>
      <c r="BG8" t="str">
        <v>FRANKLIN</v>
      </c>
      <c r="BI8" t="str">
        <v>GREER GREENV-SPARTANBRG AP</v>
      </c>
      <c r="BJ8" t="str">
        <v>MOBRIDGE</v>
      </c>
      <c r="BK8" t="str">
        <v>MEMPHIS INTERNATIONAL AP</v>
      </c>
      <c r="BL8" t="str">
        <v>CAMP MABRY</v>
      </c>
      <c r="BM8" t="str">
        <v>OGDEN HINKLEY AIRPORT</v>
      </c>
      <c r="BN8" t="str">
        <v>HILLSVILLE</v>
      </c>
      <c r="BP8" t="str">
        <v>HANFORD</v>
      </c>
      <c r="BQ8" t="str">
        <v>MADISON DANE CO REGIONAL ARPT [ISIS]</v>
      </c>
      <c r="BR8" t="str">
        <v>LEWISBURG/GREENBRIE</v>
      </c>
      <c r="BS8" t="str">
        <v>JACKSON HOLE</v>
      </c>
    </row>
    <row r="9" spans="1:71" ht="14.4" thickBot="1" x14ac:dyDescent="0.3">
      <c r="A9" s="41" t="s">
        <v>1331</v>
      </c>
      <c r="B9" s="41" t="s">
        <v>1336</v>
      </c>
      <c r="E9" t="str">
        <v>CT</v>
      </c>
      <c r="H9" t="str">
        <v>LACOMBE</v>
      </c>
      <c r="I9" t="str">
        <v>FORT NELSON</v>
      </c>
      <c r="P9" t="str">
        <v>PETERBOROUGH AP</v>
      </c>
      <c r="R9" t="str">
        <v>MONT-ORFORD</v>
      </c>
      <c r="V9" t="str">
        <v>ANNETTE ISLAND AP</v>
      </c>
      <c r="W9" t="str">
        <v>MAXWELL AFB</v>
      </c>
      <c r="X9" t="str">
        <v>JONESBORO MUNI</v>
      </c>
      <c r="Y9" t="str">
        <v>LUKE AFB</v>
      </c>
      <c r="Z9" t="str">
        <v>BURBANK-GLENDALE-PASADENA AP</v>
      </c>
      <c r="AA9" t="str">
        <v>CRAIG-MOFFAT</v>
      </c>
      <c r="AD9" t="str">
        <v>JACKSONVILLE INTL ARPT</v>
      </c>
      <c r="AE9" t="str">
        <v>COLUMBUS METROPOLITAN ARPT</v>
      </c>
      <c r="AF9" t="str">
        <v>LIHUE AIRPORT</v>
      </c>
      <c r="AG9" t="str">
        <v>CHARLES CITY</v>
      </c>
      <c r="AH9" t="str">
        <v>MOUNTAIN HOME AFB</v>
      </c>
      <c r="AI9" t="str">
        <v>DECATUR</v>
      </c>
      <c r="AJ9" t="str">
        <v>MONROE CO</v>
      </c>
      <c r="AK9" t="str">
        <v>GREAT BEND (AWOS)</v>
      </c>
      <c r="AL9" t="str">
        <v>LONDON-CORBIN AP</v>
      </c>
      <c r="AM9" t="str">
        <v>MONROE REGIONAL AP</v>
      </c>
      <c r="AN9" t="str">
        <v>NEW BEDFORD RGNL</v>
      </c>
      <c r="AP9" t="str">
        <v>NORTHERN AROOSTOOK</v>
      </c>
      <c r="AQ9" t="str">
        <v>DETROIT METROPOLITAN ARPT</v>
      </c>
      <c r="AR9" t="str">
        <v>BRAINERD/WIELAND</v>
      </c>
      <c r="AS9" t="str">
        <v>KANSAS CITY INT ARPT</v>
      </c>
      <c r="AT9" t="str">
        <v>KEESLER AFB</v>
      </c>
      <c r="AU9" t="str">
        <v>HAVRE CITY-COUNTY AP</v>
      </c>
      <c r="AV9" t="str">
        <v>FAYETTEVILLE RGNL G</v>
      </c>
      <c r="AW9" t="str">
        <v>MINOT AFB</v>
      </c>
      <c r="AX9" t="str">
        <v>COLUMBUS MUNI</v>
      </c>
      <c r="AY9" t="str">
        <v>PEASE INTL TRADEPOR</v>
      </c>
      <c r="AZ9" t="str">
        <v>TETERBORO AIRPORT</v>
      </c>
      <c r="BA9" t="str">
        <v>GALLUP SEN CLARKE FLD</v>
      </c>
      <c r="BB9" t="str">
        <v>RENO TAHOE INTERNATIONAL AP</v>
      </c>
      <c r="BC9" t="str">
        <v>ISLIP LONG ISL MACARTHUR AP</v>
      </c>
      <c r="BD9" t="str">
        <v>MANSFIELD LAHM MUNICIPAL ARPT</v>
      </c>
      <c r="BE9" t="str">
        <v>MCALESTER MUNICIPAL AP</v>
      </c>
      <c r="BF9" t="str">
        <v>KLAMATH FALLS INTL AP [UO]</v>
      </c>
      <c r="BG9" t="str">
        <v>HARRISBURG CAPITAL CITY ARPT</v>
      </c>
      <c r="BI9" t="str">
        <v>MYRTLE BEACH AFB</v>
      </c>
      <c r="BJ9" t="str">
        <v>PIERRE MUNICIPAL AP</v>
      </c>
      <c r="BK9" t="str">
        <v>NASHVILLE INTERNATIONAL AP</v>
      </c>
      <c r="BL9" t="str">
        <v>CHILDRESS MUNICIPAL AP</v>
      </c>
      <c r="BM9" t="str">
        <v>PROVO MUNI (AWOS)</v>
      </c>
      <c r="BN9" t="str">
        <v>HOT SPRINGS/INGALLS</v>
      </c>
      <c r="BP9" t="str">
        <v>HOQUIAM AP</v>
      </c>
      <c r="BQ9" t="str">
        <v>MANITOWOC MUNI AWOS</v>
      </c>
      <c r="BR9" t="str">
        <v>MARTINSBURG EASTERN WV REG AP</v>
      </c>
      <c r="BS9" t="str">
        <v>LANDER HUNT FIELD</v>
      </c>
    </row>
    <row r="10" spans="1:71" ht="14.4" thickBot="1" x14ac:dyDescent="0.3">
      <c r="A10" s="41" t="s">
        <v>1331</v>
      </c>
      <c r="B10" s="41" t="s">
        <v>1337</v>
      </c>
      <c r="E10" t="str">
        <v>DE</v>
      </c>
      <c r="H10" t="str">
        <v>LETHBRIDGE</v>
      </c>
      <c r="I10" t="str">
        <v>FORT SAINT JOHN</v>
      </c>
      <c r="P10" t="str">
        <v>PORT WELLER</v>
      </c>
      <c r="R10" t="str">
        <v>MONTREAL</v>
      </c>
      <c r="V10" t="str">
        <v>ANVIK</v>
      </c>
      <c r="W10" t="str">
        <v>MOBILE DOWNTOWN AP</v>
      </c>
      <c r="X10" t="str">
        <v>LITTLE ROCK ADAMS FIELD</v>
      </c>
      <c r="Y10" t="str">
        <v>PAGE MUNI (AMOS)</v>
      </c>
      <c r="Z10" t="str">
        <v>CAMARILLO (AWOS)</v>
      </c>
      <c r="AA10" t="str">
        <v>DENVER INTL AP</v>
      </c>
      <c r="AD10" t="str">
        <v>JACKSONVILLE NAS</v>
      </c>
      <c r="AE10" t="str">
        <v>DEKALB PEACHTREE</v>
      </c>
      <c r="AF10" t="str">
        <v>MOLOKAI (AMOS)</v>
      </c>
      <c r="AG10" t="str">
        <v>CLARINDA</v>
      </c>
      <c r="AH10" t="str">
        <v>POCATELLO REGIONAL AP</v>
      </c>
      <c r="AI10" t="str">
        <v>MARION REGIONAL</v>
      </c>
      <c r="AJ10" t="str">
        <v>SOUTH BEND MICHIANA RGNL AP</v>
      </c>
      <c r="AK10" t="str">
        <v>HAYS MUNI (AWOS)</v>
      </c>
      <c r="AL10" t="str">
        <v>LOUISVILLE BOWMAN FIELD</v>
      </c>
      <c r="AM10" t="str">
        <v>NEW IBERIA NAAS</v>
      </c>
      <c r="AN10" t="str">
        <v>NORTH ADAMS</v>
      </c>
      <c r="AP10" t="str">
        <v>PORTLAND INTL JETPORT</v>
      </c>
      <c r="AQ10" t="str">
        <v>DETROIT WILLOW RUN AP</v>
      </c>
      <c r="AR10" t="str">
        <v>CAMBRIDGE MUNI</v>
      </c>
      <c r="AS10" t="str">
        <v>KIRKSVILLE REGIONAL AP</v>
      </c>
      <c r="AT10" t="str">
        <v>MCCOMB PIKE COUNTY AP</v>
      </c>
      <c r="AU10" t="str">
        <v>HELENA REGIONAL AIRPORT</v>
      </c>
      <c r="AV10" t="str">
        <v>FORT BRAGG SIMMONS AAF</v>
      </c>
      <c r="AW10" t="str">
        <v>MINOT FAA AP</v>
      </c>
      <c r="AX10" t="str">
        <v>FALLS CITY/BRENNER</v>
      </c>
      <c r="AZ10" t="str">
        <v>TRENTON MERCER COUNTY AP</v>
      </c>
      <c r="BA10" t="str">
        <v>HOLLOMAN AFB</v>
      </c>
      <c r="BB10" t="str">
        <v>TONOPAH AIRPORT</v>
      </c>
      <c r="BC10" t="str">
        <v>JAMESTOWN (AWOS)</v>
      </c>
      <c r="BD10" t="str">
        <v>OHIO STATE UNIVERSI</v>
      </c>
      <c r="BE10" t="str">
        <v>OKLAHOMA CITY TINKER AFB</v>
      </c>
      <c r="BF10" t="str">
        <v>LA GRANDE MUNI AP</v>
      </c>
      <c r="BG10" t="str">
        <v>JOHNSTOWN CAMBRIA COUNTY AP</v>
      </c>
      <c r="BI10" t="str">
        <v>NORTH MYRTLE BEACH-GRAND STRAND FIELD</v>
      </c>
      <c r="BJ10" t="str">
        <v>RAPID CITY REGIONAL ARPT</v>
      </c>
      <c r="BL10" t="str">
        <v>COLLEGE STATION EASTERWOOD FL</v>
      </c>
      <c r="BM10" t="str">
        <v>SAINT GEORGE (AWOS)</v>
      </c>
      <c r="BN10" t="str">
        <v>LANGLEY AFB</v>
      </c>
      <c r="BP10" t="str">
        <v>KELSO WB AP</v>
      </c>
      <c r="BQ10" t="str">
        <v>MARSHFIELD MUNI</v>
      </c>
      <c r="BR10" t="str">
        <v>MORGANTOWN HART FIELD</v>
      </c>
      <c r="BS10" t="str">
        <v>LARAMIE GENERAL BREES FIELD</v>
      </c>
    </row>
    <row r="11" spans="1:71" ht="14.4" thickBot="1" x14ac:dyDescent="0.3">
      <c r="A11" s="41" t="s">
        <v>1331</v>
      </c>
      <c r="B11" s="41" t="s">
        <v>1338</v>
      </c>
      <c r="E11" t="str">
        <v>FL</v>
      </c>
      <c r="H11" t="str">
        <v>MEDICINE AP</v>
      </c>
      <c r="I11" t="str">
        <v>KAMLOOPS AP</v>
      </c>
      <c r="P11" t="str">
        <v>SAULT STE MARIE</v>
      </c>
      <c r="R11" t="str">
        <v>MONTREAL-MIRABEL</v>
      </c>
      <c r="V11" t="str">
        <v>BARROW W POST-W ROGERS ARPT [NSA - ARM]</v>
      </c>
      <c r="W11" t="str">
        <v>MOBILE REGIONAL AP</v>
      </c>
      <c r="X11" t="str">
        <v>LITTLE ROCK AFB</v>
      </c>
      <c r="Y11" t="str">
        <v>PHOENIX SKY HARBOR INTL AP</v>
      </c>
      <c r="Z11" t="str">
        <v>CAMP PENDLETON MCAS</v>
      </c>
      <c r="AA11" t="str">
        <v>DENVER/CENTENNIAL [GOLDEN - NREL]</v>
      </c>
      <c r="AD11" t="str">
        <v>JACKSONVILLE/CRAIG</v>
      </c>
      <c r="AE11" t="str">
        <v>FORT BENNING LAWSON</v>
      </c>
      <c r="AG11" t="str">
        <v>CLINTON MUNI (AWOS)</v>
      </c>
      <c r="AH11" t="str">
        <v>SALMON/LEMHI (AWOS)</v>
      </c>
      <c r="AI11" t="str">
        <v>MOLINE QUAD CITY INTL AP</v>
      </c>
      <c r="AJ11" t="str">
        <v>TERRE HAUTE HULMAN REGIONAL A</v>
      </c>
      <c r="AK11" t="str">
        <v>HILL CITY MUNICIPAL AP</v>
      </c>
      <c r="AL11" t="str">
        <v>LOUISVILLE STANDIFORD FIELD</v>
      </c>
      <c r="AM11" t="str">
        <v>NEW ORLEANS ALVIN CALLENDER F</v>
      </c>
      <c r="AN11" t="str">
        <v>NORWOOD MEMORIAL</v>
      </c>
      <c r="AP11" t="str">
        <v>PRESQUE ISLE MUNICIP</v>
      </c>
      <c r="AQ11" t="str">
        <v>ESCANABA (AWOS)</v>
      </c>
      <c r="AR11" t="str">
        <v>CLOQUET (AWOS)</v>
      </c>
      <c r="AS11" t="str">
        <v>POPLAR BLUFF(AMOS)</v>
      </c>
      <c r="AT11" t="str">
        <v>MERIDIAN KEY FIELD</v>
      </c>
      <c r="AU11" t="str">
        <v>KALISPELL GLACIER PK INT AR</v>
      </c>
      <c r="AV11" t="str">
        <v>GOLDSBORO SEYMOUR JOHNSON AFB</v>
      </c>
      <c r="AW11" t="str">
        <v>WILLISTON SLOULIN INTL AP</v>
      </c>
      <c r="AX11" t="str">
        <v>FREMONT MUNI ARPT</v>
      </c>
      <c r="BA11" t="str">
        <v>LAS CRUCES INTL AP</v>
      </c>
      <c r="BB11" t="str">
        <v>WINNEMUCCA MUNICIPAL ARPT</v>
      </c>
      <c r="BC11" t="str">
        <v>MASSENA AP</v>
      </c>
      <c r="BD11" t="str">
        <v>TOLEDO EXPRESS AIRPORT</v>
      </c>
      <c r="BE11" t="str">
        <v>OKLAHOMA CITY WILL ROGERS WOR</v>
      </c>
      <c r="BF11" t="str">
        <v>LAKEVIEW (AWOS)</v>
      </c>
      <c r="BG11" t="str">
        <v>LANCASTER</v>
      </c>
      <c r="BI11" t="str">
        <v>SUMTER SHAW AFB</v>
      </c>
      <c r="BJ11" t="str">
        <v>SIOUX FALLS FOSS FIELD</v>
      </c>
      <c r="BL11" t="str">
        <v>CORPUS CHRISTI INTL ARPT [UT]</v>
      </c>
      <c r="BM11" t="str">
        <v>SALT LAKE CITY INT ARPT [ISIS]</v>
      </c>
      <c r="BN11" t="str">
        <v>LEESBURG/GODFREY</v>
      </c>
      <c r="BP11" t="str">
        <v>MOSES LAKE GRANT COUNTY AP</v>
      </c>
      <c r="BQ11" t="str">
        <v>MILWAUKEE MITCHELL INTL AP</v>
      </c>
      <c r="BR11" t="str">
        <v>PARKERSBURG WOOD COUNTY AP</v>
      </c>
      <c r="BS11" t="str">
        <v>RAWLINS MUNICIPAL AP</v>
      </c>
    </row>
    <row r="12" spans="1:71" ht="14.4" thickBot="1" x14ac:dyDescent="0.3">
      <c r="A12" s="41" t="s">
        <v>1331</v>
      </c>
      <c r="B12" s="41" t="s">
        <v>1339</v>
      </c>
      <c r="E12" t="str">
        <v>GA</v>
      </c>
      <c r="H12" t="str">
        <v>RED DEER AP</v>
      </c>
      <c r="I12" t="str">
        <v>KELOWNA AP</v>
      </c>
      <c r="P12" t="str">
        <v>SUDBURY AP</v>
      </c>
      <c r="R12" t="str">
        <v>NICOLET</v>
      </c>
      <c r="V12" t="str">
        <v>BETHEL AIRPORT</v>
      </c>
      <c r="W12" t="str">
        <v>MONTGOMERY DANNELLY FIELD</v>
      </c>
      <c r="X12" t="str">
        <v>PINE BLUFF FAA AP</v>
      </c>
      <c r="Y12" t="str">
        <v>PRESCOTT LOVE FIELD</v>
      </c>
      <c r="Z12" t="str">
        <v>CARLSBAD/PALOMAR</v>
      </c>
      <c r="AA12" t="str">
        <v>DURANGO/LA PLATA CO</v>
      </c>
      <c r="AD12" t="str">
        <v>KEY WEST INTL ARPT</v>
      </c>
      <c r="AE12" t="str">
        <v>FULTON CO ARPT BROW</v>
      </c>
      <c r="AG12" t="str">
        <v>COUNCIL BLUFFS</v>
      </c>
      <c r="AI12" t="str">
        <v>MOUNT VERNON (AWOS)</v>
      </c>
      <c r="AK12" t="str">
        <v>HUTCHINSON MUNICIPAL AP</v>
      </c>
      <c r="AL12" t="str">
        <v>PADUCAH BARKLEY REGIONAL AP</v>
      </c>
      <c r="AM12" t="str">
        <v>NEW ORLEANS INTL ARPT</v>
      </c>
      <c r="AN12" t="str">
        <v>OTIS ANGB</v>
      </c>
      <c r="AP12" t="str">
        <v>ROCKLAND/KNOX(AWOS)</v>
      </c>
      <c r="AQ12" t="str">
        <v>FLINT BISHOP INTL ARPT</v>
      </c>
      <c r="AR12" t="str">
        <v>CRANE LAKE (AWOS)</v>
      </c>
      <c r="AS12" t="str">
        <v>SPRINGFIELD REGIONAL ARPT</v>
      </c>
      <c r="AT12" t="str">
        <v>MERIDIAN NAAS</v>
      </c>
      <c r="AU12" t="str">
        <v>LEWISTOWN MUNICIPAL ARPT</v>
      </c>
      <c r="AV12" t="str">
        <v>GREENSBORO PIEDMONT TRIAD INT</v>
      </c>
      <c r="AX12" t="str">
        <v>GRAND ISLAND CENTRAL NE REGIO</v>
      </c>
      <c r="BA12" t="str">
        <v>LAS VEGAS MUNICIPAL ARPT</v>
      </c>
      <c r="BC12" t="str">
        <v>MONTICELLO(AWOS)</v>
      </c>
      <c r="BD12" t="str">
        <v>YOUNGSTOWN REGIONAL AIRPORT</v>
      </c>
      <c r="BE12" t="str">
        <v>OKLAHOMA CITY/WILEY</v>
      </c>
      <c r="BF12" t="str">
        <v>MEDFORD ROGUE VALLEY INTL AP [ASHLAND - UO]</v>
      </c>
      <c r="BG12" t="str">
        <v>MIDDLETOWN HARRISBURG INTL AP</v>
      </c>
      <c r="BJ12" t="str">
        <v>WATERTOWN MUNICIPAL AP</v>
      </c>
      <c r="BL12" t="str">
        <v>CORPUS CHRISTI NAS</v>
      </c>
      <c r="BM12" t="str">
        <v>VERNAL</v>
      </c>
      <c r="BN12" t="str">
        <v>LYNCHBURG REGIONAL ARPT</v>
      </c>
      <c r="BP12" t="str">
        <v>OLYMPIA AIRPORT</v>
      </c>
      <c r="BQ12" t="str">
        <v>MINOCQUA/WOODRUFF</v>
      </c>
      <c r="BR12" t="str">
        <v>WHEELING OHIO COUNTY AP</v>
      </c>
      <c r="BS12" t="str">
        <v>RIVERTON MUNICIPL AP</v>
      </c>
    </row>
    <row r="13" spans="1:71" ht="14.4" thickBot="1" x14ac:dyDescent="0.3">
      <c r="A13" s="41" t="s">
        <v>1331</v>
      </c>
      <c r="B13" s="41" t="s">
        <v>1340</v>
      </c>
      <c r="E13" t="str">
        <v>HI</v>
      </c>
      <c r="H13" t="str">
        <v>SPRINGBANK</v>
      </c>
      <c r="I13" t="str">
        <v>MALAHAT</v>
      </c>
      <c r="P13" t="str">
        <v>THUNDER BAY AP</v>
      </c>
      <c r="R13" t="str">
        <v>POINT-AU-PERE</v>
      </c>
      <c r="V13" t="str">
        <v>BETTLES FIELD</v>
      </c>
      <c r="W13" t="str">
        <v>MUSCLE SHOALS REGIONAL AP</v>
      </c>
      <c r="X13" t="str">
        <v>ROGERS (AWOS)</v>
      </c>
      <c r="Y13" t="str">
        <v>SAFFORD (AMOS)</v>
      </c>
      <c r="Z13" t="str">
        <v>CHINA LAKE NAF</v>
      </c>
      <c r="AA13" t="str">
        <v>EAGLE COUNTY AP</v>
      </c>
      <c r="AD13" t="str">
        <v>KEY WEST NAS</v>
      </c>
      <c r="AE13" t="str">
        <v>HUNTER AAF</v>
      </c>
      <c r="AG13" t="str">
        <v>CRESTON</v>
      </c>
      <c r="AI13" t="str">
        <v>PEORIA GREATER PEORIA AP</v>
      </c>
      <c r="AK13" t="str">
        <v>LIBERAL MUNI</v>
      </c>
      <c r="AL13" t="str">
        <v>SOMERSET(AWOS)</v>
      </c>
      <c r="AM13" t="str">
        <v>NEW ORLEANS LAKEFRONT AP</v>
      </c>
      <c r="AN13" t="str">
        <v>PLYMOUTH MUNICIPAL</v>
      </c>
      <c r="AP13" t="str">
        <v>SANFORD MUNI (AWOS)</v>
      </c>
      <c r="AQ13" t="str">
        <v>GRAND RAPIDS KENT COUNTY INT</v>
      </c>
      <c r="AR13" t="str">
        <v>CROOKSTON MUNI FLD</v>
      </c>
      <c r="AS13" t="str">
        <v>ST JOSEPH ROSECRANS MEMORIAL</v>
      </c>
      <c r="AT13" t="str">
        <v>NATCHEZ/HARDY(AWOS)</v>
      </c>
      <c r="AU13" t="str">
        <v>LIVINGSTON MISSION FIELD</v>
      </c>
      <c r="AV13" t="str">
        <v>HICKORY REGIONAL AP</v>
      </c>
      <c r="AX13" t="str">
        <v>HASTINGS MUNICIPAL</v>
      </c>
      <c r="BA13" t="str">
        <v>ROSWELL INDUSTRIAL AIR PARK</v>
      </c>
      <c r="BC13" t="str">
        <v>NEW YORK CENTRAL PRK OBS BELV</v>
      </c>
      <c r="BD13" t="str">
        <v>ZANESVILLE MUNICIPAL AP</v>
      </c>
      <c r="BE13" t="str">
        <v>PONCA CITY MUNICIPAL AP [SGP - ARM]</v>
      </c>
      <c r="BF13" t="str">
        <v>NORTH BEND MUNI AIRPORT</v>
      </c>
      <c r="BG13" t="str">
        <v>PHILADELPHIA INTERNATIONAL AP</v>
      </c>
      <c r="BL13" t="str">
        <v>COTULLA FAA AP</v>
      </c>
      <c r="BM13" t="str">
        <v>WENDOVER USAF AUXILIARY FIELD</v>
      </c>
      <c r="BN13" t="str">
        <v>MANASSAS MUNI(AWOS)</v>
      </c>
      <c r="BP13" t="str">
        <v>PASCO</v>
      </c>
      <c r="BQ13" t="str">
        <v>MOSINEE/CENTRAL WI</v>
      </c>
      <c r="BS13" t="str">
        <v>SHERIDAN COUNTY ARPT</v>
      </c>
    </row>
    <row r="14" spans="1:71" ht="14.4" thickBot="1" x14ac:dyDescent="0.3">
      <c r="A14" s="41"/>
      <c r="B14" s="41"/>
      <c r="E14" t="str">
        <v>IA</v>
      </c>
      <c r="I14" t="str">
        <v>NORTH VANCOUVER</v>
      </c>
      <c r="P14" t="str">
        <v>TIMMINS AP</v>
      </c>
      <c r="R14" t="str">
        <v>QUEBEC AP</v>
      </c>
      <c r="V14" t="str">
        <v>BIG DELTA ALLEN AAF</v>
      </c>
      <c r="W14" t="str">
        <v>TROY AIR FIELD</v>
      </c>
      <c r="X14" t="str">
        <v>SILOAM SPRING(AWOS)</v>
      </c>
      <c r="Y14" t="str">
        <v>SCOTTSDALE MUNI</v>
      </c>
      <c r="Z14" t="str">
        <v>CHINO AIRPORT</v>
      </c>
      <c r="AA14" t="str">
        <v>FORT COLLINS (AWOS)</v>
      </c>
      <c r="AD14" t="str">
        <v>MACDILL AFB</v>
      </c>
      <c r="AE14" t="str">
        <v>MACON MIDDLE GA REGIONAL AP</v>
      </c>
      <c r="AG14" t="str">
        <v>DECORAH</v>
      </c>
      <c r="AI14" t="str">
        <v>QUINCY MUNI BALDWIN FLD</v>
      </c>
      <c r="AK14" t="str">
        <v>MANHATTAN RGNL</v>
      </c>
      <c r="AM14" t="str">
        <v>PATTERSON MEMORIAL</v>
      </c>
      <c r="AN14" t="str">
        <v>PROVINCETOWN (AWOS)</v>
      </c>
      <c r="AP14" t="str">
        <v>WATERVILLE (AWOS)</v>
      </c>
      <c r="AQ14" t="str">
        <v>HANCOCK HOUGHTON CO AP</v>
      </c>
      <c r="AR14" t="str">
        <v>DETROIT LAKES(AWOS)</v>
      </c>
      <c r="AS14" t="str">
        <v>ST LOUIS LAMBERT INT ARPT</v>
      </c>
      <c r="AT14" t="str">
        <v>TUPELO C D LEMONS ARPT</v>
      </c>
      <c r="AU14" t="str">
        <v>MILES CITY MUNICIPAL ARPT</v>
      </c>
      <c r="AV14" t="str">
        <v>JACKSONVILLE (AWOS)</v>
      </c>
      <c r="AX14" t="str">
        <v>IMPERIAL MUNI AP</v>
      </c>
      <c r="BA14" t="str">
        <v>SANTA FE COUNTY MUNICIPAL AP</v>
      </c>
      <c r="BC14" t="str">
        <v>NEW YORK J F KENNEDY INT AR</v>
      </c>
      <c r="BE14" t="str">
        <v>STILLWATER RGNL</v>
      </c>
      <c r="BF14" t="str">
        <v>PENDLETON E OR REGIONAL AP</v>
      </c>
      <c r="BG14" t="str">
        <v>PHILADELPHIA NE PHILADELPHIA</v>
      </c>
      <c r="BL14" t="str">
        <v>COX FLD</v>
      </c>
      <c r="BN14" t="str">
        <v>MARION / WYTHEVILLE</v>
      </c>
      <c r="BP14" t="str">
        <v>PULLMAN/MOSCOW RGNL</v>
      </c>
      <c r="BQ14" t="str">
        <v>PHILLIPS/PRICE CO.</v>
      </c>
      <c r="BS14" t="str">
        <v>WORLAND MUNICIPAL</v>
      </c>
    </row>
    <row r="15" spans="1:71" ht="14.4" thickBot="1" x14ac:dyDescent="0.3">
      <c r="A15" s="41" t="s">
        <v>1398</v>
      </c>
      <c r="B15" s="41" t="s">
        <v>1399</v>
      </c>
      <c r="E15" t="str">
        <v>ID</v>
      </c>
      <c r="I15" t="str">
        <v>PENTICTON AP</v>
      </c>
      <c r="P15" t="str">
        <v>TORONTO</v>
      </c>
      <c r="R15" t="str">
        <v>SHERBROOKE AP</v>
      </c>
      <c r="V15" t="str">
        <v>BIG RIVER LAKE</v>
      </c>
      <c r="W15" t="str">
        <v>TUSCALOOSA MUNICIPAL AP</v>
      </c>
      <c r="X15" t="str">
        <v>SPRINGDALE MUNI</v>
      </c>
      <c r="Y15" t="str">
        <v>SHOW LOW MUNI AP</v>
      </c>
      <c r="Z15" t="str">
        <v>CHULA VISTA BROWN FIELD NAAS</v>
      </c>
      <c r="AA15" t="str">
        <v>GRAND JUNCTION WALKER FIELD</v>
      </c>
      <c r="AD15" t="str">
        <v>MARATHON AIRPORT</v>
      </c>
      <c r="AE15" t="str">
        <v>MARIETTA DOBBINS AFB</v>
      </c>
      <c r="AG15" t="str">
        <v>DENISON</v>
      </c>
      <c r="AI15" t="str">
        <v>ROCKFORD GREATER ROCKFORD AP</v>
      </c>
      <c r="AK15" t="str">
        <v>MCCONNELL AFB</v>
      </c>
      <c r="AM15" t="str">
        <v>SHREVEPORT DOWNTOWN</v>
      </c>
      <c r="AN15" t="str">
        <v>WESTFIELD BARNES MUNI AP</v>
      </c>
      <c r="AP15" t="str">
        <v>WISCASSET</v>
      </c>
      <c r="AQ15" t="str">
        <v>HOUGHTON LAKE ROSCOMMON CO AR</v>
      </c>
      <c r="AR15" t="str">
        <v>DULUTH INTERNATIONAL ARPT</v>
      </c>
      <c r="AS15" t="str">
        <v>ST LOUIS SPIRIT OF ST LOUIS A</v>
      </c>
      <c r="AU15" t="str">
        <v>MISSOULA INTERNATIONAL AP</v>
      </c>
      <c r="AV15" t="str">
        <v>NEW BERN CRAVEN CO REGL AP</v>
      </c>
      <c r="AX15" t="str">
        <v>KEARNEY MUNI (AWOS)</v>
      </c>
      <c r="BA15" t="str">
        <v>SIERRA BLANCA RGNL</v>
      </c>
      <c r="BC15" t="str">
        <v>NEW YORK LAGUARDIA ARPT</v>
      </c>
      <c r="BE15" t="str">
        <v>TULSA INTERNATIONAL AIRPORT</v>
      </c>
      <c r="BF15" t="str">
        <v>PORTLAND INTERNATIONAL AP</v>
      </c>
      <c r="BG15" t="str">
        <v>PITTSBURGH ALLEGHENY CO AP</v>
      </c>
      <c r="BL15" t="str">
        <v>DALHART MUNICIPAL AP</v>
      </c>
      <c r="BN15" t="str">
        <v>MARTINSVILLE</v>
      </c>
      <c r="BP15" t="str">
        <v>QUILLAYUTE STATE AIRPORT</v>
      </c>
      <c r="BQ15" t="str">
        <v>RHINELANDER ONEIDA</v>
      </c>
    </row>
    <row r="16" spans="1:71" ht="14.4" thickBot="1" x14ac:dyDescent="0.3">
      <c r="A16" s="41" t="s">
        <v>1398</v>
      </c>
      <c r="B16" s="41" t="s">
        <v>1400</v>
      </c>
      <c r="E16" t="str">
        <v>IL</v>
      </c>
      <c r="I16" t="str">
        <v>PITT MEADOWS</v>
      </c>
      <c r="P16" t="str">
        <v>TORONTO AP</v>
      </c>
      <c r="R16" t="str">
        <v>ST ANICET</v>
      </c>
      <c r="V16" t="str">
        <v>BIRCHWOOD</v>
      </c>
      <c r="X16" t="str">
        <v>STUTTGART (AWOS)</v>
      </c>
      <c r="Y16" t="str">
        <v>TUCSON INTERNATIONAL AP</v>
      </c>
      <c r="Z16" t="str">
        <v>CONCORD CONCORD-BUCHANAN FIEL</v>
      </c>
      <c r="AA16" t="str">
        <v>GREELEY/WELD (AWOS)</v>
      </c>
      <c r="AD16" t="str">
        <v>MAYPORT NS</v>
      </c>
      <c r="AE16" t="str">
        <v>MOODY AFB/VALDOSTA</v>
      </c>
      <c r="AG16" t="str">
        <v>DES MOINES INTL AP</v>
      </c>
      <c r="AI16" t="str">
        <v>SOUTHERN ILLINOIS</v>
      </c>
      <c r="AK16" t="str">
        <v>NEWTON (AWOS)</v>
      </c>
      <c r="AM16" t="str">
        <v>SHREVEPORT REGIONAL ARPT</v>
      </c>
      <c r="AN16" t="str">
        <v>WORCESTER REGIONAL ARPT</v>
      </c>
      <c r="AQ16" t="str">
        <v>HOWELL</v>
      </c>
      <c r="AR16" t="str">
        <v>ELY MUNI</v>
      </c>
      <c r="AS16" t="str">
        <v>VICHY ROLLA NATL ARPT</v>
      </c>
      <c r="AU16" t="str">
        <v>SIDNEY-RICHLAND</v>
      </c>
      <c r="AV16" t="str">
        <v>NEW RIVER MCAF</v>
      </c>
      <c r="AX16" t="str">
        <v>LINCOLN MUNICIPAL ARPT</v>
      </c>
      <c r="BA16" t="str">
        <v>TAOS MUNI APT(AWOS)</v>
      </c>
      <c r="BC16" t="str">
        <v>NIAGARA FALLS AF</v>
      </c>
      <c r="BE16" t="str">
        <v>VANCE AFB</v>
      </c>
      <c r="BF16" t="str">
        <v>PORTLAND/HILLSBORO</v>
      </c>
      <c r="BG16" t="str">
        <v>PITTSBURGH INTERNATIONAL AP</v>
      </c>
      <c r="BL16" t="str">
        <v>DALLAS-FORT WORTH INTL AP</v>
      </c>
      <c r="BN16" t="str">
        <v>MELFA/ACCOMACK ARPT</v>
      </c>
      <c r="BP16" t="str">
        <v>RENTON MUNI</v>
      </c>
      <c r="BQ16" t="str">
        <v>RICE LAKE MUNICIPAL</v>
      </c>
    </row>
    <row r="17" spans="1:69" ht="14.4" thickBot="1" x14ac:dyDescent="0.3">
      <c r="A17" s="41" t="s">
        <v>1398</v>
      </c>
      <c r="B17" s="41" t="s">
        <v>1401</v>
      </c>
      <c r="E17" t="str">
        <v>IN</v>
      </c>
      <c r="I17" t="str">
        <v>PRINCE GEORGE</v>
      </c>
      <c r="P17" t="str">
        <v>TORONTO ISLAND AP</v>
      </c>
      <c r="R17" t="str">
        <v>STE ANNE DE BELLEVUE</v>
      </c>
      <c r="V17" t="str">
        <v>COLD BAY ARPT</v>
      </c>
      <c r="X17" t="str">
        <v>TEXARKANA WEBB FIELD</v>
      </c>
      <c r="Y17" t="str">
        <v>WINSLOW MUNICIPAL AP</v>
      </c>
      <c r="Z17" t="str">
        <v>CRESCENT CITY FAA AI</v>
      </c>
      <c r="AA17" t="str">
        <v>GUNNISON CO. (AWOS)</v>
      </c>
      <c r="AD17" t="str">
        <v>MELBOURNE REGIONAL AP</v>
      </c>
      <c r="AE17" t="str">
        <v>ROME R B RUSSELL AP</v>
      </c>
      <c r="AG17" t="str">
        <v>DUBUQUE REGIONAL AP</v>
      </c>
      <c r="AI17" t="str">
        <v>SPRINGFIELD CAPITAL AP</v>
      </c>
      <c r="AK17" t="str">
        <v>OLATHE-JOHNSON COUNTY INDUSTRIAL AP</v>
      </c>
      <c r="AQ17" t="str">
        <v>IRON MOUNTAIN/FORD</v>
      </c>
      <c r="AR17" t="str">
        <v>EVELETH MUNI (AWOS)</v>
      </c>
      <c r="AS17" t="str">
        <v>WHITEMAN AFB</v>
      </c>
      <c r="AU17" t="str">
        <v>WOLF POINT INTL [FORT PECK - SURFRAD]</v>
      </c>
      <c r="AV17" t="str">
        <v>PITT GREENVILLE ARP</v>
      </c>
      <c r="AX17" t="str">
        <v>MCCOOK MUNICIPAL</v>
      </c>
      <c r="BA17" t="str">
        <v>TRUTH OR CONSEQUENCES MUNI AP</v>
      </c>
      <c r="BC17" t="str">
        <v>POUGHKEEPSIE DUTCHESS CO AP</v>
      </c>
      <c r="BF17" t="str">
        <v>PORTLAND/TROUTDALE</v>
      </c>
      <c r="BG17" t="str">
        <v>READING SPAATZ FIELD</v>
      </c>
      <c r="BL17" t="str">
        <v>DALLAS-LOVE FIELD</v>
      </c>
      <c r="BN17" t="str">
        <v>NEWPORT NEWS</v>
      </c>
      <c r="BP17" t="str">
        <v>SEATTLE BOEING FIELD [ISIS]</v>
      </c>
      <c r="BQ17" t="str">
        <v>STURGEON BAY</v>
      </c>
    </row>
    <row r="18" spans="1:69" ht="14.4" thickBot="1" x14ac:dyDescent="0.3">
      <c r="A18" s="41" t="s">
        <v>1398</v>
      </c>
      <c r="B18" s="41" t="s">
        <v>1402</v>
      </c>
      <c r="E18" t="str">
        <v>KS</v>
      </c>
      <c r="I18" t="str">
        <v>SMITHERS AP</v>
      </c>
      <c r="P18" t="str">
        <v>TRENTON AP</v>
      </c>
      <c r="R18" t="str">
        <v>STE FOY</v>
      </c>
      <c r="V18" t="str">
        <v>CORDOVA</v>
      </c>
      <c r="X18" t="str">
        <v>WALNUT RIDGE (AWOS)</v>
      </c>
      <c r="Y18" t="str">
        <v>YUMA INTL ARPT</v>
      </c>
      <c r="Z18" t="str">
        <v>DAGGETT BARSTOW-DAGGETT AP</v>
      </c>
      <c r="AA18" t="str">
        <v>HAYDEN/YAMPA (AWOS)</v>
      </c>
      <c r="AD18" t="str">
        <v>MIAMI INTL AP</v>
      </c>
      <c r="AE18" t="str">
        <v>SAVANNAH INTL AP</v>
      </c>
      <c r="AG18" t="str">
        <v>ESTHERVILLE MUNI</v>
      </c>
      <c r="AI18" t="str">
        <v>STERLING ROCKFALLS</v>
      </c>
      <c r="AK18" t="str">
        <v>OLATHE/JOHNSON CO.</v>
      </c>
      <c r="AQ18" t="str">
        <v>IRONWOOD (AWOS)</v>
      </c>
      <c r="AR18" t="str">
        <v>FAIRMONT MUNI(AWOS)</v>
      </c>
      <c r="AV18" t="str">
        <v>RALEIGH DURHAM INTERNATIONAL</v>
      </c>
      <c r="AX18" t="str">
        <v>NORFOLK KARL STEFAN MEM ARPT</v>
      </c>
      <c r="BA18" t="str">
        <v>TUCUMCARI AP</v>
      </c>
      <c r="BC18" t="str">
        <v>REPUBLIC</v>
      </c>
      <c r="BF18" t="str">
        <v>REDMOND ROBERTS FIELD</v>
      </c>
      <c r="BG18" t="str">
        <v>STATE COLLEGE [PENN STATE - SURFRAD]</v>
      </c>
      <c r="BL18" t="str">
        <v>DALLAS/ADDISON ARPT</v>
      </c>
      <c r="BN18" t="str">
        <v>NORFOLK INTERNATIONAL AP</v>
      </c>
      <c r="BP18" t="str">
        <v>SEATTLE SEATTLE-TACOMA INTL A</v>
      </c>
      <c r="BQ18" t="str">
        <v>WATERTOWN</v>
      </c>
    </row>
    <row r="19" spans="1:69" ht="14.4" thickBot="1" x14ac:dyDescent="0.3">
      <c r="A19" s="41" t="s">
        <v>1398</v>
      </c>
      <c r="B19" s="41" t="s">
        <v>1403</v>
      </c>
      <c r="E19" t="str">
        <v>KY</v>
      </c>
      <c r="I19" t="str">
        <v>SUMMERLAND</v>
      </c>
      <c r="P19" t="str">
        <v>WINDSOR</v>
      </c>
      <c r="R19" t="str">
        <v>TROIS RIVIERES</v>
      </c>
      <c r="V19" t="str">
        <v>DEADHORSE</v>
      </c>
      <c r="Y19" t="str">
        <v>YUMA MCAS</v>
      </c>
      <c r="Z19" t="str">
        <v>EDWARDS AFB</v>
      </c>
      <c r="AA19" t="str">
        <v>LA JUNTA MUNICIPAL AP</v>
      </c>
      <c r="AD19" t="str">
        <v>MIAMI/KENDALL-TAMIA</v>
      </c>
      <c r="AE19" t="str">
        <v>VALDOSTA WB AIRPORT</v>
      </c>
      <c r="AG19" t="str">
        <v>FAIR FIELD</v>
      </c>
      <c r="AI19" t="str">
        <v>UNIV OF ILLINOIS WI [BONDVILLE - SURFRAD]</v>
      </c>
      <c r="AK19" t="str">
        <v>RUSSELL MUNICIPAL AP</v>
      </c>
      <c r="AQ19" t="str">
        <v>JACKSON REYNOLDS FIELD</v>
      </c>
      <c r="AR19" t="str">
        <v>FARIBAULT MUNI AWOS</v>
      </c>
      <c r="AV19" t="str">
        <v>ROCKY MOUNT WILSON</v>
      </c>
      <c r="AX19" t="str">
        <v>NORTH PLATTE REGIONAL AP</v>
      </c>
      <c r="BC19" t="str">
        <v>ROCHESTER GREATER ROCHESTER I</v>
      </c>
      <c r="BF19" t="str">
        <v>ROSEBURG REGIONAL AP</v>
      </c>
      <c r="BG19" t="str">
        <v>WASHINGTON (AWOS)</v>
      </c>
      <c r="BL19" t="str">
        <v>DALLAS/REDBIRD ARPT</v>
      </c>
      <c r="BN19" t="str">
        <v>NORFOLK NAS</v>
      </c>
      <c r="BP19" t="str">
        <v>SNOHOMISH CO</v>
      </c>
      <c r="BQ19" t="str">
        <v>WAUSAU MUNICIPAL ARPT</v>
      </c>
    </row>
    <row r="20" spans="1:69" ht="14.4" thickBot="1" x14ac:dyDescent="0.3">
      <c r="A20" s="41" t="s">
        <v>1398</v>
      </c>
      <c r="B20" s="41" t="s">
        <v>1404</v>
      </c>
      <c r="E20" t="str">
        <v>LA</v>
      </c>
      <c r="I20" t="str">
        <v>VANCOUVER</v>
      </c>
      <c r="R20" t="str">
        <v>VARENNES</v>
      </c>
      <c r="V20" t="str">
        <v>DILLINGHAM (AMOS)</v>
      </c>
      <c r="Z20" t="str">
        <v>FRESNO YOSEMITE INTL AP</v>
      </c>
      <c r="AA20" t="str">
        <v>LAMAR MUNICIPAL</v>
      </c>
      <c r="AD20" t="str">
        <v>MIAMI/OPA LOCKA</v>
      </c>
      <c r="AE20" t="str">
        <v>WARNER ROBINS AFB</v>
      </c>
      <c r="AG20" t="str">
        <v>FORT DODGE (AWOS)</v>
      </c>
      <c r="AI20" t="str">
        <v>W. CHICAGO/DU PAGE</v>
      </c>
      <c r="AK20" t="str">
        <v>SALINA MUNICIPAL AP</v>
      </c>
      <c r="AQ20" t="str">
        <v>KALAMAZOO BATTLE CR</v>
      </c>
      <c r="AR20" t="str">
        <v>FERGUS FALLS AWOS</v>
      </c>
      <c r="AV20" t="str">
        <v>SOUTHERN PINES AWOS</v>
      </c>
      <c r="AX20" t="str">
        <v>OMAHA EPPLEY AIRFIELD</v>
      </c>
      <c r="BC20" t="str">
        <v>STEWART FIELD</v>
      </c>
      <c r="BF20" t="str">
        <v>SALEM MCNARY FIELD</v>
      </c>
      <c r="BG20" t="str">
        <v>WILKES-BARRE SCRANTON INTL AP</v>
      </c>
      <c r="BL20" t="str">
        <v>DEL RIO [UT]</v>
      </c>
      <c r="BN20" t="str">
        <v>OCEANA NAS</v>
      </c>
      <c r="BP20" t="str">
        <v>SPOKANE INTERNATIONAL AP [CHENEY - UO]</v>
      </c>
      <c r="BQ20" t="str">
        <v>WITTMAN RGNL</v>
      </c>
    </row>
    <row r="21" spans="1:69" ht="14.4" thickBot="1" x14ac:dyDescent="0.3">
      <c r="A21" s="41" t="s">
        <v>1398</v>
      </c>
      <c r="B21" s="41" t="s">
        <v>1405</v>
      </c>
      <c r="E21" t="str">
        <v>MA</v>
      </c>
      <c r="I21" t="str">
        <v>VERNON</v>
      </c>
      <c r="V21" t="str">
        <v>DUTCH HARBOR</v>
      </c>
      <c r="Z21" t="str">
        <v>FULLERTON MUNICIPAL</v>
      </c>
      <c r="AA21" t="str">
        <v>LEADVILLE/LAKE CO.</v>
      </c>
      <c r="AD21" t="str">
        <v>NAPLES MUNICIPAL</v>
      </c>
      <c r="AG21" t="str">
        <v>FORT MADISON</v>
      </c>
      <c r="AK21" t="str">
        <v>TOPEKA FORBES FIELD</v>
      </c>
      <c r="AQ21" t="str">
        <v>LANSING CAPITAL CITY ARPT</v>
      </c>
      <c r="AR21" t="str">
        <v>FLYING CLOUD</v>
      </c>
      <c r="AV21" t="str">
        <v>WILMINGTON INTERNATIONAL ARPT</v>
      </c>
      <c r="AX21" t="str">
        <v>OMAHA WSFO</v>
      </c>
      <c r="BC21" t="str">
        <v>SYRACUSE HANCOCK INT ARPT</v>
      </c>
      <c r="BF21" t="str">
        <v>SEXTON SUMMIT</v>
      </c>
      <c r="BG21" t="str">
        <v>WILLIAMSPORT REGIONAL AP</v>
      </c>
      <c r="BL21" t="str">
        <v>DEL RIO LAUGHLIN AFB</v>
      </c>
      <c r="BN21" t="str">
        <v>PULASKI-NEW RIVER VALLEY AP</v>
      </c>
      <c r="BP21" t="str">
        <v>STAMPEDE PASS</v>
      </c>
    </row>
    <row r="22" spans="1:69" ht="14.4" thickBot="1" x14ac:dyDescent="0.3">
      <c r="A22" s="41" t="s">
        <v>1398</v>
      </c>
      <c r="B22" s="41" t="s">
        <v>1406</v>
      </c>
      <c r="E22" t="str">
        <v>MD</v>
      </c>
      <c r="I22" t="str">
        <v>VICTORIA</v>
      </c>
      <c r="V22" t="str">
        <v>EMMONAK</v>
      </c>
      <c r="Z22" t="str">
        <v>HAYWARD AIR TERM</v>
      </c>
      <c r="AA22" t="str">
        <v>LIMON</v>
      </c>
      <c r="AD22" t="str">
        <v>NASA SHUTTLE FCLTY</v>
      </c>
      <c r="AG22" t="str">
        <v>KEOKUK MUNI</v>
      </c>
      <c r="AK22" t="str">
        <v>TOPEKA MUNICIPAL AP</v>
      </c>
      <c r="AQ22" t="str">
        <v>MANISTEE (AWOS)</v>
      </c>
      <c r="AR22" t="str">
        <v>FOSSTON(AWOS)</v>
      </c>
      <c r="AV22" t="str">
        <v>WINSTON-SALEM REYNOLDS AP</v>
      </c>
      <c r="AX22" t="str">
        <v>ONEILL-BAKER FIELD</v>
      </c>
      <c r="BC22" t="str">
        <v>UTICA ONEIDA COUNTY AP</v>
      </c>
      <c r="BG22" t="str">
        <v>WILLOW GROVE NAS</v>
      </c>
      <c r="BL22" t="str">
        <v>DRAUGHON MILLER CEN</v>
      </c>
      <c r="BN22" t="str">
        <v>QUANTICO MCAS</v>
      </c>
      <c r="BP22" t="str">
        <v>TACOMA MCCHORD AFB</v>
      </c>
    </row>
    <row r="23" spans="1:69" ht="14.4" thickBot="1" x14ac:dyDescent="0.3">
      <c r="A23" s="41" t="s">
        <v>1398</v>
      </c>
      <c r="B23" s="41" t="s">
        <v>1407</v>
      </c>
      <c r="E23" t="str">
        <v>ME</v>
      </c>
      <c r="I23" t="str">
        <v>VICTORIA AP</v>
      </c>
      <c r="V23" t="str">
        <v>FAIRBANKS INTL ARPT</v>
      </c>
      <c r="Z23" t="str">
        <v>IMPERIAL</v>
      </c>
      <c r="AA23" t="str">
        <v>MONTROSE CO. ARPT</v>
      </c>
      <c r="AD23" t="str">
        <v>OCALA MUNI (AWOS)</v>
      </c>
      <c r="AG23" t="str">
        <v>KNOXVILLE</v>
      </c>
      <c r="AK23" t="str">
        <v>WICHITA MID-CONTINENT AP</v>
      </c>
      <c r="AQ23" t="str">
        <v>MENOMINEE (AWOS)</v>
      </c>
      <c r="AR23" t="str">
        <v>GLENWOOD (ASOS)</v>
      </c>
      <c r="AX23" t="str">
        <v>ORD-SHARP FIELD</v>
      </c>
      <c r="BC23" t="str">
        <v>WATERTOWN AP</v>
      </c>
      <c r="BL23" t="str">
        <v>EL PASO INTERNATIONAL AP [UT]</v>
      </c>
      <c r="BN23" t="str">
        <v>RICHMOND INTERNATIONAL AP</v>
      </c>
      <c r="BP23" t="str">
        <v>TACOMA NARROWS</v>
      </c>
    </row>
    <row r="24" spans="1:69" ht="14.4" thickBot="1" x14ac:dyDescent="0.3">
      <c r="A24" s="41" t="s">
        <v>1398</v>
      </c>
      <c r="B24" s="41" t="s">
        <v>1408</v>
      </c>
      <c r="E24" t="str">
        <v>MI</v>
      </c>
      <c r="I24" t="str">
        <v>VICTORIA UNIV</v>
      </c>
      <c r="V24" t="str">
        <v>FAIRBANKS/EIELSON A</v>
      </c>
      <c r="Z24" t="str">
        <v>JACK NORTHROP FLD H</v>
      </c>
      <c r="AA24" t="str">
        <v>PUEBLO MEMORIAL AP</v>
      </c>
      <c r="AD24" t="str">
        <v>ORLANDO EXECUTIVE AP</v>
      </c>
      <c r="AG24" t="str">
        <v>LE MARS</v>
      </c>
      <c r="AK24" t="str">
        <v>WICHITA/COL. JABARA</v>
      </c>
      <c r="AQ24" t="str">
        <v>MOUNT CLEMENS SELFRIDGE FLD</v>
      </c>
      <c r="AR24" t="str">
        <v>GRAND RAPIDS(AWOS)</v>
      </c>
      <c r="AX24" t="str">
        <v>SCOTTSBLUFF W B HEILIG FIELD</v>
      </c>
      <c r="BC24" t="str">
        <v>WESTHAMPTON GABRESKI AP</v>
      </c>
      <c r="BL24" t="str">
        <v>FORT HOOD</v>
      </c>
      <c r="BN24" t="str">
        <v>ROANOKE REGIONAL AP</v>
      </c>
      <c r="BP24" t="str">
        <v>THE DALLES MUNICIPAL ARPT</v>
      </c>
    </row>
    <row r="25" spans="1:69" ht="14.4" thickBot="1" x14ac:dyDescent="0.3">
      <c r="A25" s="41" t="s">
        <v>1398</v>
      </c>
      <c r="B25" s="41" t="s">
        <v>1409</v>
      </c>
      <c r="E25" t="str">
        <v>MN</v>
      </c>
      <c r="I25" t="str">
        <v>W VANCOUVER</v>
      </c>
      <c r="V25" t="str">
        <v>FORT YUKON</v>
      </c>
      <c r="Z25" t="str">
        <v>LANCASTER GEN WM FOX FIELD</v>
      </c>
      <c r="AA25" t="str">
        <v>RIFLE/GARFIELD RGNL</v>
      </c>
      <c r="AD25" t="str">
        <v>ORLANDO INTL ARPT</v>
      </c>
      <c r="AG25" t="str">
        <v>MASON CITY MUNICIPAL ARPT</v>
      </c>
      <c r="AQ25" t="str">
        <v>MUSKEGON COUNTY ARPT</v>
      </c>
      <c r="AR25" t="str">
        <v>HALLOCK</v>
      </c>
      <c r="AX25" t="str">
        <v>SIDNEY MUNICIPAL AP</v>
      </c>
      <c r="BC25" t="str">
        <v>WHITE PLAINS WESTCHESTER CO A</v>
      </c>
      <c r="BL25" t="str">
        <v>FORT WORTH ALLIANCE</v>
      </c>
      <c r="BN25" t="str">
        <v>SHANNON ARPT</v>
      </c>
      <c r="BP25" t="str">
        <v>WALLA WALLA CITY COUNTY AP</v>
      </c>
    </row>
    <row r="26" spans="1:69" ht="14.4" thickBot="1" x14ac:dyDescent="0.3">
      <c r="A26" s="41" t="s">
        <v>1398</v>
      </c>
      <c r="B26" s="41" t="s">
        <v>1410</v>
      </c>
      <c r="E26" t="str">
        <v>MO</v>
      </c>
      <c r="I26" t="str">
        <v>WHISTLER</v>
      </c>
      <c r="V26" t="str">
        <v>GAMBELL</v>
      </c>
      <c r="Z26" t="str">
        <v>LEMOORE REEVES NAS</v>
      </c>
      <c r="AA26" t="str">
        <v>TRINIDAD LAS ANIMAS COUNTY AP</v>
      </c>
      <c r="AD26" t="str">
        <v>ORLANDO SANFORD AIRPORT</v>
      </c>
      <c r="AG26" t="str">
        <v>MONTICELLO MUNI</v>
      </c>
      <c r="AQ26" t="str">
        <v>OAKLAND CO INTL</v>
      </c>
      <c r="AR26" t="str">
        <v>HIBBING CHISHOLM-HIBBING AP</v>
      </c>
      <c r="AX26" t="str">
        <v>TEKAMAH (ASOS)</v>
      </c>
      <c r="BL26" t="str">
        <v>FORT WORTH MEACHAM</v>
      </c>
      <c r="BN26" t="str">
        <v>STAUNTON/SHENANDOAH</v>
      </c>
      <c r="BP26" t="str">
        <v>WENATCHEE/PANGBORN</v>
      </c>
    </row>
    <row r="27" spans="1:69" ht="14.4" thickBot="1" x14ac:dyDescent="0.3">
      <c r="A27" s="41" t="s">
        <v>1398</v>
      </c>
      <c r="B27" s="41" t="s">
        <v>1411</v>
      </c>
      <c r="E27" t="str">
        <v>MS</v>
      </c>
      <c r="I27" t="str">
        <v>WHITE ROCK</v>
      </c>
      <c r="V27" t="str">
        <v>GULKANA INTERMEDIATE FIELD</v>
      </c>
      <c r="Z27" t="str">
        <v>LIVERMORE MUNICIPAL</v>
      </c>
      <c r="AD27" t="str">
        <v>PANAMA CITY BAY CO</v>
      </c>
      <c r="AG27" t="str">
        <v>MUSCATINE</v>
      </c>
      <c r="AQ27" t="str">
        <v>OSCODA WURTSMITH AFB</v>
      </c>
      <c r="AR27" t="str">
        <v>HUTCHINSON (AWOS)</v>
      </c>
      <c r="AX27" t="str">
        <v>VALENTINE MILLER FIELD</v>
      </c>
      <c r="BL27" t="str">
        <v>FORT WORTH NAS</v>
      </c>
      <c r="BN27" t="str">
        <v>VIRGINIA TECH ARPT</v>
      </c>
      <c r="BP27" t="str">
        <v>WHIDBEY ISLAND NAS</v>
      </c>
    </row>
    <row r="28" spans="1:69" ht="14.4" thickBot="1" x14ac:dyDescent="0.3">
      <c r="A28" s="41" t="s">
        <v>1398</v>
      </c>
      <c r="B28" s="41" t="s">
        <v>1412</v>
      </c>
      <c r="E28" t="str">
        <v>MT</v>
      </c>
      <c r="I28" t="str">
        <v>ABBOTSFORD AP</v>
      </c>
      <c r="V28" t="str">
        <v>GUSTAVUS</v>
      </c>
      <c r="Z28" t="str">
        <v>LOMPOC (AWOS)</v>
      </c>
      <c r="AD28" t="str">
        <v>PENSACOLA FOREST SHERMAN NAS</v>
      </c>
      <c r="AG28" t="str">
        <v>NEWTON MUNI</v>
      </c>
      <c r="AQ28" t="str">
        <v>PELLSTON EMMET COUNTY AP</v>
      </c>
      <c r="AR28" t="str">
        <v>INTERNATIONAL FALLS INTL AP</v>
      </c>
      <c r="BL28" t="str">
        <v>GALVESTON/SCHOLES</v>
      </c>
      <c r="BN28" t="str">
        <v>WASHINGTON DC DULLES INT AR [STERLING - ISIS]</v>
      </c>
      <c r="BP28" t="str">
        <v>WILLIAM R FAIRCHILD</v>
      </c>
    </row>
    <row r="29" spans="1:69" ht="14.4" thickBot="1" x14ac:dyDescent="0.3">
      <c r="A29" s="41" t="s">
        <v>1398</v>
      </c>
      <c r="B29" s="41" t="s">
        <v>1413</v>
      </c>
      <c r="E29" t="str">
        <v>NC</v>
      </c>
      <c r="V29" t="str">
        <v>HOMER ARPT</v>
      </c>
      <c r="Z29" t="str">
        <v>LONG BEACH DAUGHERTY FLD</v>
      </c>
      <c r="AD29" t="str">
        <v>PENSACOLA REGIONAL AP</v>
      </c>
      <c r="AG29" t="str">
        <v>OELWEN</v>
      </c>
      <c r="AQ29" t="str">
        <v>SAGINAW TRI CITY INTL AP</v>
      </c>
      <c r="AR29" t="str">
        <v>LITCHFIELD MUNI</v>
      </c>
      <c r="BL29" t="str">
        <v>GEORGETOWN (AWOS)</v>
      </c>
      <c r="BN29" t="str">
        <v>WASHINGTON DC REAGAN AP</v>
      </c>
      <c r="BP29" t="str">
        <v>YAKIMA AIR TERMINAL</v>
      </c>
    </row>
    <row r="30" spans="1:69" ht="14.4" thickBot="1" x14ac:dyDescent="0.3">
      <c r="A30" s="41" t="s">
        <v>1398</v>
      </c>
      <c r="B30" s="41" t="s">
        <v>1414</v>
      </c>
      <c r="E30" t="str">
        <v>ND</v>
      </c>
      <c r="V30" t="str">
        <v>HOONAH</v>
      </c>
      <c r="Z30" t="str">
        <v>LOS ANGELES INTL ARPT</v>
      </c>
      <c r="AD30" t="str">
        <v>SARASOTA BRADENTON</v>
      </c>
      <c r="AG30" t="str">
        <v>ORANGE CITY</v>
      </c>
      <c r="AQ30" t="str">
        <v>SAULT STE MARIE SANDERSON FIE</v>
      </c>
      <c r="AR30" t="str">
        <v>LITTLE FALLS (AWOS)</v>
      </c>
      <c r="BL30" t="str">
        <v>GREENVILLE MUNICIPAL AP</v>
      </c>
      <c r="BN30" t="str">
        <v>WINCHESTER RGNL</v>
      </c>
    </row>
    <row r="31" spans="1:69" ht="14.4" thickBot="1" x14ac:dyDescent="0.3">
      <c r="A31" s="41" t="s">
        <v>1398</v>
      </c>
      <c r="B31" s="41" t="s">
        <v>1415</v>
      </c>
      <c r="E31" t="str">
        <v>NE</v>
      </c>
      <c r="V31" t="str">
        <v>HOOPER BAY</v>
      </c>
      <c r="Z31" t="str">
        <v>MARCH AFB</v>
      </c>
      <c r="AD31" t="str">
        <v>SOUTHWEST FLORIDA I</v>
      </c>
      <c r="AG31" t="str">
        <v>OTTUMWA INDUSTRIAL AP</v>
      </c>
      <c r="AQ31" t="str">
        <v>ST.CLAIR COUNTY INT</v>
      </c>
      <c r="AR31" t="str">
        <v>MANKATO(AWOS)</v>
      </c>
      <c r="BL31" t="str">
        <v>HARLINGEN RIO GRANDE VALLEY I</v>
      </c>
      <c r="BN31" t="str">
        <v>WISE/LONESOME PINE</v>
      </c>
    </row>
    <row r="32" spans="1:69" ht="14.4" thickBot="1" x14ac:dyDescent="0.3">
      <c r="A32" s="41" t="s">
        <v>1398</v>
      </c>
      <c r="B32" s="41" t="s">
        <v>1416</v>
      </c>
      <c r="E32" t="str">
        <v>NH</v>
      </c>
      <c r="V32" t="str">
        <v>HUSLIA</v>
      </c>
      <c r="Z32" t="str">
        <v>MERCED/MACREADY FLD</v>
      </c>
      <c r="AD32" t="str">
        <v>ST LUCIE CO INTL</v>
      </c>
      <c r="AG32" t="str">
        <v>RED OAK</v>
      </c>
      <c r="AQ32" t="str">
        <v>TRAVERSE CITY CHERRY CAPITAL</v>
      </c>
      <c r="AR32" t="str">
        <v>MARSHALL MUNI-RYAN FIELD AWOS</v>
      </c>
      <c r="BL32" t="str">
        <v>HONDO MUNICIPAL AP</v>
      </c>
    </row>
    <row r="33" spans="1:64" ht="14.4" thickBot="1" x14ac:dyDescent="0.3">
      <c r="A33" s="41" t="s">
        <v>1398</v>
      </c>
      <c r="B33" s="41" t="s">
        <v>1417</v>
      </c>
      <c r="E33" t="str">
        <v>NJ</v>
      </c>
      <c r="V33" t="str">
        <v>HYDABURG SEAPLANE</v>
      </c>
      <c r="Z33" t="str">
        <v>MODESTO CITY-COUNTY AP</v>
      </c>
      <c r="AD33" t="str">
        <v>ST PETERSBURG ALBERT WHITTED</v>
      </c>
      <c r="AG33" t="str">
        <v>SHELDON</v>
      </c>
      <c r="AR33" t="str">
        <v>MINNEAPOLIS-ST PAUL INT ARP</v>
      </c>
      <c r="BL33" t="str">
        <v>HOUSTON BUSH INTERCONTINENTAL</v>
      </c>
    </row>
    <row r="34" spans="1:64" ht="14.4" thickBot="1" x14ac:dyDescent="0.3">
      <c r="A34" s="41" t="s">
        <v>1398</v>
      </c>
      <c r="B34" s="41" t="s">
        <v>1418</v>
      </c>
      <c r="E34" t="str">
        <v>NM</v>
      </c>
      <c r="V34" t="str">
        <v>ILIAMNA ARPT</v>
      </c>
      <c r="Z34" t="str">
        <v>MONTAGUE SISKIYOU COUNTY AP</v>
      </c>
      <c r="AD34" t="str">
        <v>ST PETERSBURG CLEAR</v>
      </c>
      <c r="AG34" t="str">
        <v>SHENANDOAH MUNI</v>
      </c>
      <c r="AR34" t="str">
        <v>MINNEAPOLIS/CRYSTAL</v>
      </c>
      <c r="BL34" t="str">
        <v>HOUSTON ELLINGTON AFB [CLEAR LAKE - UT]</v>
      </c>
    </row>
    <row r="35" spans="1:64" ht="14.4" thickBot="1" x14ac:dyDescent="0.3">
      <c r="A35" s="41" t="s">
        <v>1398</v>
      </c>
      <c r="B35" s="41" t="s">
        <v>1419</v>
      </c>
      <c r="E35" t="str">
        <v>NV</v>
      </c>
      <c r="V35" t="str">
        <v>JUNEAU INT ARPT</v>
      </c>
      <c r="Z35" t="str">
        <v>MONTEREY NAF</v>
      </c>
      <c r="AD35" t="str">
        <v>TALLAHASSEE REGIONAL AP [ISIS]</v>
      </c>
      <c r="AG35" t="str">
        <v>SIOUX CITY SIOUX GATEWAY AP</v>
      </c>
      <c r="AR35" t="str">
        <v>MORA MUNI (AWOS)</v>
      </c>
      <c r="BL35" t="str">
        <v>HOUSTON WILLIAM P HOBBY AP</v>
      </c>
    </row>
    <row r="36" spans="1:64" ht="14.4" thickBot="1" x14ac:dyDescent="0.3">
      <c r="A36" s="41" t="s">
        <v>1398</v>
      </c>
      <c r="B36" s="41" t="s">
        <v>1420</v>
      </c>
      <c r="E36" t="str">
        <v>NY</v>
      </c>
      <c r="V36" t="str">
        <v>KAKE SEAPLANE BASE</v>
      </c>
      <c r="Z36" t="str">
        <v>MOUNTAIN VIEW MOFFETT FLD NAS</v>
      </c>
      <c r="AD36" t="str">
        <v>TAMPA INTERNATIONAL AP</v>
      </c>
      <c r="AG36" t="str">
        <v>SPENCER</v>
      </c>
      <c r="AR36" t="str">
        <v>MORRIS MUNI (AWOS)</v>
      </c>
      <c r="BL36" t="str">
        <v>HOUSTON/D.W. HOOKS</v>
      </c>
    </row>
    <row r="37" spans="1:64" ht="14.4" thickBot="1" x14ac:dyDescent="0.3">
      <c r="A37" s="41" t="s">
        <v>1398</v>
      </c>
      <c r="B37" s="41" t="s">
        <v>1421</v>
      </c>
      <c r="E37" t="str">
        <v>OH</v>
      </c>
      <c r="V37" t="str">
        <v>KENAI MUNICIPAL AP</v>
      </c>
      <c r="Z37" t="str">
        <v>NAPA CO. AIRPORT</v>
      </c>
      <c r="AD37" t="str">
        <v>TYNDALL AFB</v>
      </c>
      <c r="AG37" t="str">
        <v>STORM LAKE</v>
      </c>
      <c r="AR37" t="str">
        <v>NEW ULM MUNI (AWOS)</v>
      </c>
      <c r="BL37" t="str">
        <v>KILLEEN MUNI AWOS</v>
      </c>
    </row>
    <row r="38" spans="1:64" ht="14.4" thickBot="1" x14ac:dyDescent="0.3">
      <c r="A38" s="41" t="s">
        <v>1398</v>
      </c>
      <c r="B38" s="41" t="s">
        <v>1422</v>
      </c>
      <c r="E38" t="str">
        <v>OK</v>
      </c>
      <c r="V38" t="str">
        <v>KETCHIKAN INTL AP</v>
      </c>
      <c r="Z38" t="str">
        <v>NEEDLES AIRPORT</v>
      </c>
      <c r="AD38" t="str">
        <v>VALPARAISO EGLIN AFB</v>
      </c>
      <c r="AG38" t="str">
        <v>WASHINGTON</v>
      </c>
      <c r="AR38" t="str">
        <v>ORR</v>
      </c>
      <c r="BL38" t="str">
        <v>KINGSVILLE</v>
      </c>
    </row>
    <row r="39" spans="1:64" ht="14.4" thickBot="1" x14ac:dyDescent="0.3">
      <c r="A39" s="41" t="s">
        <v>1398</v>
      </c>
      <c r="B39" s="41" t="s">
        <v>1423</v>
      </c>
      <c r="E39" t="str">
        <v>OR</v>
      </c>
      <c r="V39" t="str">
        <v>KING SALMON ARPT</v>
      </c>
      <c r="Z39" t="str">
        <v>OAKLAND METROPOLITAN ARPT</v>
      </c>
      <c r="AD39" t="str">
        <v>VALPARAISO HURLBURT</v>
      </c>
      <c r="AG39" t="str">
        <v>WATERLOO MUNICIPAL AP</v>
      </c>
      <c r="AR39" t="str">
        <v>OWATONNA (AWOS)</v>
      </c>
      <c r="BL39" t="str">
        <v>LAREDO INTL AP [UT]</v>
      </c>
    </row>
    <row r="40" spans="1:64" ht="14.4" thickBot="1" x14ac:dyDescent="0.3">
      <c r="A40" s="41" t="s">
        <v>1398</v>
      </c>
      <c r="B40" s="41" t="s">
        <v>1424</v>
      </c>
      <c r="E40" t="str">
        <v>PA</v>
      </c>
      <c r="V40" t="str">
        <v>KODIAK AIRPORT</v>
      </c>
      <c r="Z40" t="str">
        <v>OXNARD AIRPORT</v>
      </c>
      <c r="AD40" t="str">
        <v>VERO BEACH MUNICIPAL ARPT</v>
      </c>
      <c r="AG40" t="str">
        <v>WEBSTER CITY</v>
      </c>
      <c r="AR40" t="str">
        <v>PARK RAPIDS MUNICIPAL AP</v>
      </c>
      <c r="BL40" t="str">
        <v>LONGVIEW GREGG COUNTY AP [OVERTON - UT]</v>
      </c>
    </row>
    <row r="41" spans="1:64" ht="14.4" thickBot="1" x14ac:dyDescent="0.3">
      <c r="A41" s="41" t="s">
        <v>1398</v>
      </c>
      <c r="B41" s="41" t="s">
        <v>1425</v>
      </c>
      <c r="E41" t="str">
        <v>RI</v>
      </c>
      <c r="V41" t="str">
        <v>KOTZEBUE RALPH WEIN MEMORIAL</v>
      </c>
      <c r="Z41" t="str">
        <v>PALM SPRINGS INTL</v>
      </c>
      <c r="AD41" t="str">
        <v>WHITING FIELD NAAS</v>
      </c>
      <c r="AR41" t="str">
        <v>PIPESTONE (AWOS)</v>
      </c>
      <c r="BL41" t="str">
        <v>LUBBOCK INTERNATIONAL AP</v>
      </c>
    </row>
    <row r="42" spans="1:64" ht="14.4" thickBot="1" x14ac:dyDescent="0.3">
      <c r="A42" s="41" t="s">
        <v>1398</v>
      </c>
      <c r="B42" s="41" t="s">
        <v>1426</v>
      </c>
      <c r="E42" t="str">
        <v>SC</v>
      </c>
      <c r="V42" t="str">
        <v>LAKE HOOD SEAPLANE</v>
      </c>
      <c r="Z42" t="str">
        <v>PALM SPRINGS THERMAL AP</v>
      </c>
      <c r="AR42" t="str">
        <v>RED WING</v>
      </c>
      <c r="BL42" t="str">
        <v>LUFKIN ANGELINA CO</v>
      </c>
    </row>
    <row r="43" spans="1:64" ht="14.4" thickBot="1" x14ac:dyDescent="0.3">
      <c r="A43" s="41" t="s">
        <v>1398</v>
      </c>
      <c r="B43" s="41" t="s">
        <v>1427</v>
      </c>
      <c r="E43" t="str">
        <v>SD</v>
      </c>
      <c r="V43" t="str">
        <v>MCGRATH ARPT</v>
      </c>
      <c r="Z43" t="str">
        <v>PALMDALE AIRPORT</v>
      </c>
      <c r="AR43" t="str">
        <v>REDWOOD FALLS MUNI</v>
      </c>
      <c r="BL43" t="str">
        <v>MARFA AP</v>
      </c>
    </row>
    <row r="44" spans="1:64" ht="14.4" thickBot="1" x14ac:dyDescent="0.3">
      <c r="A44" s="41" t="s">
        <v>1398</v>
      </c>
      <c r="B44" s="41" t="s">
        <v>1428</v>
      </c>
      <c r="E44" t="str">
        <v>TN</v>
      </c>
      <c r="V44" t="str">
        <v>MEKORYUK</v>
      </c>
      <c r="Z44" t="str">
        <v>PASO ROBLES MUNICIPAL ARPT</v>
      </c>
      <c r="AR44" t="str">
        <v>ROCHESTER INTERNATIONAL ARPT</v>
      </c>
      <c r="BL44" t="str">
        <v>MC GREGOR (AWOS)</v>
      </c>
    </row>
    <row r="45" spans="1:64" ht="14.4" thickBot="1" x14ac:dyDescent="0.3">
      <c r="A45" s="41" t="s">
        <v>1398</v>
      </c>
      <c r="B45" s="41" t="s">
        <v>1429</v>
      </c>
      <c r="E45" t="str">
        <v>TX</v>
      </c>
      <c r="V45" t="str">
        <v>MIDDLETON ISLAND AUT</v>
      </c>
      <c r="Z45" t="str">
        <v>POINT MUGU NF</v>
      </c>
      <c r="AR45" t="str">
        <v>ROSEAU MUNI (AWOS)</v>
      </c>
      <c r="BL45" t="str">
        <v>MCALLEN MILLER INTL AP [EDINBURG - UT]</v>
      </c>
    </row>
    <row r="46" spans="1:64" ht="14.4" thickBot="1" x14ac:dyDescent="0.3">
      <c r="A46" s="41" t="s">
        <v>1398</v>
      </c>
      <c r="B46" s="41" t="s">
        <v>1431</v>
      </c>
      <c r="E46" t="str">
        <v>UT</v>
      </c>
      <c r="V46" t="str">
        <v>MINCHUMINA</v>
      </c>
      <c r="Z46" t="str">
        <v>PORTERVILLE (AWOS)</v>
      </c>
      <c r="AR46" t="str">
        <v>SILVER BAY</v>
      </c>
      <c r="BL46" t="str">
        <v>MIDLAND INTERNATIONAL AP</v>
      </c>
    </row>
    <row r="47" spans="1:64" ht="14.4" thickBot="1" x14ac:dyDescent="0.3">
      <c r="A47" s="41" t="s">
        <v>1398</v>
      </c>
      <c r="B47" s="41" t="s">
        <v>1435</v>
      </c>
      <c r="E47" t="str">
        <v>VA</v>
      </c>
      <c r="V47" t="str">
        <v>NENANA MUNICIPAL AP</v>
      </c>
      <c r="Z47" t="str">
        <v>RED BLUFF MUNICIPAL ARPT</v>
      </c>
      <c r="AR47" t="str">
        <v>SOUTH ST PAUL MUNI</v>
      </c>
      <c r="BL47" t="str">
        <v>MINERAL WELLS MUNICIPAL AP</v>
      </c>
    </row>
    <row r="48" spans="1:64" ht="14.4" thickBot="1" x14ac:dyDescent="0.3">
      <c r="A48" s="41" t="s">
        <v>1398</v>
      </c>
      <c r="B48" s="41" t="s">
        <v>1436</v>
      </c>
      <c r="E48" t="str">
        <v>VT</v>
      </c>
      <c r="V48" t="str">
        <v>NOME MUNICIPAL ARPT</v>
      </c>
      <c r="Z48" t="str">
        <v>REDDING MUNICIPAL ARPT</v>
      </c>
      <c r="AR48" t="str">
        <v>ST CLOUD REGIONAL ARPT</v>
      </c>
      <c r="BL48" t="str">
        <v>NACOGDOCHES (AWOS)</v>
      </c>
    </row>
    <row r="49" spans="1:64" ht="14.4" thickBot="1" x14ac:dyDescent="0.3">
      <c r="A49" s="41" t="s">
        <v>1398</v>
      </c>
      <c r="B49" s="41" t="s">
        <v>1437</v>
      </c>
      <c r="E49" t="str">
        <v>WA</v>
      </c>
      <c r="V49" t="str">
        <v>NORTHWAY AIRPORT</v>
      </c>
      <c r="Z49" t="str">
        <v>RIVERSIDE MUNI</v>
      </c>
      <c r="AR49" t="str">
        <v>ST PAUL DOWNTOWN AP</v>
      </c>
      <c r="BL49" t="str">
        <v>PALACIOS MUNICIPAL AP</v>
      </c>
    </row>
    <row r="50" spans="1:64" ht="14.4" thickBot="1" x14ac:dyDescent="0.3">
      <c r="A50" s="41" t="s">
        <v>1398</v>
      </c>
      <c r="B50" s="41" t="s">
        <v>1438</v>
      </c>
      <c r="E50" t="str">
        <v>WI</v>
      </c>
      <c r="V50" t="str">
        <v>PALMER MUNICIPAL</v>
      </c>
      <c r="Z50" t="str">
        <v>SACRAMENTO EXECUTIVE ARPT</v>
      </c>
      <c r="AR50" t="str">
        <v>THIEF RIVER(AWOS)</v>
      </c>
      <c r="BL50" t="str">
        <v>PORT ARTHUR JEFFERSON COUNTY</v>
      </c>
    </row>
    <row r="51" spans="1:64" ht="14.4" thickBot="1" x14ac:dyDescent="0.3">
      <c r="A51" s="43" t="s">
        <v>1398</v>
      </c>
      <c r="B51" s="43" t="s">
        <v>1439</v>
      </c>
      <c r="E51" t="str">
        <v>WV</v>
      </c>
      <c r="V51" t="str">
        <v>PETERSBURG</v>
      </c>
      <c r="Z51" t="str">
        <v>SACRAMENTO METROPOLITAN AP</v>
      </c>
      <c r="AR51" t="str">
        <v>TWO HARBORS MUNI AP</v>
      </c>
      <c r="BL51" t="str">
        <v>RANDOLPH AFB</v>
      </c>
    </row>
    <row r="52" spans="1:64" ht="14.4" thickBot="1" x14ac:dyDescent="0.3">
      <c r="A52" s="41" t="s">
        <v>1398</v>
      </c>
      <c r="B52" s="41" t="s">
        <v>1440</v>
      </c>
      <c r="E52" t="str">
        <v>WY</v>
      </c>
      <c r="V52" t="str">
        <v>POINT HOPE (AWOS)</v>
      </c>
      <c r="Z52" t="str">
        <v>SALINAS MUNICIPAL AP</v>
      </c>
      <c r="AR52" t="str">
        <v>WHEATON NDB (AWOS)</v>
      </c>
      <c r="BL52" t="str">
        <v>ROCKPORT/ARANSAS CO</v>
      </c>
    </row>
    <row r="53" spans="1:64" ht="14.4" thickBot="1" x14ac:dyDescent="0.3">
      <c r="A53" s="41" t="s">
        <v>1398</v>
      </c>
      <c r="B53" s="41" t="s">
        <v>1441</v>
      </c>
      <c r="V53" t="str">
        <v>PORT HEIDEN</v>
      </c>
      <c r="Z53" t="str">
        <v>SAN DIEGO LINDBERGH FIELD</v>
      </c>
      <c r="AR53" t="str">
        <v>WILLMAR</v>
      </c>
      <c r="BL53" t="str">
        <v>SAN ANGELO MATHIS FIELD</v>
      </c>
    </row>
    <row r="54" spans="1:64" ht="14.4" thickBot="1" x14ac:dyDescent="0.3">
      <c r="A54" s="41" t="s">
        <v>1398</v>
      </c>
      <c r="B54" s="41" t="s">
        <v>1442</v>
      </c>
      <c r="V54" t="str">
        <v>SAINT MARY`S (AWOS)</v>
      </c>
      <c r="Z54" t="str">
        <v>SAN DIEGO MIRAMAR NAS</v>
      </c>
      <c r="AR54" t="str">
        <v>WINONA MUNI (AWOS)</v>
      </c>
      <c r="BL54" t="str">
        <v>SAN ANTONIO INTL AP</v>
      </c>
    </row>
    <row r="55" spans="1:64" ht="14.4" thickBot="1" x14ac:dyDescent="0.3">
      <c r="A55" s="41" t="s">
        <v>1398</v>
      </c>
      <c r="B55" s="41" t="s">
        <v>1443</v>
      </c>
      <c r="V55" t="str">
        <v>SAND POINT</v>
      </c>
      <c r="Z55" t="str">
        <v>SAN DIEGO NORTH ISLAND NAS</v>
      </c>
      <c r="AR55" t="str">
        <v>WORTHINGTON (AWOS)</v>
      </c>
      <c r="BL55" t="str">
        <v>SAN ANTONIO KELLY FIELD AFB</v>
      </c>
    </row>
    <row r="56" spans="1:64" ht="14.4" thickBot="1" x14ac:dyDescent="0.3">
      <c r="A56" s="41" t="s">
        <v>1398</v>
      </c>
      <c r="B56" s="41" t="s">
        <v>1444</v>
      </c>
      <c r="V56" t="str">
        <v>SAVOONGA</v>
      </c>
      <c r="Z56" t="str">
        <v>SAN DIEGO/MONTGOMER</v>
      </c>
      <c r="BL56" t="str">
        <v>SAN ANTONIO/STINSON</v>
      </c>
    </row>
    <row r="57" spans="1:64" ht="14.4" thickBot="1" x14ac:dyDescent="0.3">
      <c r="A57" s="41" t="s">
        <v>1398</v>
      </c>
      <c r="B57" s="41" t="s">
        <v>1445</v>
      </c>
      <c r="V57" t="str">
        <v>SELAWIK</v>
      </c>
      <c r="Z57" t="str">
        <v>SAN FRANCISCO INTL AP</v>
      </c>
      <c r="BL57" t="str">
        <v>TYLER/POUNDS FLD</v>
      </c>
    </row>
    <row r="58" spans="1:64" ht="14.4" thickBot="1" x14ac:dyDescent="0.3">
      <c r="A58" s="41" t="s">
        <v>1398</v>
      </c>
      <c r="B58" s="41" t="s">
        <v>1446</v>
      </c>
      <c r="V58" t="str">
        <v>SEWARD</v>
      </c>
      <c r="Z58" t="str">
        <v>SAN JOSE INTL AP</v>
      </c>
      <c r="BL58" t="str">
        <v>VICTORIA REGIONAL AP</v>
      </c>
    </row>
    <row r="59" spans="1:64" ht="14.4" thickBot="1" x14ac:dyDescent="0.3">
      <c r="A59" s="41" t="s">
        <v>1398</v>
      </c>
      <c r="B59" s="41" t="s">
        <v>1447</v>
      </c>
      <c r="V59" t="str">
        <v>SHEMYA AFB</v>
      </c>
      <c r="Z59" t="str">
        <v>SAN LUIS CO RGNL</v>
      </c>
      <c r="BL59" t="str">
        <v>WACO REGIONAL AP</v>
      </c>
    </row>
    <row r="60" spans="1:64" ht="14.4" thickBot="1" x14ac:dyDescent="0.3">
      <c r="A60" s="41" t="s">
        <v>1398</v>
      </c>
      <c r="B60" s="41" t="s">
        <v>1448</v>
      </c>
      <c r="V60" t="str">
        <v>SHISHMAREF (AWOS)</v>
      </c>
      <c r="Z60" t="str">
        <v>SANDBERG</v>
      </c>
      <c r="BL60" t="str">
        <v>WICHITA FALLS MUNICIPAL ARPT</v>
      </c>
    </row>
    <row r="61" spans="1:64" ht="14.4" thickBot="1" x14ac:dyDescent="0.3">
      <c r="A61" s="41" t="s">
        <v>1398</v>
      </c>
      <c r="B61" s="41" t="s">
        <v>1449</v>
      </c>
      <c r="V61" t="str">
        <v>SITKA JAPONSKI AP</v>
      </c>
      <c r="Z61" t="str">
        <v>SANTA ANA-JOHN WAYNE AP</v>
      </c>
      <c r="BL61" t="str">
        <v>WINK WINKLER COUNTY AP</v>
      </c>
    </row>
    <row r="62" spans="1:64" ht="14.4" thickBot="1" x14ac:dyDescent="0.3">
      <c r="A62" s="41" t="s">
        <v>1398</v>
      </c>
      <c r="B62" s="41" t="s">
        <v>1450</v>
      </c>
      <c r="V62" t="str">
        <v>SKAGWAY AIRPORT</v>
      </c>
      <c r="Z62" t="str">
        <v>SANTA BARBARA MUNICIPAL AP</v>
      </c>
    </row>
    <row r="63" spans="1:64" ht="14.4" thickBot="1" x14ac:dyDescent="0.3">
      <c r="A63" s="41" t="s">
        <v>1398</v>
      </c>
      <c r="B63" s="41" t="s">
        <v>1451</v>
      </c>
      <c r="V63" t="str">
        <v>SLEETMUTE</v>
      </c>
      <c r="Z63" t="str">
        <v>SANTA MARIA PUBLIC ARPT</v>
      </c>
    </row>
    <row r="64" spans="1:64" ht="14.4" thickBot="1" x14ac:dyDescent="0.3">
      <c r="A64" s="41" t="s">
        <v>1398</v>
      </c>
      <c r="B64" s="41" t="s">
        <v>1452</v>
      </c>
      <c r="V64" t="str">
        <v>SOLDOTNA</v>
      </c>
      <c r="Z64" t="str">
        <v>SANTA MONICA MUNI</v>
      </c>
    </row>
    <row r="65" spans="1:26" ht="14.4" thickBot="1" x14ac:dyDescent="0.3">
      <c r="A65" s="45"/>
      <c r="B65" s="45"/>
      <c r="V65" t="str">
        <v>ST PAUL ISLAND ARPT</v>
      </c>
      <c r="Z65" t="str">
        <v>SANTA ROSA (AWOS)</v>
      </c>
    </row>
    <row r="66" spans="1:26" x14ac:dyDescent="0.25">
      <c r="V66" t="str">
        <v>TALKEETNA STATE ARPT</v>
      </c>
      <c r="Z66" t="str">
        <v>SOUTH LAKE TAHOE-LAKE TAHOE AP</v>
      </c>
    </row>
    <row r="67" spans="1:26" x14ac:dyDescent="0.25">
      <c r="V67" t="str">
        <v>TANANA RALPH M CALHOUN MEM AP</v>
      </c>
      <c r="Z67" t="str">
        <v>STOCKTON METROPOLITAN ARPT</v>
      </c>
    </row>
    <row r="68" spans="1:26" x14ac:dyDescent="0.25">
      <c r="V68" t="str">
        <v>TOGIAK VILLAGE AWOS</v>
      </c>
      <c r="Z68" t="str">
        <v>TRAVIS FIELD AFB</v>
      </c>
    </row>
    <row r="69" spans="1:26" x14ac:dyDescent="0.25">
      <c r="V69" t="str">
        <v>UNALAKLEET FIELD</v>
      </c>
      <c r="Z69" t="str">
        <v>TRUCKEE-TAHOE</v>
      </c>
    </row>
    <row r="70" spans="1:26" x14ac:dyDescent="0.25">
      <c r="V70" t="str">
        <v>VALDEZ PIONEER FIEL</v>
      </c>
      <c r="Z70" t="str">
        <v>TWENTYNINE PALMS</v>
      </c>
    </row>
    <row r="71" spans="1:26" x14ac:dyDescent="0.25">
      <c r="V71" t="str">
        <v>VALDEZ WSO</v>
      </c>
      <c r="Z71" t="str">
        <v>UKIAH MUNICIPAL AP</v>
      </c>
    </row>
    <row r="72" spans="1:26" x14ac:dyDescent="0.25">
      <c r="V72" t="str">
        <v>WHITTIER</v>
      </c>
      <c r="Z72" t="str">
        <v>VAN NUYS AIRPORT</v>
      </c>
    </row>
    <row r="73" spans="1:26" x14ac:dyDescent="0.25">
      <c r="V73" t="str">
        <v>WRANGELL</v>
      </c>
      <c r="Z73" t="str">
        <v>VISALIA MUNI (AWOS)</v>
      </c>
    </row>
    <row r="74" spans="1:26" x14ac:dyDescent="0.25">
      <c r="V74" t="str">
        <v>YAKUTAT STATE ARPT</v>
      </c>
      <c r="Z74" t="str">
        <v>YUBA CO</v>
      </c>
    </row>
  </sheetData>
  <sortState xmlns:xlrd2="http://schemas.microsoft.com/office/spreadsheetml/2017/richdata2" ref="A1:B1204">
    <sortCondition ref="A1:A1204"/>
    <sortCondition ref="B1:B1204"/>
  </sortState>
  <pageMargins left="0.7" right="0.7" top="0.75" bottom="0.75" header="0.3" footer="0.3"/>
  <customProperties>
    <customPr name="SSC_SHEET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Calculation</vt:lpstr>
      <vt:lpstr>Update Tracker</vt:lpstr>
      <vt:lpstr>Pool Calc (Outdoor)</vt:lpstr>
      <vt:lpstr>Outdoor Pool Heating Calc</vt:lpstr>
      <vt:lpstr>Indoor Pool Heating Calc</vt:lpstr>
      <vt:lpstr>Vapor Pressure Calc</vt:lpstr>
      <vt:lpstr>Climate Data Selections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White</dc:creator>
  <cp:lastModifiedBy>James Ortega</cp:lastModifiedBy>
  <dcterms:created xsi:type="dcterms:W3CDTF">2024-12-05T16:49:47Z</dcterms:created>
  <dcterms:modified xsi:type="dcterms:W3CDTF">2026-09-25T16:36:53Z</dcterms:modified>
</cp:coreProperties>
</file>