
<file path=[Content_Types].xml><?xml version="1.0" encoding="utf-8"?>
<Types xmlns="http://schemas.openxmlformats.org/package/2006/content-types">
  <Default Extension="bin" ContentType="application/vnd.openxmlformats-officedocument.spreadsheetml.customProperty"/>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drawings/drawing2.xml" ContentType="application/vnd.openxmlformats-officedocument.drawing+xml"/>
  <Override PartName="/xl/printerSettings/printerSettings3.bin" ContentType="application/vnd.openxmlformats-officedocument.spreadsheetml.printerSettings"/>
  <Override PartName="/xl/drawings/drawing3.xml" ContentType="application/vnd.openxmlformats-officedocument.drawing+xml"/>
  <Override PartName="/xl/printerSettings/printerSettings4.bin" ContentType="application/vnd.openxmlformats-officedocument.spreadsheetml.printerSettings"/>
  <Override PartName="/xl/drawings/drawing4.xml" ContentType="application/vnd.openxmlformats-officedocument.drawing+xml"/>
  <Override PartName="/xl/printerSettings/printerSettings5.bin" ContentType="application/vnd.openxmlformats-officedocument.spreadsheetml.printerSettings"/>
  <Override PartName="/xl/drawings/drawing5.xml" ContentType="application/vnd.openxmlformats-officedocument.drawing+xml"/>
  <Override PartName="/xl/printerSettings/printerSettings6.bin" ContentType="application/vnd.openxmlformats-officedocument.spreadsheetml.printerSettings"/>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hkalv\Phius Dropbox\PHIUS Shared\Certification\Project Certification\01_Calculators_Protocol\13_THERM\Psi-Value\"/>
    </mc:Choice>
  </mc:AlternateContent>
  <xr:revisionPtr revIDLastSave="0" documentId="13_ncr:1_{F807D3F0-0036-4FCF-BF8F-E4BC31F9B04F}" xr6:coauthVersionLast="47" xr6:coauthVersionMax="47" xr10:uidLastSave="{00000000-0000-0000-0000-000000000000}"/>
  <bookViews>
    <workbookView xWindow="28680" yWindow="-120" windowWidth="29040" windowHeight="16440" tabRatio="724" xr2:uid="{00000000-000D-0000-FFFF-FFFF00000000}"/>
  </bookViews>
  <sheets>
    <sheet name="Start Here" sheetId="14" r:id="rId1"/>
    <sheet name="Update Tracker" sheetId="17" state="hidden" r:id="rId2"/>
    <sheet name="One 1D Component" sheetId="13" r:id="rId3"/>
    <sheet name="Two 1D Components" sheetId="4" r:id="rId4"/>
    <sheet name="Three 1D Components" sheetId="11" r:id="rId5"/>
    <sheet name="Four 1D Components" sheetId="12" r:id="rId6"/>
    <sheet name="Example 1" sheetId="15" r:id="rId7"/>
    <sheet name="Example 2" sheetId="16" r:id="rId8"/>
    <sheet name="Perimeter Boundary Reference" sheetId="7" r:id="rId9"/>
  </sheets>
  <definedNames>
    <definedName name="_xlnm.Print_Area" localSheetId="6">'Example 1'!$A$1:$U$42</definedName>
    <definedName name="_xlnm.Print_Area" localSheetId="7">'Example 2'!$A$1:$U$42</definedName>
    <definedName name="_xlnm.Print_Area" localSheetId="5">'Four 1D Components'!$A$1:$U$48</definedName>
    <definedName name="_xlnm.Print_Area" localSheetId="2">'One 1D Component'!$A$1:$U$40</definedName>
    <definedName name="_xlnm.Print_Area" localSheetId="4">'Three 1D Components'!$A$1:$U$44</definedName>
    <definedName name="_xlnm.Print_Area" localSheetId="3">'Two 1D Components'!$A$1:$U$42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6" l="1"/>
  <c r="I14" i="16"/>
  <c r="I13" i="16"/>
  <c r="I15" i="15"/>
  <c r="I14" i="15"/>
  <c r="I13" i="15"/>
  <c r="I17" i="12"/>
  <c r="I16" i="12"/>
  <c r="I15" i="12"/>
  <c r="I14" i="12"/>
  <c r="I13" i="12"/>
  <c r="I16" i="11"/>
  <c r="I15" i="11"/>
  <c r="I14" i="11"/>
  <c r="I13" i="11"/>
  <c r="I15" i="4"/>
  <c r="I14" i="4"/>
  <c r="I13" i="4"/>
  <c r="I14" i="13"/>
  <c r="I13" i="13"/>
  <c r="B1" i="16" l="1"/>
  <c r="B1" i="15"/>
  <c r="B1" i="12"/>
  <c r="B1" i="11"/>
  <c r="B1" i="4"/>
  <c r="B1" i="13"/>
  <c r="I40" i="16" l="1"/>
  <c r="B40" i="16"/>
  <c r="L36" i="16"/>
  <c r="C36" i="16"/>
  <c r="M29" i="16"/>
  <c r="L29" i="16"/>
  <c r="M28" i="16"/>
  <c r="L28" i="16"/>
  <c r="K23" i="16"/>
  <c r="I23" i="16"/>
  <c r="L23" i="16" s="1"/>
  <c r="C37" i="16" s="1"/>
  <c r="L22" i="16"/>
  <c r="C22" i="16"/>
  <c r="I40" i="15"/>
  <c r="B40" i="15"/>
  <c r="L36" i="15"/>
  <c r="C36" i="15"/>
  <c r="M29" i="15"/>
  <c r="L29" i="15"/>
  <c r="M28" i="15"/>
  <c r="L28" i="15"/>
  <c r="L23" i="15"/>
  <c r="K23" i="15"/>
  <c r="I23" i="15"/>
  <c r="L22" i="15"/>
  <c r="C22" i="15"/>
  <c r="L31" i="11"/>
  <c r="C24" i="12"/>
  <c r="C23" i="11"/>
  <c r="C21" i="13"/>
  <c r="C22" i="4"/>
  <c r="D34" i="13"/>
  <c r="L40" i="12"/>
  <c r="L38" i="11"/>
  <c r="L36" i="4"/>
  <c r="I25" i="12"/>
  <c r="L25" i="12" s="1"/>
  <c r="I24" i="11"/>
  <c r="I23" i="4"/>
  <c r="I22" i="13"/>
  <c r="L22" i="13" s="1"/>
  <c r="K41" i="14"/>
  <c r="K40" i="14"/>
  <c r="K39" i="14"/>
  <c r="E7" i="4"/>
  <c r="I8" i="12"/>
  <c r="I7" i="12"/>
  <c r="I8" i="11"/>
  <c r="I7" i="11"/>
  <c r="I8" i="4"/>
  <c r="I7" i="4"/>
  <c r="I8" i="13"/>
  <c r="I7" i="13"/>
  <c r="L34" i="13"/>
  <c r="B38" i="13"/>
  <c r="M27" i="13"/>
  <c r="L27" i="13"/>
  <c r="K22" i="13"/>
  <c r="L21" i="13"/>
  <c r="I46" i="12"/>
  <c r="B46" i="12"/>
  <c r="L31" i="12"/>
  <c r="M31" i="12"/>
  <c r="I44" i="12"/>
  <c r="B44" i="12"/>
  <c r="D40" i="12"/>
  <c r="M33" i="12"/>
  <c r="L33" i="12"/>
  <c r="M32" i="12"/>
  <c r="L32" i="12"/>
  <c r="M30" i="12"/>
  <c r="L30" i="12"/>
  <c r="K25" i="12"/>
  <c r="L24" i="12"/>
  <c r="M30" i="11"/>
  <c r="M31" i="11"/>
  <c r="M29" i="11"/>
  <c r="M29" i="4"/>
  <c r="M28" i="4"/>
  <c r="L30" i="11"/>
  <c r="G42" i="11"/>
  <c r="K42" i="11"/>
  <c r="B42" i="11"/>
  <c r="D38" i="11"/>
  <c r="L29" i="11"/>
  <c r="L24" i="11"/>
  <c r="K24" i="11"/>
  <c r="L23" i="11"/>
  <c r="I40" i="4"/>
  <c r="B40" i="4"/>
  <c r="F36" i="16" l="1"/>
  <c r="C38" i="16" s="1"/>
  <c r="C37" i="15"/>
  <c r="F36" i="15" s="1"/>
  <c r="C38" i="15" s="1"/>
  <c r="C41" i="12"/>
  <c r="F40" i="12" s="1"/>
  <c r="C42" i="12" s="1"/>
  <c r="C39" i="11"/>
  <c r="F38" i="11" s="1"/>
  <c r="C40" i="11" s="1"/>
  <c r="E7" i="11"/>
  <c r="E7" i="13"/>
  <c r="E7" i="12"/>
  <c r="C35" i="13"/>
  <c r="F34" i="13" s="1"/>
  <c r="C36" i="13" s="1"/>
  <c r="D36" i="4"/>
  <c r="K23" i="4" l="1"/>
  <c r="L28" i="4"/>
  <c r="L29" i="4"/>
  <c r="L23" i="4"/>
  <c r="L22" i="4"/>
  <c r="C37" i="4" l="1"/>
  <c r="F36" i="4" s="1"/>
  <c r="C38" i="4"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<sst xmlns="http://schemas.openxmlformats.org/spreadsheetml/2006/main" count="326" uniqueCount="90">
  <si>
    <t>Wall</t>
  </si>
  <si>
    <t>Ground</t>
  </si>
  <si>
    <t>Slab</t>
  </si>
  <si>
    <t>Interior</t>
  </si>
  <si>
    <t>Exterior</t>
  </si>
  <si>
    <t>Error</t>
  </si>
  <si>
    <t>Phius Thermal Bridge Calculator</t>
  </si>
  <si>
    <t>Detail Number:</t>
  </si>
  <si>
    <t>Sheet Number:</t>
  </si>
  <si>
    <t>Project Information</t>
  </si>
  <si>
    <t>Project Number:</t>
  </si>
  <si>
    <t>Project Name:</t>
  </si>
  <si>
    <t>Date:</t>
  </si>
  <si>
    <t>Company Name:</t>
  </si>
  <si>
    <t>Detail Information</t>
  </si>
  <si>
    <t>Detail View</t>
  </si>
  <si>
    <t>Isotherm View</t>
  </si>
  <si>
    <t>Infrared View</t>
  </si>
  <si>
    <t>Ground Surface</t>
  </si>
  <si>
    <t>U-Factor Surface</t>
  </si>
  <si>
    <t>Horizontal (Wall)</t>
  </si>
  <si>
    <t>Downward (Floor)</t>
  </si>
  <si>
    <t>Upward (Ceiling)</t>
  </si>
  <si>
    <t>Conductivity Units:</t>
  </si>
  <si>
    <t>Unit System:</t>
  </si>
  <si>
    <t>Inch-Pounds</t>
  </si>
  <si>
    <t>Btu-in/hr.sf.F</t>
  </si>
  <si>
    <t>Maximum % Error Energy Norm:</t>
  </si>
  <si>
    <t>Maximum Iterations:</t>
  </si>
  <si>
    <t>THERM Options &amp; Settings</t>
  </si>
  <si>
    <t>Boundary Conditions</t>
  </si>
  <si>
    <t>Component Name</t>
  </si>
  <si>
    <t>Name</t>
  </si>
  <si>
    <t>Attachment</t>
  </si>
  <si>
    <r>
      <t xml:space="preserve">U - Factor
</t>
    </r>
    <r>
      <rPr>
        <sz val="10"/>
        <color rgb="FF000000"/>
        <rFont val="Open sans"/>
      </rPr>
      <t>[Btu/hr.sf.F]</t>
    </r>
  </si>
  <si>
    <r>
      <t xml:space="preserve">Delta T
</t>
    </r>
    <r>
      <rPr>
        <sz val="10"/>
        <color rgb="FF000000"/>
        <rFont val="Open sans"/>
      </rPr>
      <t>[F]</t>
    </r>
  </si>
  <si>
    <r>
      <t xml:space="preserve">Length
</t>
    </r>
    <r>
      <rPr>
        <sz val="10"/>
        <color rgb="FF000000"/>
        <rFont val="Open sans"/>
      </rPr>
      <t>[in]</t>
    </r>
  </si>
  <si>
    <r>
      <t xml:space="preserve">ULdT
</t>
    </r>
    <r>
      <rPr>
        <sz val="10"/>
        <color rgb="FF000000"/>
        <rFont val="Open sans"/>
      </rPr>
      <t>[btu/hr.ft]</t>
    </r>
  </si>
  <si>
    <r>
      <rPr>
        <b/>
        <sz val="12"/>
        <color rgb="FF000000"/>
        <rFont val="Open sans"/>
      </rPr>
      <t>Length</t>
    </r>
    <r>
      <rPr>
        <b/>
        <sz val="11"/>
        <color rgb="FF000000"/>
        <rFont val="Open sans"/>
      </rPr>
      <t xml:space="preserve">
</t>
    </r>
    <r>
      <rPr>
        <sz val="10"/>
        <color rgb="FF000000"/>
        <rFont val="Open sans"/>
      </rPr>
      <t>[ft]</t>
    </r>
  </si>
  <si>
    <r>
      <rPr>
        <b/>
        <sz val="12"/>
        <color rgb="FF000000"/>
        <rFont val="Open sans"/>
      </rPr>
      <t>Linear Thermal Transmittance</t>
    </r>
    <r>
      <rPr>
        <b/>
        <sz val="11"/>
        <color rgb="FF000000"/>
        <rFont val="Open sans"/>
      </rPr>
      <t xml:space="preserve">
</t>
    </r>
    <r>
      <rPr>
        <sz val="10"/>
        <color rgb="FF000000"/>
        <rFont val="Open sans"/>
      </rPr>
      <t>[Btu/hr.ft.F]</t>
    </r>
  </si>
  <si>
    <t>A-250</t>
  </si>
  <si>
    <t>Exposed / Screened</t>
  </si>
  <si>
    <r>
      <t xml:space="preserve">U-Factor
</t>
    </r>
    <r>
      <rPr>
        <sz val="10"/>
        <color rgb="FF000000"/>
        <rFont val="Open sans"/>
      </rPr>
      <t>[Btu/hr.sf.F]</t>
    </r>
  </si>
  <si>
    <r>
      <t xml:space="preserve">R-Value </t>
    </r>
    <r>
      <rPr>
        <sz val="10"/>
        <color rgb="FF000000"/>
        <rFont val="Open sans"/>
      </rPr>
      <t>(reference)</t>
    </r>
  </si>
  <si>
    <t>THERM: 2D Model Results</t>
  </si>
  <si>
    <t>Psi-Value Calculation for WUFI Passive / METr</t>
  </si>
  <si>
    <t>THERM File Names:</t>
  </si>
  <si>
    <t>Drawing File Name:</t>
  </si>
  <si>
    <t>Input Project Information (populates all other tabs)</t>
  </si>
  <si>
    <t>Input Cells</t>
  </si>
  <si>
    <t>Calculated Cells - Do Not Override</t>
  </si>
  <si>
    <t>Results for WUFI / METr</t>
  </si>
  <si>
    <t>Ctl + P' on any tab to print a single-page pdf report.</t>
  </si>
  <si>
    <t>THERM: Individual Component Model Results</t>
  </si>
  <si>
    <t>Phius</t>
  </si>
  <si>
    <t>Use product specific material conductivities if known, otherwise use Phius' Default Material Database outlined in Appendix I-3.9 of the Certification Guidebook.</t>
  </si>
  <si>
    <r>
      <t xml:space="preserve">Temperature
</t>
    </r>
    <r>
      <rPr>
        <sz val="10"/>
        <color rgb="FF000000"/>
        <rFont val="Open Sans"/>
        <family val="2"/>
      </rPr>
      <t>[F]</t>
    </r>
  </si>
  <si>
    <r>
      <t xml:space="preserve">Surface Film (Hc)
</t>
    </r>
    <r>
      <rPr>
        <sz val="10"/>
        <color rgb="FF000000"/>
        <rFont val="Open Sans"/>
        <family val="2"/>
      </rPr>
      <t>[Btu/hr.sf.F]</t>
    </r>
  </si>
  <si>
    <t>Align THERM file names with the convention generated in the 'Detail Information' section of each tab.</t>
  </si>
  <si>
    <t>Detail Name</t>
  </si>
  <si>
    <t>Detail Name:</t>
  </si>
  <si>
    <t>Example</t>
  </si>
  <si>
    <t>Example - AG Wall</t>
  </si>
  <si>
    <t>Example - Slab</t>
  </si>
  <si>
    <t>Example - Door</t>
  </si>
  <si>
    <t xml:space="preserve">Example - AG Wall 1 </t>
  </si>
  <si>
    <t>Example - AG Wall 2</t>
  </si>
  <si>
    <t>All THERM files, take-off and detail drawings and this excel file must be provided for Phius' review.</t>
  </si>
  <si>
    <t>Duplicate tabs below as needed to calculate multiple thermal bridges for the same building.</t>
  </si>
  <si>
    <t>Defaults / Labels / Instructions - Do Not Override</t>
  </si>
  <si>
    <t>Example 1</t>
  </si>
  <si>
    <t>Basement Wall</t>
  </si>
  <si>
    <t>Basement Slab</t>
  </si>
  <si>
    <t>Example 2</t>
  </si>
  <si>
    <t>Your Company Name</t>
  </si>
  <si>
    <t>Your Project Name</t>
  </si>
  <si>
    <t>The tab names within this workbook should be edited to align with the detail number and sheet.</t>
  </si>
  <si>
    <t>Cell Color Legend</t>
  </si>
  <si>
    <t>Instructions</t>
  </si>
  <si>
    <t>Process Tips</t>
  </si>
  <si>
    <t>The THERM options and settings noted below must be used for all psi-value calculations.</t>
  </si>
  <si>
    <t>Paste screenshots taken from the drawing set or THERM into the associated boxes on each tab. Either right click and choose 'Paste Picture in Cell' or Unprotect the Sheet, paste the image and manually resize it to fit the space provided.</t>
  </si>
  <si>
    <t>v25.1.1 - 2025.10</t>
  </si>
  <si>
    <t>4.35 / 2.22</t>
  </si>
  <si>
    <t>2025.11.05</t>
  </si>
  <si>
    <t>Date</t>
  </si>
  <si>
    <t>Version #</t>
  </si>
  <si>
    <t>Update Made</t>
  </si>
  <si>
    <t>25.1.1</t>
  </si>
  <si>
    <t xml:space="preserve">Surface film values for exterior screened/exposed were reversed. Now corrected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</si>
</sst>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numFmt numFmtId="166" formatCode="0.000"/>
    <numFmt numFmtId="167" formatCode="mm/dd/yyyy"/>
  </numFmts>
  <fonts count="32" x14ac:knownFonts="1">
    <font>
      <sz val="11"/>
      <color rgb="FF000000"/>
      <name val="Calibri"/>
    </font>
    <font>
      <sz val="11"/>
      <color rgb="FF000000"/>
      <name val="Open sans"/>
    </font>
    <font>
      <sz val="11"/>
      <name val="Open sans"/>
    </font>
    <font>
      <b/>
      <sz val="12"/>
      <color rgb="FF000000"/>
      <name val="Open sans"/>
    </font>
    <font>
      <sz val="12"/>
      <color rgb="FF000000"/>
      <name val="Open sans"/>
    </font>
    <font>
      <b/>
      <sz val="11"/>
      <color rgb="FF000000"/>
      <name val="Open sans"/>
    </font>
    <font>
      <b/>
      <sz val="12"/>
      <name val="Open sans"/>
    </font>
    <font>
      <sz val="11"/>
      <color theme="1"/>
      <name val="Open sans"/>
    </font>
    <font>
      <sz val="12"/>
      <name val="Open sans"/>
    </font>
    <font>
      <b/>
      <sz val="18"/>
      <color rgb="FF000000"/>
      <name val="Open sans"/>
    </font>
    <font>
      <sz val="8"/>
      <color rgb="FFFF0000"/>
      <name val="Open sans"/>
    </font>
    <font>
      <sz val="16"/>
      <color rgb="FF000000"/>
      <name val="Open sans"/>
    </font>
    <font>
      <b/>
      <sz val="30"/>
      <color rgb="FFFFFFFF"/>
      <name val="Open sans"/>
    </font>
    <font>
      <b/>
      <sz val="12"/>
      <color rgb="FFFFFFFF"/>
      <name val="Open sans"/>
    </font>
    <font>
      <sz val="10"/>
      <color rgb="FF000000"/>
      <name val="Open sans"/>
    </font>
    <font>
      <sz val="6"/>
      <color rgb="FF000000"/>
      <name val="Open sans"/>
    </font>
    <font>
      <b/>
      <sz val="14"/>
      <color rgb="FFFFFFFF"/>
      <name val="Open sans"/>
    </font>
    <font>
      <sz val="14"/>
      <color rgb="FF000000"/>
      <name val="Open sans"/>
    </font>
    <font>
      <b/>
      <sz val="14"/>
      <color rgb="FF000000"/>
      <name val="Open sans"/>
    </font>
    <font>
      <sz val="14"/>
      <name val="Open sans"/>
    </font>
    <font>
      <b/>
      <sz val="8"/>
      <color rgb="FFFF0000"/>
      <name val="Open sans"/>
    </font>
    <font>
      <sz val="11"/>
      <color rgb="FF000000"/>
      <name val="Open Sans"/>
      <family val="2"/>
    </font>
    <font>
      <sz val="11"/>
      <color theme="1"/>
      <name val="Open Sans"/>
      <family val="2"/>
    </font>
    <font>
      <sz val="11"/>
      <name val="Open Sans"/>
      <family val="2"/>
    </font>
    <font>
      <b/>
      <sz val="14"/>
      <color rgb="FFFFFFFF"/>
      <name val="Open Sans"/>
      <family val="2"/>
    </font>
    <font>
      <b/>
      <sz val="11"/>
      <color rgb="FFFFFFFF"/>
      <name val="Open Sans"/>
      <family val="2"/>
    </font>
    <font>
      <sz val="12"/>
      <color rgb="FF000000"/>
      <name val="Open Sans"/>
      <family val="2"/>
    </font>
    <font>
      <b/>
      <sz val="12"/>
      <color rgb="FF000000"/>
      <name val="Open Sans"/>
      <family val="2"/>
    </font>
    <font>
      <sz val="10"/>
      <color rgb="FF000000"/>
      <name val="Open Sans"/>
      <family val="2"/>
    </font>
    <font>
      <b/>
      <sz val="10"/>
      <color rgb="FF000000"/>
      <name val="Open Sans"/>
      <family val="2"/>
    </font>
    <font>
      <b/>
      <sz val="11"/>
      <color rgb="FF000000"/>
      <name val="Open Sans"/>
      <family val="2"/>
    </font>
    <font>
      <b/>
      <sz val="11"/>
      <name val="Open Sans"/>
      <family val="2"/>
    </font>
  </fonts>
  <fills count="13">
    <fill>
      <patternFill patternType="none"/>
    </fill>
    <fill>
      <patternFill patternType="gray125"/>
    </fill>
    <fill>
      <patternFill patternType="solid">
        <fgColor rgb="FFFFFFFF"/>
        <bgColor rgb="FFFFFFFF"/>
      </patternFill>
    </fill>
    <fill>
      <patternFill patternType="solid">
        <fgColor theme="7"/>
        <bgColor indexed="64"/>
      </patternFill>
    </fill>
    <fill>
      <patternFill patternType="solid">
        <fgColor theme="7"/>
        <bgColor rgb="FFFFFF99"/>
      </patternFill>
    </fill>
    <fill>
      <patternFill patternType="solid">
        <fgColor theme="4"/>
        <bgColor rgb="FFCCFFCC"/>
      </patternFill>
    </fill>
    <fill>
      <patternFill patternType="solid">
        <fgColor theme="6" tint="0.59999389629810485"/>
        <bgColor indexed="64"/>
      </patternFill>
    </fill>
    <fill>
      <patternFill patternType="solid">
        <fgColor theme="1"/>
        <bgColor indexed="64"/>
      </patternFill>
    </fill>
    <fill>
      <patternFill patternType="solid">
        <fgColor theme="4"/>
        <bgColor indexed="64"/>
      </patternFill>
    </fill>
    <fill>
      <patternFill patternType="solid">
        <fgColor theme="6" tint="0.59999389629810485"/>
        <bgColor rgb="FFF2F2F2"/>
      </patternFill>
    </fill>
    <fill>
      <patternFill patternType="solid">
        <fgColor theme="3"/>
        <bgColor indexed="64"/>
      </patternFill>
    </fill>
    <fill>
      <patternFill patternType="solid">
        <fgColor theme="3"/>
        <bgColor rgb="FFFFFF99"/>
      </patternFill>
    </fill>
    <fill>
      <patternFill patternType="solid">
        <fgColor theme="3"/>
        <bgColor rgb="FFF2F2F2"/>
      </patternFill>
    </fill>
  </fills>
  <borders count="98">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theme="1"/>
      </left>
      <right/>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right/>
      <top style="thin">
        <color indexed="64"/>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thin">
        <color indexed="64"/>
      </bottom>
      <diagonal/>
    </border>
    <border>
      <left/>
      <right style="medium">
        <color theme="1"/>
      </right>
      <top/>
      <bottom style="thin">
        <color indexed="64"/>
      </bottom>
      <diagonal/>
    </border>
    <border>
      <left style="medium">
        <color theme="1"/>
      </left>
      <right/>
      <top style="thin">
        <color indexed="64"/>
      </top>
      <bottom/>
      <diagonal/>
    </border>
    <border>
      <left/>
      <right style="medium">
        <color theme="1"/>
      </right>
      <top style="thin">
        <color indexed="64"/>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1"/>
      </left>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right/>
      <top style="thin">
        <color theme="1"/>
      </top>
      <bottom style="thin">
        <color theme="1"/>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style="medium">
        <color indexed="64"/>
      </top>
      <bottom style="thin">
        <color indexed="64"/>
      </bottom>
      <diagonal/>
    </border>
    <border>
      <left style="medium">
        <color theme="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right style="medium">
        <color theme="1"/>
      </right>
      <top style="thin">
        <color indexed="64"/>
      </top>
      <bottom style="medium">
        <color theme="1"/>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thin">
        <color theme="1"/>
      </bottom>
      <diagonal/>
    </border>
    <border>
      <left/>
      <right style="medium">
        <color indexed="64"/>
      </right>
      <top/>
      <bottom style="thin">
        <color theme="1"/>
      </bottom>
      <diagonal/>
    </border>
    <border>
      <left style="medium">
        <color indexed="64"/>
      </left>
      <right/>
      <top style="thin">
        <color theme="1"/>
      </top>
      <bottom/>
      <diagonal/>
    </border>
    <border>
      <left/>
      <right style="medium">
        <color indexed="64"/>
      </right>
      <top style="thin">
        <color theme="1"/>
      </top>
      <bottom/>
      <diagonal/>
    </border>
    <border>
      <left/>
      <right/>
      <top style="medium">
        <color indexed="64"/>
      </top>
      <bottom style="medium">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352">
    <xf numFmtId="0" fontId="0" fillId="0" borderId="0" xfId="0"/>
    <xf numFmtId="0" fontId="4" fillId="0" borderId="1" xfId="0" applyFont="1" applyBorder="1" applyAlignment="1" applyProtection="1">
      <alignment vertical="top"/>
      <protection locked="0"/>
    </xf>
    <xf numFmtId="0" fontId="4" fillId="0" borderId="3" xfId="0" applyFont="1" applyBorder="1" applyAlignment="1" applyProtection="1">
      <alignment vertical="top"/>
      <protection locked="0"/>
    </xf>
    <xf numFmtId="0" fontId="2" fillId="0" borderId="2" xfId="0" applyFont="1" applyBorder="1" applyProtection="1">
      <protection locked="0"/>
    </xf>
    <xf numFmtId="0" fontId="2" fillId="0" borderId="3" xfId="0" applyFont="1" applyBorder="1" applyProtection="1">
      <protection locked="0"/>
    </xf>
    <xf numFmtId="0" fontId="1" fillId="0" borderId="3" xfId="0" applyFont="1" applyBorder="1" applyAlignment="1" applyProtection="1">
      <alignment horizontal="center" vertical="center"/>
      <protection locked="0"/>
    </xf>
    <xf numFmtId="0" fontId="1" fillId="0" borderId="3"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3" xfId="0" applyFont="1" applyBorder="1" applyAlignment="1" applyProtection="1">
      <alignment horizontal="left" vertical="center"/>
      <protection locked="0"/>
    </xf>
    <xf numFmtId="0" fontId="3" fillId="0" borderId="3" xfId="0" applyFont="1" applyBorder="1" applyAlignment="1" applyProtection="1">
      <alignment vertical="center"/>
      <protection locked="0"/>
    </xf>
    <xf numFmtId="0" fontId="17" fillId="0" borderId="1" xfId="0" applyFont="1" applyBorder="1" applyAlignment="1" applyProtection="1">
      <alignment horizontal="center" vertical="center"/>
      <protection locked="0"/>
    </xf>
    <xf numFmtId="0" fontId="17" fillId="0" borderId="1" xfId="0" applyFont="1" applyBorder="1" applyAlignment="1" applyProtection="1">
      <alignment vertical="center"/>
      <protection locked="0"/>
    </xf>
    <xf numFmtId="0" fontId="17" fillId="0" borderId="1" xfId="0" applyFont="1" applyBorder="1" applyAlignment="1" applyProtection="1">
      <alignment horizontal="left" vertical="center"/>
      <protection locked="0"/>
    </xf>
    <xf numFmtId="0" fontId="18" fillId="0" borderId="1" xfId="0" applyFont="1" applyBorder="1" applyAlignment="1" applyProtection="1">
      <alignment vertical="center"/>
      <protection locked="0"/>
    </xf>
    <xf numFmtId="0" fontId="1" fillId="2" borderId="1" xfId="0" applyFont="1" applyFill="1" applyBorder="1" applyProtection="1">
      <protection locked="0"/>
    </xf>
    <xf numFmtId="0" fontId="1" fillId="2" borderId="3" xfId="0" applyFont="1" applyFill="1" applyBorder="1" applyProtection="1">
      <protection locked="0"/>
    </xf>
    <xf numFmtId="0" fontId="1" fillId="0" borderId="0" xfId="0" applyFont="1" applyProtection="1">
      <protection locked="0"/>
    </xf>
    <xf numFmtId="0" fontId="1" fillId="0" borderId="4" xfId="0" applyFont="1" applyBorder="1" applyProtection="1">
      <protection locked="0"/>
    </xf>
    <xf numFmtId="0" fontId="3" fillId="0" borderId="5"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2" fillId="0" borderId="6" xfId="0" applyFont="1" applyBorder="1" applyProtection="1">
      <protection locked="0"/>
    </xf>
    <xf numFmtId="0" fontId="2" fillId="0" borderId="7" xfId="0" applyFont="1" applyBorder="1" applyProtection="1">
      <protection locked="0"/>
    </xf>
    <xf numFmtId="0" fontId="3" fillId="0" borderId="8" xfId="0" applyFont="1" applyBorder="1" applyAlignment="1" applyProtection="1">
      <alignment horizontal="left" vertical="center" wrapText="1"/>
      <protection locked="0"/>
    </xf>
    <xf numFmtId="0" fontId="4" fillId="2" borderId="1" xfId="0" applyFont="1" applyFill="1" applyBorder="1" applyProtection="1">
      <protection locked="0"/>
    </xf>
    <xf numFmtId="0" fontId="1" fillId="0" borderId="10" xfId="0" applyFont="1" applyBorder="1" applyProtection="1">
      <protection locked="0"/>
    </xf>
    <xf numFmtId="0" fontId="4" fillId="0" borderId="11" xfId="0" applyFont="1" applyBorder="1" applyAlignment="1" applyProtection="1">
      <alignment horizontal="center" vertical="top"/>
      <protection locked="0"/>
    </xf>
    <xf numFmtId="0" fontId="4" fillId="2" borderId="3" xfId="0" applyFont="1" applyFill="1" applyBorder="1" applyProtection="1">
      <protection locked="0"/>
    </xf>
    <xf numFmtId="0" fontId="2" fillId="0" borderId="3" xfId="0" applyFont="1" applyBorder="1" applyAlignment="1" applyProtection="1">
      <alignment vertical="center"/>
      <protection locked="0"/>
    </xf>
    <xf numFmtId="0" fontId="4" fillId="0" borderId="11" xfId="0" applyFont="1" applyBorder="1" applyAlignment="1" applyProtection="1">
      <alignment horizontal="left"/>
      <protection locked="0"/>
    </xf>
    <xf numFmtId="0" fontId="3" fillId="0" borderId="11" xfId="0" applyFont="1" applyBorder="1" applyAlignment="1" applyProtection="1">
      <alignment horizontal="left" vertical="center" wrapText="1"/>
      <protection locked="0"/>
    </xf>
    <xf numFmtId="0" fontId="1" fillId="0" borderId="12" xfId="0" applyFont="1" applyBorder="1" applyProtection="1">
      <protection locked="0"/>
    </xf>
    <xf numFmtId="0" fontId="3" fillId="0" borderId="13"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2" fillId="0" borderId="9" xfId="0" applyFont="1" applyBorder="1" applyProtection="1">
      <protection locked="0"/>
    </xf>
    <xf numFmtId="0" fontId="2" fillId="0" borderId="14" xfId="0" applyFont="1" applyBorder="1" applyProtection="1">
      <protection locked="0"/>
    </xf>
    <xf numFmtId="0" fontId="4" fillId="0" borderId="16" xfId="0" applyFont="1" applyBorder="1" applyAlignment="1" applyProtection="1">
      <alignment horizontal="left"/>
      <protection locked="0"/>
    </xf>
    <xf numFmtId="0" fontId="4" fillId="2" borderId="1" xfId="0" applyFont="1" applyFill="1" applyBorder="1" applyAlignment="1" applyProtection="1">
      <alignment horizontal="left" vertical="top"/>
      <protection locked="0"/>
    </xf>
    <xf numFmtId="0" fontId="4" fillId="2" borderId="3" xfId="0" applyFont="1" applyFill="1" applyBorder="1" applyAlignment="1" applyProtection="1">
      <alignment horizontal="left" vertical="top"/>
      <protection locked="0"/>
    </xf>
    <xf numFmtId="0" fontId="1" fillId="2" borderId="17" xfId="0" applyFont="1" applyFill="1" applyBorder="1" applyAlignment="1" applyProtection="1">
      <alignment horizontal="left"/>
      <protection locked="0"/>
    </xf>
    <xf numFmtId="0" fontId="3" fillId="2" borderId="1" xfId="0" applyFont="1" applyFill="1" applyBorder="1" applyAlignment="1" applyProtection="1">
      <alignment horizontal="left" vertical="center" wrapText="1"/>
      <protection locked="0"/>
    </xf>
    <xf numFmtId="0" fontId="1" fillId="0" borderId="51" xfId="0" applyFont="1" applyBorder="1" applyProtection="1">
      <protection locked="0"/>
    </xf>
    <xf numFmtId="0" fontId="1" fillId="0" borderId="52" xfId="0" applyFont="1" applyBorder="1" applyProtection="1">
      <protection locked="0"/>
    </xf>
    <xf numFmtId="0" fontId="6" fillId="0" borderId="52" xfId="0" applyFont="1" applyBorder="1" applyProtection="1">
      <protection locked="0"/>
    </xf>
    <xf numFmtId="0" fontId="3" fillId="0" borderId="52" xfId="0" applyFont="1" applyBorder="1" applyAlignment="1" applyProtection="1">
      <alignment vertical="top"/>
      <protection locked="0"/>
    </xf>
    <xf numFmtId="0" fontId="6" fillId="0" borderId="53" xfId="0" applyFont="1" applyBorder="1" applyProtection="1">
      <protection locked="0"/>
    </xf>
    <xf numFmtId="0" fontId="4" fillId="2" borderId="1" xfId="0" applyFont="1" applyFill="1" applyBorder="1" applyAlignment="1" applyProtection="1">
      <alignment vertical="top"/>
      <protection locked="0"/>
    </xf>
    <xf numFmtId="0" fontId="5" fillId="0" borderId="1" xfId="0" applyFont="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8" fillId="0" borderId="1" xfId="0" applyFont="1" applyBorder="1" applyAlignment="1" applyProtection="1">
      <alignment vertical="center"/>
      <protection locked="0"/>
    </xf>
    <xf numFmtId="0" fontId="4" fillId="0" borderId="1" xfId="0" applyFont="1" applyBorder="1" applyAlignment="1" applyProtection="1">
      <alignment vertical="center"/>
      <protection locked="0"/>
    </xf>
    <xf numFmtId="0" fontId="8" fillId="0" borderId="1" xfId="0" applyFont="1" applyBorder="1" applyAlignment="1" applyProtection="1">
      <alignment horizontal="left" vertical="center"/>
      <protection locked="0"/>
    </xf>
    <xf numFmtId="0" fontId="8" fillId="0" borderId="1" xfId="0" applyFont="1" applyBorder="1" applyAlignment="1" applyProtection="1">
      <alignment horizontal="left"/>
      <protection locked="0"/>
    </xf>
    <xf numFmtId="0" fontId="1" fillId="0" borderId="1" xfId="0" applyFont="1" applyBorder="1" applyProtection="1">
      <protection locked="0"/>
    </xf>
    <xf numFmtId="0" fontId="17" fillId="2" borderId="1" xfId="0" applyFont="1" applyFill="1" applyBorder="1" applyProtection="1">
      <protection locked="0"/>
    </xf>
    <xf numFmtId="0" fontId="17" fillId="0" borderId="58" xfId="0" applyFont="1" applyBorder="1" applyProtection="1">
      <protection locked="0"/>
    </xf>
    <xf numFmtId="0" fontId="17" fillId="0" borderId="59" xfId="0" applyFont="1" applyBorder="1" applyProtection="1">
      <protection locked="0"/>
    </xf>
    <xf numFmtId="0" fontId="17" fillId="0" borderId="0" xfId="0" applyFont="1" applyProtection="1">
      <protection locked="0"/>
    </xf>
    <xf numFmtId="0" fontId="19" fillId="0" borderId="1" xfId="0" applyFont="1" applyBorder="1" applyAlignment="1" applyProtection="1">
      <alignment vertical="center"/>
      <protection locked="0"/>
    </xf>
    <xf numFmtId="0" fontId="1" fillId="0" borderId="58" xfId="0" applyFont="1" applyBorder="1" applyProtection="1">
      <protection locked="0"/>
    </xf>
    <xf numFmtId="0" fontId="16" fillId="0" borderId="3" xfId="0" applyFont="1" applyBorder="1" applyAlignment="1" applyProtection="1">
      <alignment horizontal="left" vertical="center"/>
      <protection locked="0"/>
    </xf>
    <xf numFmtId="0" fontId="1" fillId="0" borderId="59" xfId="0" applyFont="1" applyBorder="1" applyProtection="1">
      <protection locked="0"/>
    </xf>
    <xf numFmtId="0" fontId="8" fillId="0" borderId="3" xfId="0" applyFont="1" applyBorder="1" applyAlignment="1" applyProtection="1">
      <alignment vertical="center"/>
      <protection locked="0"/>
    </xf>
    <xf numFmtId="0" fontId="9" fillId="0" borderId="3" xfId="0" applyFont="1" applyBorder="1" applyAlignment="1" applyProtection="1">
      <alignment vertical="center"/>
      <protection locked="0"/>
    </xf>
    <xf numFmtId="0" fontId="4" fillId="0" borderId="58" xfId="0" applyFont="1" applyBorder="1" applyProtection="1">
      <protection locked="0"/>
    </xf>
    <xf numFmtId="0" fontId="4" fillId="0" borderId="59" xfId="0" applyFont="1" applyBorder="1" applyProtection="1">
      <protection locked="0"/>
    </xf>
    <xf numFmtId="0" fontId="4" fillId="0" borderId="0" xfId="0" applyFont="1" applyProtection="1">
      <protection locked="0"/>
    </xf>
    <xf numFmtId="0" fontId="3" fillId="0" borderId="1" xfId="0" applyFont="1" applyBorder="1" applyAlignment="1" applyProtection="1">
      <alignment vertical="center"/>
      <protection locked="0"/>
    </xf>
    <xf numFmtId="0" fontId="1" fillId="0" borderId="3" xfId="0" applyFont="1" applyBorder="1" applyProtection="1">
      <protection locked="0"/>
    </xf>
    <xf numFmtId="0" fontId="14" fillId="0" borderId="3" xfId="0" applyFont="1" applyBorder="1" applyProtection="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left"/>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left"/>
      <protection locked="0"/>
    </xf>
    <xf numFmtId="0" fontId="1" fillId="0" borderId="60" xfId="0" applyFont="1" applyBorder="1" applyProtection="1">
      <protection locked="0"/>
    </xf>
    <xf numFmtId="0" fontId="1" fillId="0" borderId="61" xfId="0" applyFont="1" applyBorder="1" applyProtection="1">
      <protection locked="0"/>
    </xf>
    <xf numFmtId="0" fontId="1" fillId="0" borderId="62" xfId="0" applyFont="1" applyBorder="1" applyProtection="1">
      <protection locked="0"/>
    </xf>
    <xf numFmtId="0" fontId="1" fillId="0" borderId="42" xfId="0" applyFont="1" applyBorder="1" applyProtection="1">
      <protection locked="0"/>
    </xf>
    <xf numFmtId="0" fontId="1" fillId="0" borderId="53" xfId="0" applyFont="1" applyBorder="1" applyProtection="1">
      <protection locked="0"/>
    </xf>
    <xf numFmtId="0" fontId="17" fillId="0" borderId="1" xfId="0" applyFont="1" applyBorder="1" applyAlignment="1" applyProtection="1">
      <alignment horizontal="left"/>
      <protection locked="0"/>
    </xf>
    <xf numFmtId="0" fontId="16" fillId="0" borderId="47" xfId="0" applyFont="1" applyBorder="1" applyAlignment="1" applyProtection="1">
      <alignment horizontal="left" vertical="center"/>
      <protection locked="0"/>
    </xf>
    <xf numFmtId="0" fontId="4" fillId="0" borderId="3" xfId="0" applyFont="1" applyBorder="1" applyAlignment="1" applyProtection="1">
      <alignment horizontal="left"/>
      <protection locked="0"/>
    </xf>
    <xf numFmtId="0" fontId="6" fillId="0" borderId="59" xfId="0" applyFont="1" applyBorder="1" applyProtection="1">
      <protection locked="0"/>
    </xf>
    <xf numFmtId="0" fontId="1" fillId="2" borderId="1" xfId="0" applyFont="1" applyFill="1" applyBorder="1" applyAlignment="1" applyProtection="1">
      <alignment vertical="center"/>
      <protection locked="0"/>
    </xf>
    <xf numFmtId="0" fontId="1" fillId="0" borderId="60" xfId="0" applyFont="1" applyBorder="1" applyAlignment="1" applyProtection="1">
      <alignment vertical="center"/>
      <protection locked="0"/>
    </xf>
    <xf numFmtId="0" fontId="10" fillId="0" borderId="61" xfId="0" applyFont="1" applyBorder="1" applyAlignment="1" applyProtection="1">
      <alignment horizontal="left" vertical="center"/>
      <protection locked="0"/>
    </xf>
    <xf numFmtId="0" fontId="1" fillId="0" borderId="61" xfId="0" applyFont="1" applyBorder="1" applyAlignment="1" applyProtection="1">
      <alignment vertical="center"/>
      <protection locked="0"/>
    </xf>
    <xf numFmtId="0" fontId="11" fillId="0" borderId="61" xfId="0" applyFont="1" applyBorder="1" applyAlignment="1" applyProtection="1">
      <alignment vertical="center"/>
      <protection locked="0"/>
    </xf>
    <xf numFmtId="0" fontId="6" fillId="0" borderId="61" xfId="0" applyFont="1" applyBorder="1" applyAlignment="1" applyProtection="1">
      <alignment vertical="center"/>
      <protection locked="0"/>
    </xf>
    <xf numFmtId="0" fontId="6" fillId="0" borderId="62" xfId="0" applyFont="1" applyBorder="1" applyAlignment="1" applyProtection="1">
      <alignment vertical="center"/>
      <protection locked="0"/>
    </xf>
    <xf numFmtId="0" fontId="4" fillId="2" borderId="1" xfId="0" applyFont="1" applyFill="1" applyBorder="1" applyAlignment="1" applyProtection="1">
      <alignment vertical="center"/>
      <protection locked="0"/>
    </xf>
    <xf numFmtId="0" fontId="1" fillId="0" borderId="0" xfId="0" applyFont="1" applyAlignment="1" applyProtection="1">
      <alignment vertical="center"/>
      <protection locked="0"/>
    </xf>
    <xf numFmtId="0" fontId="4" fillId="0" borderId="26" xfId="0" applyFont="1" applyBorder="1" applyAlignment="1" applyProtection="1">
      <alignment vertical="center"/>
      <protection locked="0"/>
    </xf>
    <xf numFmtId="0" fontId="3" fillId="3" borderId="44" xfId="0" applyFont="1" applyFill="1" applyBorder="1" applyAlignment="1">
      <alignment horizontal="center" vertical="center" wrapText="1"/>
    </xf>
    <xf numFmtId="0" fontId="3" fillId="3" borderId="46" xfId="0" applyFont="1" applyFill="1" applyBorder="1" applyAlignment="1">
      <alignment horizontal="center" vertical="center" wrapText="1"/>
    </xf>
    <xf numFmtId="10" fontId="21" fillId="4" borderId="44" xfId="0" applyNumberFormat="1" applyFont="1" applyFill="1" applyBorder="1" applyAlignment="1">
      <alignment horizontal="center" vertical="center" wrapText="1"/>
    </xf>
    <xf numFmtId="2" fontId="22" fillId="6" borderId="44" xfId="0" applyNumberFormat="1" applyFont="1" applyFill="1" applyBorder="1" applyAlignment="1">
      <alignment horizontal="center"/>
    </xf>
    <xf numFmtId="165" fontId="22" fillId="6" borderId="44" xfId="0" applyNumberFormat="1" applyFont="1" applyFill="1" applyBorder="1" applyAlignment="1">
      <alignment horizontal="center"/>
    </xf>
    <xf numFmtId="0" fontId="20" fillId="0" borderId="3" xfId="0" applyFont="1" applyBorder="1" applyAlignment="1">
      <alignment vertical="center"/>
    </xf>
    <xf numFmtId="0" fontId="20" fillId="0" borderId="61" xfId="0" applyFont="1" applyBorder="1" applyAlignment="1">
      <alignment horizontal="left" vertical="center"/>
    </xf>
    <xf numFmtId="0" fontId="14" fillId="2" borderId="1" xfId="0" applyFont="1" applyFill="1" applyBorder="1"/>
    <xf numFmtId="0" fontId="26" fillId="0" borderId="3" xfId="0" applyFont="1" applyBorder="1" applyAlignment="1" applyProtection="1">
      <alignment vertical="top"/>
      <protection locked="0"/>
    </xf>
    <xf numFmtId="0" fontId="12" fillId="0" borderId="42" xfId="0" applyFont="1" applyBorder="1" applyAlignment="1">
      <alignment vertical="center" wrapText="1"/>
    </xf>
    <xf numFmtId="1" fontId="23" fillId="3" borderId="44" xfId="0" applyNumberFormat="1" applyFont="1" applyFill="1" applyBorder="1" applyAlignment="1">
      <alignment horizontal="center" vertical="center" wrapText="1"/>
    </xf>
    <xf numFmtId="0" fontId="21" fillId="0" borderId="0" xfId="0" applyFont="1" applyProtection="1">
      <protection locked="0"/>
    </xf>
    <xf numFmtId="0" fontId="6" fillId="0" borderId="1" xfId="0" applyFont="1" applyBorder="1" applyAlignment="1" applyProtection="1">
      <alignment horizontal="center" vertical="center"/>
      <protection locked="0"/>
    </xf>
    <xf numFmtId="0" fontId="21" fillId="2" borderId="1" xfId="0" applyFont="1" applyFill="1" applyBorder="1" applyProtection="1">
      <protection locked="0"/>
    </xf>
    <xf numFmtId="0" fontId="21" fillId="0" borderId="10" xfId="0" applyFont="1" applyBorder="1" applyProtection="1">
      <protection locked="0"/>
    </xf>
    <xf numFmtId="0" fontId="21" fillId="0" borderId="11" xfId="0" applyFont="1" applyBorder="1" applyAlignment="1" applyProtection="1">
      <alignment horizontal="center" vertical="top"/>
      <protection locked="0"/>
    </xf>
    <xf numFmtId="0" fontId="21" fillId="2" borderId="3" xfId="0" applyFont="1" applyFill="1" applyBorder="1" applyProtection="1">
      <protection locked="0"/>
    </xf>
    <xf numFmtId="0" fontId="21" fillId="0" borderId="11" xfId="0" applyFont="1" applyBorder="1" applyAlignment="1" applyProtection="1">
      <alignment horizontal="left"/>
      <protection locked="0"/>
    </xf>
    <xf numFmtId="0" fontId="21" fillId="0" borderId="58" xfId="0" applyFont="1" applyBorder="1" applyProtection="1">
      <protection locked="0"/>
    </xf>
    <xf numFmtId="0" fontId="21" fillId="0" borderId="59" xfId="0" applyFont="1" applyBorder="1" applyProtection="1">
      <protection locked="0"/>
    </xf>
    <xf numFmtId="0" fontId="30" fillId="0" borderId="1" xfId="0"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1" xfId="0" applyFont="1" applyBorder="1" applyAlignment="1" applyProtection="1">
      <alignment horizontal="left"/>
      <protection locked="0"/>
    </xf>
    <xf numFmtId="0" fontId="30" fillId="0" borderId="3" xfId="0"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3" xfId="0" applyFont="1" applyBorder="1" applyAlignment="1" applyProtection="1">
      <alignment horizontal="left"/>
      <protection locked="0"/>
    </xf>
    <xf numFmtId="10" fontId="21" fillId="0" borderId="1" xfId="0" applyNumberFormat="1" applyFont="1" applyBorder="1" applyAlignment="1" applyProtection="1">
      <alignment horizontal="center"/>
      <protection locked="0"/>
    </xf>
    <xf numFmtId="0" fontId="23" fillId="0" borderId="88" xfId="0" applyFont="1" applyBorder="1" applyAlignment="1" applyProtection="1">
      <alignment vertical="center"/>
      <protection locked="0"/>
    </xf>
    <xf numFmtId="0" fontId="23" fillId="0" borderId="3" xfId="0" applyFont="1" applyBorder="1" applyAlignment="1" applyProtection="1">
      <alignment vertical="center"/>
      <protection locked="0"/>
    </xf>
    <xf numFmtId="0" fontId="21" fillId="0" borderId="19" xfId="0" applyFont="1" applyBorder="1" applyProtection="1">
      <protection locked="0"/>
    </xf>
    <xf numFmtId="0" fontId="21" fillId="0" borderId="20" xfId="0" applyFont="1" applyBorder="1" applyProtection="1">
      <protection locked="0"/>
    </xf>
    <xf numFmtId="0" fontId="21" fillId="0" borderId="21" xfId="0" applyFont="1" applyBorder="1" applyProtection="1">
      <protection locked="0"/>
    </xf>
    <xf numFmtId="0" fontId="21" fillId="0" borderId="22" xfId="0" applyFont="1" applyBorder="1" applyProtection="1">
      <protection locked="0"/>
    </xf>
    <xf numFmtId="0" fontId="21" fillId="0" borderId="23" xfId="0" applyFont="1" applyBorder="1" applyProtection="1">
      <protection locked="0"/>
    </xf>
    <xf numFmtId="0" fontId="21" fillId="0" borderId="3" xfId="0" applyFont="1" applyBorder="1" applyProtection="1">
      <protection locked="0"/>
    </xf>
    <xf numFmtId="0" fontId="21" fillId="0" borderId="24" xfId="0" applyFont="1" applyBorder="1" applyProtection="1">
      <protection locked="0"/>
    </xf>
    <xf numFmtId="0" fontId="21" fillId="0" borderId="25" xfId="0" applyFont="1" applyBorder="1" applyProtection="1">
      <protection locked="0"/>
    </xf>
    <xf numFmtId="0" fontId="21" fillId="0" borderId="26" xfId="0" applyFont="1" applyBorder="1" applyProtection="1">
      <protection locked="0"/>
    </xf>
    <xf numFmtId="0" fontId="21" fillId="0" borderId="4" xfId="0" applyFont="1" applyBorder="1"/>
    <xf numFmtId="0" fontId="27" fillId="0" borderId="18" xfId="0" applyFont="1" applyBorder="1" applyAlignment="1">
      <alignment horizontal="left" vertical="center" wrapText="1"/>
    </xf>
    <xf numFmtId="0" fontId="27" fillId="0" borderId="8" xfId="0" applyFont="1" applyBorder="1" applyAlignment="1">
      <alignment horizontal="left" vertical="center" wrapText="1"/>
    </xf>
    <xf numFmtId="0" fontId="21" fillId="0" borderId="10" xfId="0" applyFont="1" applyBorder="1"/>
    <xf numFmtId="0" fontId="27" fillId="0" borderId="11" xfId="0" applyFont="1" applyBorder="1" applyAlignment="1">
      <alignment horizontal="left" vertical="top"/>
    </xf>
    <xf numFmtId="0" fontId="21" fillId="0" borderId="0" xfId="0" applyFont="1"/>
    <xf numFmtId="0" fontId="28" fillId="0" borderId="10" xfId="0" applyFont="1" applyBorder="1"/>
    <xf numFmtId="0" fontId="28" fillId="3" borderId="44" xfId="0" applyFont="1" applyFill="1" applyBorder="1" applyAlignment="1">
      <alignment horizontal="center" vertical="center"/>
    </xf>
    <xf numFmtId="9" fontId="28" fillId="3" borderId="44" xfId="0" applyNumberFormat="1" applyFont="1" applyFill="1" applyBorder="1" applyAlignment="1">
      <alignment horizontal="center" vertical="center"/>
    </xf>
    <xf numFmtId="0" fontId="29" fillId="0" borderId="11" xfId="0" applyFont="1" applyBorder="1" applyAlignment="1">
      <alignment horizontal="left" vertical="top"/>
    </xf>
    <xf numFmtId="0" fontId="26" fillId="0" borderId="11" xfId="0" applyFont="1" applyBorder="1" applyAlignment="1">
      <alignment horizontal="left" vertical="top"/>
    </xf>
    <xf numFmtId="0" fontId="28" fillId="0" borderId="11" xfId="0" applyFont="1" applyBorder="1" applyAlignment="1">
      <alignment horizontal="left" vertical="top"/>
    </xf>
    <xf numFmtId="0" fontId="21" fillId="0" borderId="12" xfId="0" applyFont="1" applyBorder="1"/>
    <xf numFmtId="0" fontId="26" fillId="0" borderId="15" xfId="0" applyFont="1" applyBorder="1" applyAlignment="1">
      <alignment vertical="top"/>
    </xf>
    <xf numFmtId="0" fontId="26" fillId="0" borderId="16" xfId="0" applyFont="1" applyBorder="1" applyAlignment="1">
      <alignment vertical="top"/>
    </xf>
    <xf numFmtId="1" fontId="22" fillId="10" borderId="44" xfId="0" applyNumberFormat="1" applyFont="1" applyFill="1" applyBorder="1" applyAlignment="1" applyProtection="1">
      <alignment horizontal="center" vertical="center" wrapText="1"/>
      <protection locked="0"/>
    </xf>
    <xf numFmtId="2" fontId="22" fillId="10" borderId="44" xfId="0" applyNumberFormat="1" applyFont="1" applyFill="1" applyBorder="1" applyAlignment="1" applyProtection="1">
      <alignment horizontal="center" vertical="center" wrapText="1"/>
      <protection locked="0"/>
    </xf>
    <xf numFmtId="10" fontId="22" fillId="10" borderId="44" xfId="0" applyNumberFormat="1" applyFont="1" applyFill="1" applyBorder="1" applyAlignment="1" applyProtection="1">
      <alignment horizontal="center" vertical="center" wrapText="1"/>
      <protection locked="0"/>
    </xf>
    <xf numFmtId="2" fontId="23" fillId="10" borderId="44" xfId="0" applyNumberFormat="1" applyFont="1" applyFill="1" applyBorder="1" applyAlignment="1" applyProtection="1">
      <alignment horizontal="center" vertical="center" wrapText="1"/>
      <protection locked="0"/>
    </xf>
    <xf numFmtId="1" fontId="22" fillId="10" borderId="29" xfId="0" applyNumberFormat="1" applyFont="1" applyFill="1" applyBorder="1" applyAlignment="1" applyProtection="1">
      <alignment horizontal="center"/>
      <protection locked="0"/>
    </xf>
    <xf numFmtId="2" fontId="22" fillId="10" borderId="32" xfId="0" applyNumberFormat="1" applyFont="1" applyFill="1" applyBorder="1" applyAlignment="1" applyProtection="1">
      <alignment horizontal="center"/>
      <protection locked="0"/>
    </xf>
    <xf numFmtId="10" fontId="22" fillId="10" borderId="27" xfId="0" applyNumberFormat="1" applyFont="1" applyFill="1" applyBorder="1" applyAlignment="1" applyProtection="1">
      <alignment horizontal="center"/>
      <protection locked="0"/>
    </xf>
    <xf numFmtId="0" fontId="21" fillId="6" borderId="44" xfId="0" applyFont="1" applyFill="1" applyBorder="1" applyAlignment="1">
      <alignment vertical="center"/>
    </xf>
    <xf numFmtId="0" fontId="21" fillId="6" borderId="45" xfId="0" applyFont="1" applyFill="1" applyBorder="1" applyAlignment="1">
      <alignment vertical="center"/>
    </xf>
    <xf numFmtId="0" fontId="21" fillId="6" borderId="46" xfId="0" applyFont="1" applyFill="1" applyBorder="1" applyAlignment="1">
      <alignment vertical="center"/>
    </xf>
    <xf numFmtId="0" fontId="21" fillId="6" borderId="67" xfId="0" applyFont="1" applyFill="1" applyBorder="1" applyAlignment="1">
      <alignment vertical="center"/>
    </xf>
    <xf numFmtId="0" fontId="13" fillId="8" borderId="45" xfId="0" applyFont="1" applyFill="1" applyBorder="1" applyAlignment="1">
      <alignment vertical="center"/>
    </xf>
    <xf numFmtId="0" fontId="13" fillId="8" borderId="67" xfId="0" applyFont="1" applyFill="1" applyBorder="1" applyAlignment="1">
      <alignment horizontal="center" vertical="center"/>
    </xf>
    <xf numFmtId="0" fontId="13" fillId="8" borderId="46" xfId="0" applyFont="1" applyFill="1" applyBorder="1" applyAlignment="1">
      <alignment vertical="center"/>
    </xf>
    <xf numFmtId="0" fontId="24" fillId="7" borderId="3" xfId="0" applyFont="1" applyFill="1" applyBorder="1" applyAlignment="1">
      <alignment horizontal="left" vertical="center"/>
    </xf>
    <xf numFmtId="0" fontId="21" fillId="3" borderId="45" xfId="0" applyFont="1" applyFill="1" applyBorder="1" applyAlignment="1">
      <alignment horizontal="right" vertical="top"/>
    </xf>
    <xf numFmtId="0" fontId="21" fillId="3" borderId="46" xfId="0" applyFont="1" applyFill="1" applyBorder="1" applyAlignment="1">
      <alignment horizontal="right" vertical="top"/>
    </xf>
    <xf numFmtId="0" fontId="21" fillId="10" borderId="44" xfId="0" applyFont="1" applyFill="1" applyBorder="1" applyAlignment="1" applyProtection="1">
      <alignment horizontal="center" vertical="center"/>
      <protection locked="0"/>
    </xf>
    <xf numFmtId="0" fontId="21" fillId="10" borderId="44" xfId="0" applyFont="1" applyFill="1" applyBorder="1" applyAlignment="1" applyProtection="1">
      <alignment horizontal="left" vertical="center"/>
      <protection locked="0"/>
    </xf>
    <xf numFmtId="0" fontId="29" fillId="3" borderId="44" xfId="0" applyFont="1" applyFill="1" applyBorder="1" applyAlignment="1">
      <alignment horizontal="right" vertical="center"/>
    </xf>
    <xf numFmtId="0" fontId="28" fillId="3" borderId="44" xfId="0" applyFont="1" applyFill="1" applyBorder="1" applyAlignment="1">
      <alignment horizontal="center" vertical="center"/>
    </xf>
    <xf numFmtId="0" fontId="28" fillId="3" borderId="63" xfId="0" applyFont="1" applyFill="1" applyBorder="1" applyAlignment="1">
      <alignment horizontal="center" vertical="center"/>
    </xf>
    <xf numFmtId="0" fontId="28" fillId="3" borderId="47" xfId="0" applyFont="1" applyFill="1" applyBorder="1" applyAlignment="1">
      <alignment horizontal="center" vertical="center"/>
    </xf>
    <xf numFmtId="0" fontId="28" fillId="3" borderId="48" xfId="0" applyFont="1" applyFill="1" applyBorder="1" applyAlignment="1">
      <alignment horizontal="center" vertical="center"/>
    </xf>
    <xf numFmtId="0" fontId="28" fillId="3" borderId="40" xfId="0" applyFont="1" applyFill="1" applyBorder="1" applyAlignment="1">
      <alignment horizontal="center" vertical="center"/>
    </xf>
    <xf numFmtId="0" fontId="28" fillId="3" borderId="3" xfId="0" applyFont="1" applyFill="1" applyBorder="1" applyAlignment="1">
      <alignment horizontal="center" vertical="center"/>
    </xf>
    <xf numFmtId="0" fontId="28" fillId="3" borderId="49" xfId="0" applyFont="1" applyFill="1" applyBorder="1" applyAlignment="1">
      <alignment horizontal="center" vertical="center"/>
    </xf>
    <xf numFmtId="0" fontId="28" fillId="3" borderId="64" xfId="0" applyFont="1" applyFill="1" applyBorder="1" applyAlignment="1">
      <alignment horizontal="center" vertical="center"/>
    </xf>
    <xf numFmtId="0" fontId="28" fillId="3" borderId="66" xfId="0" applyFont="1" applyFill="1" applyBorder="1" applyAlignment="1">
      <alignment horizontal="center" vertical="center"/>
    </xf>
    <xf numFmtId="0" fontId="28" fillId="3" borderId="65" xfId="0" applyFont="1" applyFill="1" applyBorder="1" applyAlignment="1">
      <alignment horizontal="center" vertical="center"/>
    </xf>
    <xf numFmtId="0" fontId="28" fillId="3" borderId="45" xfId="0" applyFont="1" applyFill="1" applyBorder="1" applyAlignment="1">
      <alignment horizontal="center" vertical="center"/>
    </xf>
    <xf numFmtId="0" fontId="28" fillId="3" borderId="67" xfId="0" applyFont="1" applyFill="1" applyBorder="1" applyAlignment="1">
      <alignment horizontal="center" vertical="center"/>
    </xf>
    <xf numFmtId="0" fontId="28" fillId="3" borderId="46" xfId="0" applyFont="1" applyFill="1" applyBorder="1" applyAlignment="1">
      <alignment horizontal="center" vertical="center"/>
    </xf>
    <xf numFmtId="2" fontId="28" fillId="3" borderId="44" xfId="0" applyNumberFormat="1" applyFont="1" applyFill="1" applyBorder="1" applyAlignment="1">
      <alignment horizontal="center" vertical="center"/>
    </xf>
    <xf numFmtId="0" fontId="29" fillId="3" borderId="44" xfId="0" applyFont="1" applyFill="1" applyBorder="1" applyAlignment="1">
      <alignment horizontal="center" vertical="center" wrapText="1"/>
    </xf>
    <xf numFmtId="0" fontId="29" fillId="3" borderId="45" xfId="0" applyFont="1" applyFill="1" applyBorder="1" applyAlignment="1">
      <alignment horizontal="center" vertical="center" wrapText="1"/>
    </xf>
    <xf numFmtId="0" fontId="29" fillId="3" borderId="67" xfId="0" applyFont="1" applyFill="1" applyBorder="1" applyAlignment="1">
      <alignment horizontal="center" vertical="center" wrapText="1"/>
    </xf>
    <xf numFmtId="0" fontId="29" fillId="3" borderId="46" xfId="0" applyFont="1" applyFill="1" applyBorder="1" applyAlignment="1">
      <alignment horizontal="center" vertical="center" wrapText="1"/>
    </xf>
    <xf numFmtId="0" fontId="21" fillId="3" borderId="27" xfId="0" quotePrefix="1" applyFont="1" applyFill="1" applyBorder="1" applyAlignment="1">
      <alignment horizontal="left"/>
    </xf>
    <xf numFmtId="0" fontId="21" fillId="3" borderId="28" xfId="0" quotePrefix="1" applyFont="1" applyFill="1" applyBorder="1" applyAlignment="1">
      <alignment horizontal="left"/>
    </xf>
    <xf numFmtId="0" fontId="21" fillId="3" borderId="29" xfId="0" quotePrefix="1" applyFont="1" applyFill="1" applyBorder="1" applyAlignment="1">
      <alignment horizontal="left"/>
    </xf>
    <xf numFmtId="0" fontId="21" fillId="10" borderId="32" xfId="0" applyFont="1" applyFill="1" applyBorder="1" applyAlignment="1">
      <alignment horizontal="center"/>
    </xf>
    <xf numFmtId="0" fontId="25" fillId="8" borderId="32" xfId="0" applyFont="1" applyFill="1" applyBorder="1" applyAlignment="1">
      <alignment horizontal="center"/>
    </xf>
    <xf numFmtId="0" fontId="21" fillId="6" borderId="32" xfId="0" applyFont="1" applyFill="1" applyBorder="1" applyAlignment="1">
      <alignment horizontal="center"/>
    </xf>
    <xf numFmtId="0" fontId="21" fillId="3" borderId="32" xfId="0" applyFont="1" applyFill="1" applyBorder="1" applyAlignment="1">
      <alignment horizontal="center"/>
    </xf>
    <xf numFmtId="0" fontId="21" fillId="3" borderId="93" xfId="0" quotePrefix="1" applyFont="1" applyFill="1" applyBorder="1" applyAlignment="1">
      <alignment horizontal="left" vertical="center" wrapText="1"/>
    </xf>
    <xf numFmtId="0" fontId="21" fillId="3" borderId="50" xfId="0" quotePrefix="1" applyFont="1" applyFill="1" applyBorder="1" applyAlignment="1">
      <alignment horizontal="left" vertical="center" wrapText="1"/>
    </xf>
    <xf numFmtId="0" fontId="21" fillId="3" borderId="94" xfId="0" quotePrefix="1" applyFont="1" applyFill="1" applyBorder="1" applyAlignment="1">
      <alignment horizontal="left" vertical="center" wrapText="1"/>
    </xf>
    <xf numFmtId="0" fontId="21" fillId="3" borderId="92" xfId="0" quotePrefix="1" applyFont="1" applyFill="1" applyBorder="1" applyAlignment="1">
      <alignment horizontal="left" vertical="center" wrapText="1"/>
    </xf>
    <xf numFmtId="0" fontId="21" fillId="3" borderId="3" xfId="0" quotePrefix="1" applyFont="1" applyFill="1" applyBorder="1" applyAlignment="1">
      <alignment horizontal="left" vertical="center" wrapText="1"/>
    </xf>
    <xf numFmtId="0" fontId="21" fillId="3" borderId="97" xfId="0" quotePrefix="1" applyFont="1" applyFill="1" applyBorder="1" applyAlignment="1">
      <alignment horizontal="left" vertical="center" wrapText="1"/>
    </xf>
    <xf numFmtId="0" fontId="21" fillId="3" borderId="95" xfId="0" quotePrefix="1" applyFont="1" applyFill="1" applyBorder="1" applyAlignment="1">
      <alignment horizontal="left" vertical="center" wrapText="1"/>
    </xf>
    <xf numFmtId="0" fontId="21" fillId="3" borderId="33" xfId="0" quotePrefix="1" applyFont="1" applyFill="1" applyBorder="1" applyAlignment="1">
      <alignment horizontal="left" vertical="center" wrapText="1"/>
    </xf>
    <xf numFmtId="0" fontId="21" fillId="3" borderId="96" xfId="0" quotePrefix="1" applyFont="1" applyFill="1" applyBorder="1" applyAlignment="1">
      <alignment horizontal="left" vertical="center" wrapText="1"/>
    </xf>
    <xf numFmtId="0" fontId="21" fillId="3" borderId="27" xfId="0" applyFont="1" applyFill="1" applyBorder="1" applyAlignment="1">
      <alignment horizontal="left"/>
    </xf>
    <xf numFmtId="0" fontId="21" fillId="3" borderId="28" xfId="0" applyFont="1" applyFill="1" applyBorder="1" applyAlignment="1">
      <alignment horizontal="left"/>
    </xf>
    <xf numFmtId="0" fontId="21" fillId="3" borderId="29" xfId="0" applyFont="1" applyFill="1" applyBorder="1" applyAlignment="1">
      <alignment horizontal="left"/>
    </xf>
    <xf numFmtId="0" fontId="21" fillId="3" borderId="32" xfId="0" applyFont="1" applyFill="1" applyBorder="1" applyAlignment="1">
      <alignment horizontal="left" wrapText="1"/>
    </xf>
    <xf numFmtId="0" fontId="4" fillId="0" borderId="15" xfId="0" applyFont="1" applyBorder="1" applyAlignment="1" applyProtection="1">
      <alignment horizontal="center"/>
      <protection locked="0"/>
    </xf>
    <xf numFmtId="0" fontId="2" fillId="0" borderId="15" xfId="0" applyFont="1" applyBorder="1" applyProtection="1">
      <protection locked="0"/>
    </xf>
    <xf numFmtId="0" fontId="4" fillId="3" borderId="37" xfId="0" applyFont="1" applyFill="1" applyBorder="1" applyAlignment="1">
      <alignment horizontal="center" vertical="top"/>
    </xf>
    <xf numFmtId="0" fontId="4" fillId="3" borderId="38" xfId="0" applyFont="1" applyFill="1" applyBorder="1" applyAlignment="1">
      <alignment horizontal="center" vertical="top"/>
    </xf>
    <xf numFmtId="0" fontId="4" fillId="3" borderId="39" xfId="0" applyFont="1" applyFill="1" applyBorder="1" applyAlignment="1">
      <alignment horizontal="center" vertical="top"/>
    </xf>
    <xf numFmtId="0" fontId="2" fillId="0" borderId="89" xfId="0" applyFont="1" applyBorder="1" applyAlignment="1" applyProtection="1">
      <alignment vertical="center"/>
      <protection locked="0"/>
    </xf>
    <xf numFmtId="0" fontId="2" fillId="0" borderId="90" xfId="0" applyFont="1" applyBorder="1" applyAlignment="1" applyProtection="1">
      <alignment vertical="center"/>
      <protection locked="0"/>
    </xf>
    <xf numFmtId="0" fontId="2" fillId="0" borderId="91" xfId="0" applyFont="1" applyBorder="1" applyAlignment="1" applyProtection="1">
      <alignment vertical="center"/>
      <protection locked="0"/>
    </xf>
    <xf numFmtId="166" fontId="13" fillId="5" borderId="44" xfId="0" applyNumberFormat="1" applyFont="1" applyFill="1" applyBorder="1" applyAlignment="1">
      <alignment horizontal="center" vertical="center" wrapText="1"/>
    </xf>
    <xf numFmtId="165" fontId="4" fillId="10" borderId="44" xfId="0" applyNumberFormat="1" applyFont="1" applyFill="1" applyBorder="1" applyAlignment="1" applyProtection="1">
      <alignment horizontal="center" vertical="center"/>
      <protection locked="0"/>
    </xf>
    <xf numFmtId="0" fontId="13" fillId="8" borderId="44" xfId="0" applyFont="1" applyFill="1" applyBorder="1" applyAlignment="1">
      <alignment horizontal="center" vertical="center"/>
    </xf>
    <xf numFmtId="0" fontId="4" fillId="0" borderId="81" xfId="0" applyFont="1" applyBorder="1" applyAlignment="1" applyProtection="1">
      <alignment vertical="center"/>
      <protection locked="0"/>
    </xf>
    <xf numFmtId="0" fontId="4" fillId="0" borderId="76" xfId="0" applyFont="1" applyBorder="1" applyAlignment="1" applyProtection="1">
      <alignment vertical="center"/>
      <protection locked="0"/>
    </xf>
    <xf numFmtId="0" fontId="4" fillId="3" borderId="34" xfId="0" applyFont="1" applyFill="1" applyBorder="1" applyAlignment="1">
      <alignment horizontal="center" vertical="top"/>
    </xf>
    <xf numFmtId="0" fontId="4" fillId="3" borderId="35" xfId="0" applyFont="1" applyFill="1" applyBorder="1" applyAlignment="1">
      <alignment horizontal="center" vertical="top"/>
    </xf>
    <xf numFmtId="0" fontId="4" fillId="3" borderId="36" xfId="0" applyFont="1" applyFill="1" applyBorder="1" applyAlignment="1">
      <alignment horizontal="center" vertical="top"/>
    </xf>
    <xf numFmtId="0" fontId="21" fillId="9" borderId="44" xfId="0" applyFont="1" applyFill="1" applyBorder="1" applyAlignment="1">
      <alignment horizontal="center" vertical="center" wrapText="1"/>
    </xf>
    <xf numFmtId="0" fontId="21" fillId="11" borderId="44" xfId="0" applyFont="1" applyFill="1" applyBorder="1" applyAlignment="1" applyProtection="1">
      <alignment horizontal="center" vertical="center" wrapText="1"/>
      <protection locked="0"/>
    </xf>
    <xf numFmtId="0" fontId="5" fillId="3" borderId="44" xfId="0" applyFont="1" applyFill="1" applyBorder="1" applyAlignment="1">
      <alignment horizontal="center" vertical="center" wrapText="1"/>
    </xf>
    <xf numFmtId="0" fontId="5" fillId="3" borderId="44" xfId="0" applyFont="1" applyFill="1" applyBorder="1" applyAlignment="1">
      <alignment horizontal="center" vertical="center"/>
    </xf>
    <xf numFmtId="0" fontId="3" fillId="3" borderId="44" xfId="0" applyFont="1" applyFill="1" applyBorder="1" applyAlignment="1">
      <alignment horizontal="center" vertical="center"/>
    </xf>
    <xf numFmtId="2" fontId="22" fillId="6" borderId="45" xfId="0" applyNumberFormat="1" applyFont="1" applyFill="1" applyBorder="1" applyAlignment="1">
      <alignment horizontal="center" vertical="center" wrapText="1"/>
    </xf>
    <xf numFmtId="2" fontId="22" fillId="6" borderId="46" xfId="0" applyNumberFormat="1" applyFont="1" applyFill="1" applyBorder="1" applyAlignment="1">
      <alignment horizontal="center" vertical="center" wrapText="1"/>
    </xf>
    <xf numFmtId="0" fontId="21" fillId="12" borderId="45" xfId="0" applyFont="1" applyFill="1" applyBorder="1" applyAlignment="1" applyProtection="1">
      <alignment horizontal="center" vertical="center" wrapText="1"/>
      <protection locked="0"/>
    </xf>
    <xf numFmtId="0" fontId="21" fillId="12" borderId="46" xfId="0" applyFont="1" applyFill="1" applyBorder="1" applyAlignment="1" applyProtection="1">
      <alignment horizontal="center" vertical="center" wrapText="1"/>
      <protection locked="0"/>
    </xf>
    <xf numFmtId="2" fontId="21" fillId="3" borderId="44" xfId="0" applyNumberFormat="1" applyFont="1" applyFill="1" applyBorder="1" applyAlignment="1">
      <alignment horizontal="center" vertical="center"/>
    </xf>
    <xf numFmtId="164" fontId="22" fillId="10" borderId="44" xfId="0" applyNumberFormat="1" applyFont="1" applyFill="1" applyBorder="1" applyAlignment="1" applyProtection="1">
      <alignment horizontal="center"/>
      <protection locked="0"/>
    </xf>
    <xf numFmtId="0" fontId="2" fillId="10" borderId="44" xfId="0" applyFont="1" applyFill="1" applyBorder="1" applyAlignment="1" applyProtection="1">
      <alignment horizontal="center" vertical="center" wrapText="1"/>
      <protection locked="0"/>
    </xf>
    <xf numFmtId="2" fontId="23" fillId="6" borderId="45" xfId="0" applyNumberFormat="1" applyFont="1" applyFill="1" applyBorder="1" applyAlignment="1">
      <alignment horizontal="center" vertical="center" wrapText="1"/>
    </xf>
    <xf numFmtId="2" fontId="23" fillId="6" borderId="46" xfId="0" applyNumberFormat="1" applyFont="1" applyFill="1" applyBorder="1" applyAlignment="1">
      <alignment horizontal="center" vertical="center" wrapText="1"/>
    </xf>
    <xf numFmtId="0" fontId="16" fillId="7" borderId="3" xfId="0" applyFont="1" applyFill="1" applyBorder="1" applyAlignment="1">
      <alignment horizontal="left" vertical="center"/>
    </xf>
    <xf numFmtId="0" fontId="3" fillId="3" borderId="44" xfId="0" applyFont="1" applyFill="1" applyBorder="1" applyAlignment="1">
      <alignment horizontal="center" vertical="center" wrapText="1"/>
    </xf>
    <xf numFmtId="0" fontId="2" fillId="0" borderId="2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0" borderId="23" xfId="0" applyFont="1" applyBorder="1" applyAlignment="1" applyProtection="1">
      <alignment vertical="center"/>
      <protection locked="0"/>
    </xf>
    <xf numFmtId="0" fontId="2" fillId="0" borderId="24" xfId="0" applyFont="1" applyBorder="1" applyAlignment="1" applyProtection="1">
      <alignment vertical="center"/>
      <protection locked="0"/>
    </xf>
    <xf numFmtId="0" fontId="2" fillId="0" borderId="25" xfId="0" applyFont="1" applyBorder="1" applyAlignment="1" applyProtection="1">
      <alignment vertical="center"/>
      <protection locked="0"/>
    </xf>
    <xf numFmtId="0" fontId="2" fillId="0" borderId="26" xfId="0" applyFont="1" applyBorder="1" applyAlignment="1" applyProtection="1">
      <alignment vertical="center"/>
      <protection locked="0"/>
    </xf>
    <xf numFmtId="0" fontId="21" fillId="3" borderId="45"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21" fillId="3" borderId="63" xfId="0" applyFont="1" applyFill="1" applyBorder="1" applyAlignment="1">
      <alignment horizontal="right" vertical="center" wrapText="1"/>
    </xf>
    <xf numFmtId="0" fontId="21" fillId="3" borderId="48" xfId="0" applyFont="1" applyFill="1" applyBorder="1" applyAlignment="1">
      <alignment horizontal="right" vertical="center" wrapText="1"/>
    </xf>
    <xf numFmtId="0" fontId="21" fillId="3" borderId="64" xfId="0" applyFont="1" applyFill="1" applyBorder="1" applyAlignment="1">
      <alignment horizontal="right" vertical="center" wrapText="1"/>
    </xf>
    <xf numFmtId="0" fontId="21" fillId="3" borderId="65" xfId="0" applyFont="1" applyFill="1" applyBorder="1" applyAlignment="1">
      <alignment horizontal="right" vertical="center" wrapText="1"/>
    </xf>
    <xf numFmtId="0" fontId="21" fillId="10" borderId="45" xfId="0" applyFont="1" applyFill="1" applyBorder="1" applyAlignment="1" applyProtection="1">
      <alignment horizontal="center" vertical="center"/>
      <protection locked="0"/>
    </xf>
    <xf numFmtId="0" fontId="21" fillId="10" borderId="46" xfId="0" applyFont="1" applyFill="1" applyBorder="1" applyAlignment="1" applyProtection="1">
      <alignment horizontal="center" vertical="center"/>
      <protection locked="0"/>
    </xf>
    <xf numFmtId="0" fontId="27" fillId="3" borderId="44"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16" fillId="8" borderId="44" xfId="0" applyFont="1" applyFill="1" applyBorder="1" applyAlignment="1">
      <alignment horizontal="left" vertical="center"/>
    </xf>
    <xf numFmtId="0" fontId="21" fillId="6" borderId="44" xfId="0" applyFont="1" applyFill="1" applyBorder="1" applyAlignment="1">
      <alignment horizontal="left" vertical="center"/>
    </xf>
    <xf numFmtId="0" fontId="12" fillId="7" borderId="41" xfId="0" applyFont="1" applyFill="1" applyBorder="1" applyAlignment="1">
      <alignment horizontal="center" vertical="center" wrapText="1"/>
    </xf>
    <xf numFmtId="0" fontId="12" fillId="7" borderId="42" xfId="0" applyFont="1" applyFill="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5" fillId="2" borderId="3" xfId="0" applyFont="1" applyFill="1" applyBorder="1" applyAlignment="1" applyProtection="1">
      <alignment horizontal="left" vertical="center"/>
      <protection locked="0"/>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82"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83" xfId="0" applyFont="1" applyFill="1" applyBorder="1" applyAlignment="1">
      <alignment horizontal="center" vertical="center"/>
    </xf>
    <xf numFmtId="0" fontId="21" fillId="6" borderId="44" xfId="0" applyFont="1" applyFill="1" applyBorder="1" applyAlignment="1">
      <alignment horizontal="center" vertical="center"/>
    </xf>
    <xf numFmtId="0" fontId="2" fillId="0" borderId="30" xfId="0" applyFont="1" applyBorder="1" applyAlignment="1" applyProtection="1">
      <alignment vertical="center"/>
      <protection locked="0"/>
    </xf>
    <xf numFmtId="0" fontId="2" fillId="0" borderId="50" xfId="0" applyFont="1" applyBorder="1" applyAlignment="1" applyProtection="1">
      <alignment vertical="center"/>
      <protection locked="0"/>
    </xf>
    <xf numFmtId="0" fontId="2" fillId="0" borderId="31" xfId="0" applyFont="1" applyBorder="1" applyAlignment="1" applyProtection="1">
      <alignment vertical="center"/>
      <protection locked="0"/>
    </xf>
    <xf numFmtId="0" fontId="7" fillId="10" borderId="44" xfId="0" applyFont="1" applyFill="1" applyBorder="1" applyAlignment="1" applyProtection="1">
      <alignment horizontal="center" vertical="center" wrapText="1"/>
      <protection locked="0"/>
    </xf>
    <xf numFmtId="167" fontId="21" fillId="10" borderId="44" xfId="0" applyNumberFormat="1" applyFont="1" applyFill="1" applyBorder="1" applyAlignment="1" applyProtection="1">
      <alignment horizontal="center" vertical="center"/>
      <protection locked="0"/>
    </xf>
    <xf numFmtId="0" fontId="4" fillId="10" borderId="44" xfId="0" applyFont="1" applyFill="1" applyBorder="1" applyAlignment="1" applyProtection="1">
      <alignment horizontal="center" vertical="center"/>
      <protection locked="0"/>
    </xf>
    <xf numFmtId="0" fontId="24" fillId="7" borderId="3" xfId="0" applyFont="1" applyFill="1" applyBorder="1" applyAlignment="1" applyProtection="1">
      <alignment horizontal="left" vertical="center"/>
      <protection locked="0"/>
    </xf>
    <xf numFmtId="0" fontId="16" fillId="7" borderId="3" xfId="0" applyFont="1" applyFill="1" applyBorder="1" applyAlignment="1" applyProtection="1">
      <alignment horizontal="left" vertical="center"/>
      <protection locked="0"/>
    </xf>
    <xf numFmtId="0" fontId="22" fillId="10" borderId="44" xfId="0" applyFont="1" applyFill="1" applyBorder="1" applyAlignment="1" applyProtection="1">
      <alignment horizontal="center" vertical="center" wrapText="1"/>
      <protection locked="0"/>
    </xf>
    <xf numFmtId="0" fontId="23" fillId="10" borderId="44"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center"/>
      <protection locked="0"/>
    </xf>
    <xf numFmtId="0" fontId="4" fillId="3" borderId="84" xfId="0" applyFont="1" applyFill="1" applyBorder="1" applyAlignment="1">
      <alignment horizontal="center" vertical="center"/>
    </xf>
    <xf numFmtId="0" fontId="4" fillId="3" borderId="66" xfId="0" applyFont="1" applyFill="1" applyBorder="1" applyAlignment="1">
      <alignment horizontal="center" vertical="center"/>
    </xf>
    <xf numFmtId="0" fontId="4" fillId="3" borderId="85" xfId="0" applyFont="1" applyFill="1" applyBorder="1" applyAlignment="1">
      <alignment horizontal="center" vertical="center"/>
    </xf>
    <xf numFmtId="14" fontId="21" fillId="10" borderId="44" xfId="0" applyNumberFormat="1" applyFont="1" applyFill="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21" fillId="3" borderId="63" xfId="0" applyFont="1" applyFill="1" applyBorder="1" applyAlignment="1">
      <alignment horizontal="center" vertical="center" wrapText="1"/>
    </xf>
    <xf numFmtId="0" fontId="21" fillId="3" borderId="48" xfId="0" applyFont="1" applyFill="1" applyBorder="1" applyAlignment="1">
      <alignment horizontal="center" vertical="center" wrapText="1"/>
    </xf>
    <xf numFmtId="0" fontId="21" fillId="3" borderId="40"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21" fillId="3" borderId="64" xfId="0" applyFont="1" applyFill="1" applyBorder="1" applyAlignment="1">
      <alignment horizontal="center" vertical="center" wrapText="1"/>
    </xf>
    <xf numFmtId="0" fontId="21" fillId="3" borderId="65" xfId="0" applyFont="1" applyFill="1" applyBorder="1" applyAlignment="1">
      <alignment horizontal="center" vertical="center" wrapText="1"/>
    </xf>
    <xf numFmtId="0" fontId="17" fillId="0" borderId="86" xfId="0" applyFont="1" applyBorder="1" applyAlignment="1" applyProtection="1">
      <alignment horizontal="center" vertical="center"/>
      <protection locked="0"/>
    </xf>
    <xf numFmtId="0" fontId="17" fillId="0" borderId="47" xfId="0" applyFont="1" applyBorder="1" applyAlignment="1" applyProtection="1">
      <alignment horizontal="center" vertical="center"/>
      <protection locked="0"/>
    </xf>
    <xf numFmtId="0" fontId="17" fillId="0" borderId="87"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7" fillId="0" borderId="26" xfId="0" applyFont="1" applyBorder="1" applyAlignment="1" applyProtection="1">
      <alignment horizontal="center" vertical="center"/>
      <protection locked="0"/>
    </xf>
    <xf numFmtId="0" fontId="4" fillId="3" borderId="68" xfId="0" applyFont="1" applyFill="1" applyBorder="1" applyAlignment="1">
      <alignment horizontal="center" vertical="top"/>
    </xf>
    <xf numFmtId="0" fontId="4" fillId="3" borderId="69" xfId="0" applyFont="1" applyFill="1" applyBorder="1" applyAlignment="1">
      <alignment horizontal="center" vertical="top"/>
    </xf>
    <xf numFmtId="0" fontId="4" fillId="3" borderId="70" xfId="0" applyFont="1" applyFill="1" applyBorder="1" applyAlignment="1">
      <alignment horizontal="center" vertical="top"/>
    </xf>
    <xf numFmtId="0" fontId="4" fillId="3" borderId="71" xfId="0" applyFont="1" applyFill="1" applyBorder="1" applyAlignment="1">
      <alignment horizontal="center" vertical="top"/>
    </xf>
    <xf numFmtId="0" fontId="4" fillId="3" borderId="72" xfId="0" applyFont="1" applyFill="1" applyBorder="1" applyAlignment="1">
      <alignment horizontal="center" vertical="top"/>
    </xf>
    <xf numFmtId="0" fontId="4" fillId="3" borderId="73" xfId="0" applyFont="1" applyFill="1" applyBorder="1" applyAlignment="1">
      <alignment horizontal="center" vertical="top"/>
    </xf>
    <xf numFmtId="0" fontId="4" fillId="0" borderId="60"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4" fillId="0" borderId="62" xfId="0" applyFont="1" applyBorder="1" applyAlignment="1" applyProtection="1">
      <alignment horizontal="center" vertical="center"/>
      <protection locked="0"/>
    </xf>
    <xf numFmtId="0" fontId="4" fillId="3" borderId="74" xfId="0" applyFont="1" applyFill="1" applyBorder="1" applyAlignment="1">
      <alignment horizontal="center" vertical="top"/>
    </xf>
    <xf numFmtId="0" fontId="4" fillId="0" borderId="75" xfId="0" applyFont="1" applyBorder="1" applyAlignment="1" applyProtection="1">
      <alignment horizontal="center" vertical="center"/>
      <protection locked="0"/>
    </xf>
    <xf numFmtId="0" fontId="4" fillId="0" borderId="76" xfId="0" applyFont="1" applyBorder="1" applyAlignment="1" applyProtection="1">
      <alignment horizontal="center" vertical="center"/>
      <protection locked="0"/>
    </xf>
    <xf numFmtId="0" fontId="4" fillId="0" borderId="77" xfId="0" applyFont="1" applyBorder="1" applyAlignment="1" applyProtection="1">
      <alignment horizontal="center" vertical="center"/>
      <protection locked="0"/>
    </xf>
    <xf numFmtId="0" fontId="4" fillId="0" borderId="78" xfId="0" applyFont="1" applyBorder="1" applyAlignment="1" applyProtection="1">
      <alignment horizontal="center" vertical="center"/>
      <protection locked="0"/>
    </xf>
    <xf numFmtId="0" fontId="4" fillId="0" borderId="79" xfId="0" applyFont="1" applyBorder="1" applyAlignment="1" applyProtection="1">
      <alignment horizontal="center" vertical="center"/>
      <protection locked="0"/>
    </xf>
    <xf numFmtId="0" fontId="4" fillId="0" borderId="80"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2" fillId="0" borderId="57" xfId="0" applyFont="1" applyBorder="1" applyAlignment="1" applyProtection="1">
      <alignment horizontal="center" vertical="center"/>
      <protection locked="0"/>
    </xf>
    <xf numFmtId="0" fontId="2" fillId="0" borderId="58"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2" fillId="0" borderId="60" xfId="0" applyFont="1" applyBorder="1" applyAlignment="1" applyProtection="1">
      <alignment horizontal="center" vertical="center"/>
      <protection locked="0"/>
    </xf>
    <xf numFmtId="0" fontId="2" fillId="0" borderId="61"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4" fillId="0" borderId="3" xfId="0" applyFont="1" applyBorder="1" applyAlignment="1" applyProtection="1">
      <alignment horizontal="center"/>
      <protection locked="0"/>
    </xf>
    <xf numFmtId="0" fontId="2" fillId="0" borderId="3" xfId="0" applyFont="1" applyBorder="1" applyProtection="1">
      <protection locked="0"/>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36" xfId="0" applyFont="1" applyFill="1" applyBorder="1" applyAlignment="1">
      <alignment horizontal="center" vertical="center"/>
    </xf>
    <xf numFmtId="0" fontId="4" fillId="0" borderId="2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4" fillId="3" borderId="53"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55" xfId="0" applyFont="1" applyFill="1" applyBorder="1" applyAlignment="1">
      <alignment horizontal="center" vertical="center"/>
    </xf>
    <xf numFmtId="0" fontId="21" fillId="3" borderId="45" xfId="0" applyFont="1" applyFill="1" applyBorder="1" applyAlignment="1">
      <alignment horizontal="right" vertical="center" wrapText="1"/>
    </xf>
    <xf numFmtId="0" fontId="21" fillId="3" borderId="46" xfId="0" applyFont="1" applyFill="1" applyBorder="1" applyAlignment="1">
      <alignment horizontal="right" vertical="center" wrapText="1"/>
    </xf>
    <xf numFmtId="0" fontId="0" fillId="0" borderId="0" xfId="0" applyAlignment="1">
      <alignment horizontal="center"/>
    </xf>
  </cellXfs>
  <cellStyles count="1">
    <cellStyle name="Normal" xfId="0" builtinId="0"/>
  </cellStyles>
  <dxfs count="0"/>
  <tableStyles count="0" defaultTableStyle="TableStyleMedium9" defaultPivotStyle="PivotStyleLight16"/>
  <colors>
    <mruColors>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2.JPG"/></Relationships>
</file>

<file path=xl/drawings/drawing1.xml><?xml version="1.0" encoding="utf-8"?>
<xdr:wsDr xmlns:xdr="http://schemas.openxmlformats.org/drawingml/2006/spreadsheetDrawing" xmlns:a="http://schemas.openxmlformats.org/drawingml/2006/main">
  <xdr:twoCellAnchor editAs="oneCell">
    <xdr:from>
      <xdr:col>15</xdr:col>
      <xdr:colOff>243168</xdr:colOff>
      <xdr:row>1</xdr:row>
      <xdr:rowOff>100965</xdr:rowOff>
    </xdr:from>
    <xdr:to>
      <xdr:col>19</xdr:col>
      <xdr:colOff>305194</xdr:colOff>
      <xdr:row>1</xdr:row>
      <xdr:rowOff>990600</xdr:rowOff>
    </xdr:to>
    <xdr:pic>
      <xdr:nvPicPr>
        <xdr:cNvPr id="2" name="Picture 1">
          <a:extLst>
            <a:ext uri="{FF2B5EF4-FFF2-40B4-BE49-F238E27FC236}">
              <a16:creationId xmlns:a16="http://schemas.microsoft.com/office/drawing/2014/main" id="{C0DBD0F7-CB0E-4F24-B0AC-C470928A64E1}"/>
            </a:ext>
          </a:extLst>
        </xdr:cNvPr>
        <xdr:cNvPicPr>
          <a:picLocks noChangeAspect="1"/>
        </xdr:cNvPicPr>
      </xdr:nvPicPr>
      <xdr:blipFill>
        <a:blip xmlns:r="http://schemas.openxmlformats.org/officeDocument/2006/relationships" r:embed="rId1"/>
        <a:stretch>
          <a:fillRect/>
        </a:stretch>
      </xdr:blipFill>
      <xdr:spPr>
        <a:xfrm>
          <a:off x="8905203" y="306705"/>
          <a:ext cx="2572816" cy="893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243168</xdr:colOff>
      <xdr:row>1</xdr:row>
      <xdr:rowOff>100965</xdr:rowOff>
    </xdr:from>
    <xdr:to>
      <xdr:col>19</xdr:col>
      <xdr:colOff>305194</xdr:colOff>
      <xdr:row>1</xdr:row>
      <xdr:rowOff>990600</xdr:rowOff>
    </xdr:to>
    <xdr:pic>
      <xdr:nvPicPr>
        <xdr:cNvPr id="5" name="Picture 4">
          <a:extLst>
            <a:ext uri="{FF2B5EF4-FFF2-40B4-BE49-F238E27FC236}">
              <a16:creationId xmlns:a16="http://schemas.microsoft.com/office/drawing/2014/main" id="{5EF1871D-1430-40B0-A712-3298CDF95753}"/>
            </a:ext>
          </a:extLst>
        </xdr:cNvPr>
        <xdr:cNvPicPr>
          <a:picLocks noChangeAspect="1"/>
        </xdr:cNvPicPr>
      </xdr:nvPicPr>
      <xdr:blipFill>
        <a:blip xmlns:r="http://schemas.openxmlformats.org/officeDocument/2006/relationships" r:embed="rId1"/>
        <a:stretch>
          <a:fillRect/>
        </a:stretch>
      </xdr:blipFill>
      <xdr:spPr>
        <a:xfrm>
          <a:off x="7459308" y="299085"/>
          <a:ext cx="2561386" cy="8896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243168</xdr:colOff>
      <xdr:row>1</xdr:row>
      <xdr:rowOff>100965</xdr:rowOff>
    </xdr:from>
    <xdr:to>
      <xdr:col>19</xdr:col>
      <xdr:colOff>305194</xdr:colOff>
      <xdr:row>1</xdr:row>
      <xdr:rowOff>990600</xdr:rowOff>
    </xdr:to>
    <xdr:pic>
      <xdr:nvPicPr>
        <xdr:cNvPr id="2" name="Picture 1">
          <a:extLst>
            <a:ext uri="{FF2B5EF4-FFF2-40B4-BE49-F238E27FC236}">
              <a16:creationId xmlns:a16="http://schemas.microsoft.com/office/drawing/2014/main" id="{D3736AEC-C70D-40F0-80F5-C66BF4821C79}"/>
            </a:ext>
          </a:extLst>
        </xdr:cNvPr>
        <xdr:cNvPicPr>
          <a:picLocks noChangeAspect="1"/>
        </xdr:cNvPicPr>
      </xdr:nvPicPr>
      <xdr:blipFill>
        <a:blip xmlns:r="http://schemas.openxmlformats.org/officeDocument/2006/relationships" r:embed="rId1"/>
        <a:stretch>
          <a:fillRect/>
        </a:stretch>
      </xdr:blipFill>
      <xdr:spPr>
        <a:xfrm>
          <a:off x="8905203" y="306705"/>
          <a:ext cx="2572816" cy="8934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246978</xdr:colOff>
      <xdr:row>1</xdr:row>
      <xdr:rowOff>97155</xdr:rowOff>
    </xdr:from>
    <xdr:to>
      <xdr:col>19</xdr:col>
      <xdr:colOff>305194</xdr:colOff>
      <xdr:row>1</xdr:row>
      <xdr:rowOff>990600</xdr:rowOff>
    </xdr:to>
    <xdr:pic>
      <xdr:nvPicPr>
        <xdr:cNvPr id="2" name="Picture 1">
          <a:extLst>
            <a:ext uri="{FF2B5EF4-FFF2-40B4-BE49-F238E27FC236}">
              <a16:creationId xmlns:a16="http://schemas.microsoft.com/office/drawing/2014/main" id="{00FCEB2A-DCF0-4B34-A489-4793C130C03C}"/>
            </a:ext>
          </a:extLst>
        </xdr:cNvPr>
        <xdr:cNvPicPr>
          <a:picLocks noChangeAspect="1"/>
        </xdr:cNvPicPr>
      </xdr:nvPicPr>
      <xdr:blipFill>
        <a:blip xmlns:r="http://schemas.openxmlformats.org/officeDocument/2006/relationships" r:embed="rId1"/>
        <a:stretch>
          <a:fillRect/>
        </a:stretch>
      </xdr:blipFill>
      <xdr:spPr>
        <a:xfrm>
          <a:off x="8843291" y="311468"/>
          <a:ext cx="2534716" cy="8934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243168</xdr:colOff>
      <xdr:row>1</xdr:row>
      <xdr:rowOff>100965</xdr:rowOff>
    </xdr:from>
    <xdr:to>
      <xdr:col>19</xdr:col>
      <xdr:colOff>305194</xdr:colOff>
      <xdr:row>1</xdr:row>
      <xdr:rowOff>990600</xdr:rowOff>
    </xdr:to>
    <xdr:pic>
      <xdr:nvPicPr>
        <xdr:cNvPr id="2" name="Picture 1">
          <a:extLst>
            <a:ext uri="{FF2B5EF4-FFF2-40B4-BE49-F238E27FC236}">
              <a16:creationId xmlns:a16="http://schemas.microsoft.com/office/drawing/2014/main" id="{98689E3D-FACF-4BAF-90BA-474B7D61A287}"/>
            </a:ext>
          </a:extLst>
        </xdr:cNvPr>
        <xdr:cNvPicPr>
          <a:picLocks noChangeAspect="1"/>
        </xdr:cNvPicPr>
      </xdr:nvPicPr>
      <xdr:blipFill>
        <a:blip xmlns:r="http://schemas.openxmlformats.org/officeDocument/2006/relationships" r:embed="rId1"/>
        <a:stretch>
          <a:fillRect/>
        </a:stretch>
      </xdr:blipFill>
      <xdr:spPr>
        <a:xfrm>
          <a:off x="8905203" y="306705"/>
          <a:ext cx="2572816" cy="8934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243168</xdr:colOff>
      <xdr:row>1</xdr:row>
      <xdr:rowOff>100965</xdr:rowOff>
    </xdr:from>
    <xdr:to>
      <xdr:col>19</xdr:col>
      <xdr:colOff>305194</xdr:colOff>
      <xdr:row>1</xdr:row>
      <xdr:rowOff>990600</xdr:rowOff>
    </xdr:to>
    <xdr:pic>
      <xdr:nvPicPr>
        <xdr:cNvPr id="2" name="Picture 1">
          <a:extLst>
            <a:ext uri="{FF2B5EF4-FFF2-40B4-BE49-F238E27FC236}">
              <a16:creationId xmlns:a16="http://schemas.microsoft.com/office/drawing/2014/main" id="{6A28E275-7200-441E-A7B1-D262130B71E6}"/>
            </a:ext>
          </a:extLst>
        </xdr:cNvPr>
        <xdr:cNvPicPr>
          <a:picLocks noChangeAspect="1"/>
        </xdr:cNvPicPr>
      </xdr:nvPicPr>
      <xdr:blipFill>
        <a:blip xmlns:r="http://schemas.openxmlformats.org/officeDocument/2006/relationships" r:embed="rId1"/>
        <a:stretch>
          <a:fillRect/>
        </a:stretch>
      </xdr:blipFill>
      <xdr:spPr>
        <a:xfrm>
          <a:off x="8905203" y="306705"/>
          <a:ext cx="2572816" cy="8934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140970</xdr:colOff>
      <xdr:row>0</xdr:row>
      <xdr:rowOff>76200</xdr:rowOff>
    </xdr:from>
    <xdr:to>
      <xdr:col>12</xdr:col>
      <xdr:colOff>236220</xdr:colOff>
      <xdr:row>32</xdr:row>
      <xdr:rowOff>74384</xdr:rowOff>
    </xdr:to>
    <xdr:pic>
      <xdr:nvPicPr>
        <xdr:cNvPr id="4" name="Picture 3">
          <a:extLst>
            <a:ext uri="{FF2B5EF4-FFF2-40B4-BE49-F238E27FC236}">
              <a16:creationId xmlns:a16="http://schemas.microsoft.com/office/drawing/2014/main" id="{F90EF6FF-052D-47B9-9EA3-CEEAE91BA3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970" y="76200"/>
          <a:ext cx="7772400" cy="5850344"/>
        </a:xfrm>
        <a:prstGeom prst="rect">
          <a:avLst/>
        </a:prstGeom>
        <a:ln>
          <a:solidFill>
            <a:sysClr val="windowText" lastClr="000000"/>
          </a:solidFill>
        </a:ln>
      </xdr:spPr>
    </xdr:pic>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0">
  <rv s="0">
    <v>0</v>
    <v>5</v>
  </rv>
  <rv s="0">
    <v>1</v>
    <v>5</v>
  </rv>
  <rv s="0">
    <v>2</v>
    <v>5</v>
  </rv>
  <rv s="0">
    <v>3</v>
    <v>5</v>
  </rv>
  <rv s="0">
    <v>4</v>
    <v>5</v>
  </rv>
  <rv s="0">
    <v>5</v>
    <v>5</v>
  </rv>
  <rv s="0">
    <v>6</v>
    <v>5</v>
  </rv>
  <rv s="0">
    <v>7</v>
    <v>5</v>
  </rv>
  <rv s="0">
    <v>8</v>
    <v>5</v>
  </rv>
  <rv s="0">
    <v>9</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ichValueRels>
</file>

<file path=xl/theme/theme1.xml><?xml version="1.0" encoding="utf-8"?>
<a:theme xmlns:a="http://schemas.openxmlformats.org/drawingml/2006/main" name="Phius_Excel">
  <a:themeElements>
    <a:clrScheme name="Phius">
      <a:dk1>
        <a:srgbClr val="0E2746"/>
      </a:dk1>
      <a:lt1>
        <a:srgbClr val="00AAAF"/>
      </a:lt1>
      <a:dk2>
        <a:srgbClr val="B5E3E8"/>
      </a:dk2>
      <a:lt2>
        <a:srgbClr val="5F78BB"/>
      </a:lt2>
      <a:accent1>
        <a:srgbClr val="6E4692"/>
      </a:accent1>
      <a:accent2>
        <a:srgbClr val="FFCF34"/>
      </a:accent2>
      <a:accent3>
        <a:srgbClr val="DFFD61"/>
      </a:accent3>
      <a:accent4>
        <a:srgbClr val="EDECE0"/>
      </a:accent4>
      <a:accent5>
        <a:srgbClr val="D1F1DA"/>
      </a:accent5>
      <a:accent6>
        <a:srgbClr val="FBDAD7"/>
      </a:accent6>
      <a:hlink>
        <a:srgbClr val="00AAAF"/>
      </a:hlink>
      <a:folHlink>
        <a:srgbClr val="0E2746"/>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54C5E-2FC2-4048-82C8-3F0F144A325F}">
  <dimension ref="B1:N45"/>
  <sheetViews>
    <sheetView showGridLines="0" tabSelected="1" zoomScale="115" zoomScaleNormal="115" workbookViewId="0">
      <selection activeCell="C5" sqref="C5:D5"/>
    </sheetView>
  </sheetViews>
  <sheetFormatPr defaultRowHeight="15.6" x14ac:dyDescent="0.35"/>
  <cols>
    <col min="1" max="2" width="1.77734375" style="103" customWidth="1"/>
    <col min="3" max="13" width="8.88671875" style="103"/>
    <col min="14" max="14" width="1.77734375" style="103" customWidth="1"/>
    <col min="15" max="16384" width="8.88671875" style="103"/>
  </cols>
  <sheetData>
    <row r="1" spans="2:14" ht="16.2" customHeight="1" thickBot="1" x14ac:dyDescent="0.4">
      <c r="B1" s="99" t="s">
        <v>82</v>
      </c>
    </row>
    <row r="2" spans="2:14" ht="10.050000000000001" customHeight="1" x14ac:dyDescent="0.35">
      <c r="B2" s="123"/>
      <c r="C2" s="124"/>
      <c r="D2" s="124"/>
      <c r="E2" s="124"/>
      <c r="F2" s="124"/>
      <c r="G2" s="124"/>
      <c r="H2" s="124"/>
      <c r="I2" s="124"/>
      <c r="J2" s="124"/>
      <c r="K2" s="124"/>
      <c r="L2" s="124"/>
      <c r="M2" s="124"/>
      <c r="N2" s="125"/>
    </row>
    <row r="3" spans="2:14" ht="21" x14ac:dyDescent="0.35">
      <c r="B3" s="126"/>
      <c r="C3" s="161" t="s">
        <v>48</v>
      </c>
      <c r="D3" s="161"/>
      <c r="E3" s="161"/>
      <c r="F3" s="161"/>
      <c r="G3" s="161"/>
      <c r="H3" s="161"/>
      <c r="I3" s="161"/>
      <c r="J3" s="161"/>
      <c r="K3" s="161"/>
      <c r="L3" s="161"/>
      <c r="M3" s="161"/>
      <c r="N3" s="127"/>
    </row>
    <row r="4" spans="2:14" ht="10.050000000000001" customHeight="1" x14ac:dyDescent="0.35">
      <c r="B4" s="126"/>
      <c r="C4" s="100"/>
      <c r="D4" s="100"/>
      <c r="E4" s="100"/>
      <c r="F4" s="100"/>
      <c r="G4" s="100"/>
      <c r="H4" s="100"/>
      <c r="I4" s="100"/>
      <c r="J4" s="100"/>
      <c r="K4" s="100"/>
      <c r="L4" s="100"/>
      <c r="M4" s="100"/>
      <c r="N4" s="127"/>
    </row>
    <row r="5" spans="2:14" x14ac:dyDescent="0.35">
      <c r="B5" s="126"/>
      <c r="C5" s="162" t="s">
        <v>13</v>
      </c>
      <c r="D5" s="163"/>
      <c r="E5" s="165" t="s">
        <v>74</v>
      </c>
      <c r="F5" s="165"/>
      <c r="G5" s="165"/>
      <c r="H5" s="165"/>
      <c r="I5" s="165"/>
      <c r="J5" s="128"/>
      <c r="K5" s="128"/>
      <c r="L5" s="128"/>
      <c r="M5" s="128"/>
      <c r="N5" s="127"/>
    </row>
    <row r="6" spans="2:14" x14ac:dyDescent="0.35">
      <c r="B6" s="126"/>
      <c r="C6" s="162" t="s">
        <v>11</v>
      </c>
      <c r="D6" s="163"/>
      <c r="E6" s="165" t="s">
        <v>75</v>
      </c>
      <c r="F6" s="165"/>
      <c r="G6" s="165"/>
      <c r="H6" s="165"/>
      <c r="I6" s="165"/>
      <c r="J6" s="128"/>
      <c r="K6" s="128"/>
      <c r="L6" s="128"/>
      <c r="M6" s="128"/>
      <c r="N6" s="127"/>
    </row>
    <row r="7" spans="2:14" x14ac:dyDescent="0.35">
      <c r="B7" s="126"/>
      <c r="C7" s="162" t="s">
        <v>10</v>
      </c>
      <c r="D7" s="163"/>
      <c r="E7" s="164">
        <v>1234</v>
      </c>
      <c r="F7" s="164"/>
      <c r="G7" s="128"/>
      <c r="H7" s="128"/>
      <c r="I7" s="128"/>
      <c r="J7" s="128"/>
      <c r="K7" s="128"/>
      <c r="L7" s="128"/>
      <c r="M7" s="128"/>
      <c r="N7" s="127"/>
    </row>
    <row r="8" spans="2:14" ht="10.050000000000001" customHeight="1" thickBot="1" x14ac:dyDescent="0.4">
      <c r="B8" s="129"/>
      <c r="C8" s="130"/>
      <c r="D8" s="130"/>
      <c r="E8" s="130"/>
      <c r="F8" s="130"/>
      <c r="G8" s="130"/>
      <c r="H8" s="130"/>
      <c r="I8" s="130"/>
      <c r="J8" s="130"/>
      <c r="K8" s="130"/>
      <c r="L8" s="130"/>
      <c r="M8" s="130"/>
      <c r="N8" s="131"/>
    </row>
    <row r="9" spans="2:14" ht="10.050000000000001" customHeight="1" thickBot="1" x14ac:dyDescent="0.4"/>
    <row r="10" spans="2:14" ht="10.050000000000001" customHeight="1" x14ac:dyDescent="0.35">
      <c r="B10" s="132"/>
      <c r="C10" s="133"/>
      <c r="D10" s="133"/>
      <c r="E10" s="133"/>
      <c r="F10" s="133"/>
      <c r="G10" s="133"/>
      <c r="H10" s="133"/>
      <c r="I10" s="133"/>
      <c r="J10" s="133"/>
      <c r="K10" s="133"/>
      <c r="L10" s="133"/>
      <c r="M10" s="133"/>
      <c r="N10" s="134"/>
    </row>
    <row r="11" spans="2:14" ht="21" x14ac:dyDescent="0.35">
      <c r="B11" s="135"/>
      <c r="C11" s="161" t="s">
        <v>77</v>
      </c>
      <c r="D11" s="161"/>
      <c r="E11" s="161"/>
      <c r="F11" s="161"/>
      <c r="G11" s="161"/>
      <c r="H11" s="161"/>
      <c r="I11" s="161"/>
      <c r="J11" s="161"/>
      <c r="K11" s="161"/>
      <c r="L11" s="161"/>
      <c r="M11" s="161"/>
      <c r="N11" s="136"/>
    </row>
    <row r="12" spans="2:14" ht="10.050000000000001" customHeight="1" x14ac:dyDescent="0.35">
      <c r="B12" s="135"/>
      <c r="C12" s="137"/>
      <c r="D12" s="137"/>
      <c r="E12" s="137"/>
      <c r="F12" s="137"/>
      <c r="G12" s="137"/>
      <c r="H12" s="137"/>
      <c r="I12" s="137"/>
      <c r="J12" s="137"/>
      <c r="K12" s="137"/>
      <c r="L12" s="137"/>
      <c r="M12" s="137"/>
      <c r="N12" s="136"/>
    </row>
    <row r="13" spans="2:14" x14ac:dyDescent="0.35">
      <c r="B13" s="138"/>
      <c r="C13" s="188" t="s">
        <v>49</v>
      </c>
      <c r="D13" s="188"/>
      <c r="E13" s="188"/>
      <c r="F13" s="188"/>
      <c r="G13" s="188"/>
      <c r="H13" s="190" t="s">
        <v>50</v>
      </c>
      <c r="I13" s="190"/>
      <c r="J13" s="190"/>
      <c r="K13" s="190"/>
      <c r="L13" s="190"/>
      <c r="M13" s="190"/>
      <c r="N13" s="141"/>
    </row>
    <row r="14" spans="2:14" x14ac:dyDescent="0.35">
      <c r="B14" s="138"/>
      <c r="C14" s="189" t="s">
        <v>51</v>
      </c>
      <c r="D14" s="189"/>
      <c r="E14" s="189"/>
      <c r="F14" s="189"/>
      <c r="G14" s="189"/>
      <c r="H14" s="191" t="s">
        <v>69</v>
      </c>
      <c r="I14" s="191"/>
      <c r="J14" s="191"/>
      <c r="K14" s="191"/>
      <c r="L14" s="191"/>
      <c r="M14" s="191"/>
      <c r="N14" s="141"/>
    </row>
    <row r="15" spans="2:14" ht="10.050000000000001" customHeight="1" x14ac:dyDescent="0.35">
      <c r="B15" s="135"/>
      <c r="C15" s="137"/>
      <c r="D15" s="137"/>
      <c r="E15" s="137"/>
      <c r="F15" s="137"/>
      <c r="G15" s="137"/>
      <c r="H15" s="137"/>
      <c r="I15" s="137"/>
      <c r="J15" s="137"/>
      <c r="K15" s="137"/>
      <c r="L15" s="137"/>
      <c r="M15" s="137"/>
      <c r="N15" s="142"/>
    </row>
    <row r="16" spans="2:14" ht="21" x14ac:dyDescent="0.35">
      <c r="B16" s="135"/>
      <c r="C16" s="161" t="s">
        <v>78</v>
      </c>
      <c r="D16" s="161"/>
      <c r="E16" s="161"/>
      <c r="F16" s="161"/>
      <c r="G16" s="161"/>
      <c r="H16" s="161"/>
      <c r="I16" s="161"/>
      <c r="J16" s="161"/>
      <c r="K16" s="161"/>
      <c r="L16" s="161"/>
      <c r="M16" s="161"/>
      <c r="N16" s="142"/>
    </row>
    <row r="17" spans="2:14" ht="15.6" customHeight="1" x14ac:dyDescent="0.35">
      <c r="B17" s="138"/>
      <c r="C17" s="201" t="s">
        <v>67</v>
      </c>
      <c r="D17" s="202"/>
      <c r="E17" s="202"/>
      <c r="F17" s="202"/>
      <c r="G17" s="202"/>
      <c r="H17" s="202"/>
      <c r="I17" s="202"/>
      <c r="J17" s="202"/>
      <c r="K17" s="202"/>
      <c r="L17" s="202"/>
      <c r="M17" s="203"/>
      <c r="N17" s="143"/>
    </row>
    <row r="18" spans="2:14" x14ac:dyDescent="0.35">
      <c r="B18" s="138"/>
      <c r="C18" s="201" t="s">
        <v>80</v>
      </c>
      <c r="D18" s="202"/>
      <c r="E18" s="202"/>
      <c r="F18" s="202"/>
      <c r="G18" s="202"/>
      <c r="H18" s="202"/>
      <c r="I18" s="202"/>
      <c r="J18" s="202"/>
      <c r="K18" s="202"/>
      <c r="L18" s="202"/>
      <c r="M18" s="203"/>
      <c r="N18" s="143"/>
    </row>
    <row r="19" spans="2:14" x14ac:dyDescent="0.35">
      <c r="B19" s="138"/>
      <c r="C19" s="204" t="s">
        <v>55</v>
      </c>
      <c r="D19" s="204"/>
      <c r="E19" s="204"/>
      <c r="F19" s="204"/>
      <c r="G19" s="204"/>
      <c r="H19" s="204"/>
      <c r="I19" s="204"/>
      <c r="J19" s="204"/>
      <c r="K19" s="204"/>
      <c r="L19" s="204"/>
      <c r="M19" s="204"/>
      <c r="N19" s="143"/>
    </row>
    <row r="20" spans="2:14" ht="15.6" customHeight="1" x14ac:dyDescent="0.35">
      <c r="B20" s="138"/>
      <c r="C20" s="204"/>
      <c r="D20" s="204"/>
      <c r="E20" s="204"/>
      <c r="F20" s="204"/>
      <c r="G20" s="204"/>
      <c r="H20" s="204"/>
      <c r="I20" s="204"/>
      <c r="J20" s="204"/>
      <c r="K20" s="204"/>
      <c r="L20" s="204"/>
      <c r="M20" s="204"/>
      <c r="N20" s="143"/>
    </row>
    <row r="21" spans="2:14" x14ac:dyDescent="0.35">
      <c r="B21" s="138"/>
      <c r="C21" s="185" t="s">
        <v>58</v>
      </c>
      <c r="D21" s="186"/>
      <c r="E21" s="186"/>
      <c r="F21" s="186"/>
      <c r="G21" s="186"/>
      <c r="H21" s="186"/>
      <c r="I21" s="186"/>
      <c r="J21" s="186"/>
      <c r="K21" s="186"/>
      <c r="L21" s="186"/>
      <c r="M21" s="187"/>
      <c r="N21" s="143"/>
    </row>
    <row r="22" spans="2:14" ht="10.050000000000001" customHeight="1" x14ac:dyDescent="0.35">
      <c r="B22" s="135"/>
      <c r="C22" s="137"/>
      <c r="D22" s="137"/>
      <c r="E22" s="137"/>
      <c r="F22" s="137"/>
      <c r="G22" s="137"/>
      <c r="H22" s="137"/>
      <c r="I22" s="137"/>
      <c r="J22" s="137"/>
      <c r="K22" s="137"/>
      <c r="L22" s="137"/>
      <c r="M22" s="137"/>
      <c r="N22" s="142"/>
    </row>
    <row r="23" spans="2:14" ht="21" x14ac:dyDescent="0.35">
      <c r="B23" s="135"/>
      <c r="C23" s="161" t="s">
        <v>79</v>
      </c>
      <c r="D23" s="161"/>
      <c r="E23" s="161"/>
      <c r="F23" s="161"/>
      <c r="G23" s="161"/>
      <c r="H23" s="161"/>
      <c r="I23" s="161"/>
      <c r="J23" s="161"/>
      <c r="K23" s="161"/>
      <c r="L23" s="161"/>
      <c r="M23" s="161"/>
      <c r="N23" s="142"/>
    </row>
    <row r="24" spans="2:14" ht="15.6" customHeight="1" x14ac:dyDescent="0.35">
      <c r="B24" s="138"/>
      <c r="C24" s="185" t="s">
        <v>68</v>
      </c>
      <c r="D24" s="186"/>
      <c r="E24" s="186"/>
      <c r="F24" s="186"/>
      <c r="G24" s="186"/>
      <c r="H24" s="186"/>
      <c r="I24" s="186"/>
      <c r="J24" s="186"/>
      <c r="K24" s="186"/>
      <c r="L24" s="186"/>
      <c r="M24" s="187"/>
      <c r="N24" s="143"/>
    </row>
    <row r="25" spans="2:14" ht="17.399999999999999" x14ac:dyDescent="0.35">
      <c r="B25" s="135"/>
      <c r="C25" s="185" t="s">
        <v>76</v>
      </c>
      <c r="D25" s="186"/>
      <c r="E25" s="186"/>
      <c r="F25" s="186"/>
      <c r="G25" s="186"/>
      <c r="H25" s="186"/>
      <c r="I25" s="186"/>
      <c r="J25" s="186"/>
      <c r="K25" s="186"/>
      <c r="L25" s="186"/>
      <c r="M25" s="187"/>
      <c r="N25" s="142"/>
    </row>
    <row r="26" spans="2:14" ht="17.399999999999999" customHeight="1" x14ac:dyDescent="0.35">
      <c r="B26" s="135"/>
      <c r="C26" s="192" t="s">
        <v>81</v>
      </c>
      <c r="D26" s="193"/>
      <c r="E26" s="193"/>
      <c r="F26" s="193"/>
      <c r="G26" s="193"/>
      <c r="H26" s="193"/>
      <c r="I26" s="193"/>
      <c r="J26" s="193"/>
      <c r="K26" s="193"/>
      <c r="L26" s="193"/>
      <c r="M26" s="194"/>
      <c r="N26" s="142"/>
    </row>
    <row r="27" spans="2:14" ht="17.399999999999999" x14ac:dyDescent="0.35">
      <c r="B27" s="135"/>
      <c r="C27" s="195"/>
      <c r="D27" s="196"/>
      <c r="E27" s="196"/>
      <c r="F27" s="196"/>
      <c r="G27" s="196"/>
      <c r="H27" s="196"/>
      <c r="I27" s="196"/>
      <c r="J27" s="196"/>
      <c r="K27" s="196"/>
      <c r="L27" s="196"/>
      <c r="M27" s="197"/>
      <c r="N27" s="142"/>
    </row>
    <row r="28" spans="2:14" ht="17.399999999999999" x14ac:dyDescent="0.35">
      <c r="B28" s="135"/>
      <c r="C28" s="198"/>
      <c r="D28" s="199"/>
      <c r="E28" s="199"/>
      <c r="F28" s="199"/>
      <c r="G28" s="199"/>
      <c r="H28" s="199"/>
      <c r="I28" s="199"/>
      <c r="J28" s="199"/>
      <c r="K28" s="199"/>
      <c r="L28" s="199"/>
      <c r="M28" s="200"/>
      <c r="N28" s="142"/>
    </row>
    <row r="29" spans="2:14" ht="17.399999999999999" x14ac:dyDescent="0.35">
      <c r="B29" s="135"/>
      <c r="C29" s="185" t="s">
        <v>52</v>
      </c>
      <c r="D29" s="186"/>
      <c r="E29" s="186"/>
      <c r="F29" s="186"/>
      <c r="G29" s="186"/>
      <c r="H29" s="186"/>
      <c r="I29" s="186"/>
      <c r="J29" s="186"/>
      <c r="K29" s="186"/>
      <c r="L29" s="186"/>
      <c r="M29" s="187"/>
      <c r="N29" s="142"/>
    </row>
    <row r="30" spans="2:14" ht="10.050000000000001" customHeight="1" thickBot="1" x14ac:dyDescent="0.4">
      <c r="B30" s="144"/>
      <c r="C30" s="145"/>
      <c r="D30" s="145"/>
      <c r="E30" s="145"/>
      <c r="F30" s="145"/>
      <c r="G30" s="145"/>
      <c r="H30" s="145"/>
      <c r="I30" s="145"/>
      <c r="J30" s="145"/>
      <c r="K30" s="145"/>
      <c r="L30" s="145"/>
      <c r="M30" s="145"/>
      <c r="N30" s="146"/>
    </row>
    <row r="31" spans="2:14" ht="10.050000000000001" customHeight="1" thickBot="1" x14ac:dyDescent="0.4"/>
    <row r="32" spans="2:14" ht="10.050000000000001" customHeight="1" x14ac:dyDescent="0.35">
      <c r="B32" s="132"/>
      <c r="C32" s="133"/>
      <c r="D32" s="133"/>
      <c r="E32" s="133"/>
      <c r="F32" s="133"/>
      <c r="G32" s="133"/>
      <c r="H32" s="133"/>
      <c r="I32" s="133"/>
      <c r="J32" s="133"/>
      <c r="K32" s="133"/>
      <c r="L32" s="133"/>
      <c r="M32" s="133"/>
      <c r="N32" s="134"/>
    </row>
    <row r="33" spans="2:14" ht="21" x14ac:dyDescent="0.35">
      <c r="B33" s="135"/>
      <c r="C33" s="161" t="s">
        <v>29</v>
      </c>
      <c r="D33" s="161"/>
      <c r="E33" s="161"/>
      <c r="F33" s="161"/>
      <c r="G33" s="161"/>
      <c r="H33" s="161"/>
      <c r="I33" s="161"/>
      <c r="J33" s="161"/>
      <c r="K33" s="161"/>
      <c r="L33" s="161"/>
      <c r="M33" s="161"/>
      <c r="N33" s="136"/>
    </row>
    <row r="34" spans="2:14" ht="10.050000000000001" customHeight="1" x14ac:dyDescent="0.35">
      <c r="B34" s="135"/>
      <c r="C34" s="137"/>
      <c r="D34" s="137"/>
      <c r="E34" s="137"/>
      <c r="F34" s="137"/>
      <c r="G34" s="137"/>
      <c r="H34" s="137"/>
      <c r="I34" s="137"/>
      <c r="J34" s="137"/>
      <c r="K34" s="137"/>
      <c r="L34" s="137"/>
      <c r="M34" s="137"/>
      <c r="N34" s="136"/>
    </row>
    <row r="35" spans="2:14" x14ac:dyDescent="0.35">
      <c r="B35" s="138"/>
      <c r="C35" s="166" t="s">
        <v>24</v>
      </c>
      <c r="D35" s="166"/>
      <c r="E35" s="166"/>
      <c r="F35" s="166"/>
      <c r="G35" s="167" t="s">
        <v>25</v>
      </c>
      <c r="H35" s="167"/>
      <c r="I35" s="166" t="s">
        <v>27</v>
      </c>
      <c r="J35" s="166"/>
      <c r="K35" s="166"/>
      <c r="L35" s="166"/>
      <c r="M35" s="140">
        <v>0.05</v>
      </c>
      <c r="N35" s="141"/>
    </row>
    <row r="36" spans="2:14" x14ac:dyDescent="0.35">
      <c r="B36" s="138"/>
      <c r="C36" s="166" t="s">
        <v>23</v>
      </c>
      <c r="D36" s="166"/>
      <c r="E36" s="166"/>
      <c r="F36" s="166"/>
      <c r="G36" s="167" t="s">
        <v>26</v>
      </c>
      <c r="H36" s="167"/>
      <c r="I36" s="166" t="s">
        <v>28</v>
      </c>
      <c r="J36" s="166"/>
      <c r="K36" s="166"/>
      <c r="L36" s="166"/>
      <c r="M36" s="139">
        <v>10</v>
      </c>
      <c r="N36" s="141"/>
    </row>
    <row r="37" spans="2:14" ht="10.050000000000001" customHeight="1" x14ac:dyDescent="0.35">
      <c r="B37" s="135"/>
      <c r="C37" s="137"/>
      <c r="D37" s="137"/>
      <c r="E37" s="137"/>
      <c r="F37" s="137"/>
      <c r="G37" s="137"/>
      <c r="H37" s="137"/>
      <c r="I37" s="137"/>
      <c r="J37" s="137"/>
      <c r="K37" s="137"/>
      <c r="L37" s="137"/>
      <c r="M37" s="137"/>
      <c r="N37" s="142"/>
    </row>
    <row r="38" spans="2:14" ht="31.95" customHeight="1" x14ac:dyDescent="0.35">
      <c r="B38" s="135"/>
      <c r="C38" s="181" t="s">
        <v>19</v>
      </c>
      <c r="D38" s="181"/>
      <c r="E38" s="181"/>
      <c r="F38" s="181" t="s">
        <v>56</v>
      </c>
      <c r="G38" s="181"/>
      <c r="H38" s="181" t="s">
        <v>30</v>
      </c>
      <c r="I38" s="181"/>
      <c r="J38" s="181"/>
      <c r="K38" s="182" t="s">
        <v>57</v>
      </c>
      <c r="L38" s="183"/>
      <c r="M38" s="184"/>
      <c r="N38" s="142"/>
    </row>
    <row r="39" spans="2:14" x14ac:dyDescent="0.35">
      <c r="B39" s="138"/>
      <c r="C39" s="168" t="s">
        <v>3</v>
      </c>
      <c r="D39" s="169"/>
      <c r="E39" s="170"/>
      <c r="F39" s="168">
        <v>68</v>
      </c>
      <c r="G39" s="170"/>
      <c r="H39" s="177" t="s">
        <v>22</v>
      </c>
      <c r="I39" s="178"/>
      <c r="J39" s="179"/>
      <c r="K39" s="180">
        <f>1/0.57</f>
        <v>1.7543859649122808</v>
      </c>
      <c r="L39" s="180"/>
      <c r="M39" s="180"/>
      <c r="N39" s="143"/>
    </row>
    <row r="40" spans="2:14" x14ac:dyDescent="0.35">
      <c r="B40" s="138"/>
      <c r="C40" s="171"/>
      <c r="D40" s="172"/>
      <c r="E40" s="173"/>
      <c r="F40" s="171"/>
      <c r="G40" s="173"/>
      <c r="H40" s="177" t="s">
        <v>20</v>
      </c>
      <c r="I40" s="178"/>
      <c r="J40" s="179"/>
      <c r="K40" s="180">
        <f>1/0.74</f>
        <v>1.3513513513513513</v>
      </c>
      <c r="L40" s="180"/>
      <c r="M40" s="180"/>
      <c r="N40" s="143"/>
    </row>
    <row r="41" spans="2:14" x14ac:dyDescent="0.35">
      <c r="B41" s="138"/>
      <c r="C41" s="174"/>
      <c r="D41" s="175"/>
      <c r="E41" s="176"/>
      <c r="F41" s="174"/>
      <c r="G41" s="176"/>
      <c r="H41" s="177" t="s">
        <v>21</v>
      </c>
      <c r="I41" s="178"/>
      <c r="J41" s="179"/>
      <c r="K41" s="180">
        <f>1/0.97</f>
        <v>1.0309278350515465</v>
      </c>
      <c r="L41" s="180"/>
      <c r="M41" s="180"/>
      <c r="N41" s="143"/>
    </row>
    <row r="42" spans="2:14" x14ac:dyDescent="0.35">
      <c r="B42" s="138"/>
      <c r="C42" s="168" t="s">
        <v>4</v>
      </c>
      <c r="D42" s="169"/>
      <c r="E42" s="170"/>
      <c r="F42" s="168">
        <v>14</v>
      </c>
      <c r="G42" s="170"/>
      <c r="H42" s="177" t="s">
        <v>41</v>
      </c>
      <c r="I42" s="178"/>
      <c r="J42" s="179"/>
      <c r="K42" s="180" t="s">
        <v>83</v>
      </c>
      <c r="L42" s="180"/>
      <c r="M42" s="180"/>
      <c r="N42" s="143"/>
    </row>
    <row r="43" spans="2:14" x14ac:dyDescent="0.35">
      <c r="B43" s="138"/>
      <c r="C43" s="171"/>
      <c r="D43" s="172"/>
      <c r="E43" s="173"/>
      <c r="F43" s="174"/>
      <c r="G43" s="176"/>
      <c r="H43" s="177" t="s">
        <v>18</v>
      </c>
      <c r="I43" s="178"/>
      <c r="J43" s="179"/>
      <c r="K43" s="180">
        <v>5.88</v>
      </c>
      <c r="L43" s="180"/>
      <c r="M43" s="180"/>
      <c r="N43" s="143"/>
    </row>
    <row r="44" spans="2:14" x14ac:dyDescent="0.35">
      <c r="B44" s="138"/>
      <c r="C44" s="174"/>
      <c r="D44" s="175"/>
      <c r="E44" s="176"/>
      <c r="F44" s="167">
        <v>41</v>
      </c>
      <c r="G44" s="167"/>
      <c r="H44" s="177" t="s">
        <v>1</v>
      </c>
      <c r="I44" s="178"/>
      <c r="J44" s="179"/>
      <c r="K44" s="180">
        <v>99999</v>
      </c>
      <c r="L44" s="180"/>
      <c r="M44" s="180"/>
      <c r="N44" s="143"/>
    </row>
    <row r="45" spans="2:14" ht="10.050000000000001" customHeight="1" thickBot="1" x14ac:dyDescent="0.4">
      <c r="B45" s="144"/>
      <c r="C45" s="145"/>
      <c r="D45" s="145"/>
      <c r="E45" s="145"/>
      <c r="F45" s="145"/>
      <c r="G45" s="145"/>
      <c r="H45" s="145"/>
      <c r="I45" s="145"/>
      <c r="J45" s="145"/>
      <c r="K45" s="145"/>
      <c r="L45" s="145"/>
      <c r="M45" s="145"/>
      <c r="N45" s="146"/>
    </row>
  </sheetData>
  <mergeCells count="50">
    <mergeCell ref="C29:M29"/>
    <mergeCell ref="C13:G13"/>
    <mergeCell ref="C14:G14"/>
    <mergeCell ref="H13:M13"/>
    <mergeCell ref="H14:M14"/>
    <mergeCell ref="C26:M28"/>
    <mergeCell ref="C16:M16"/>
    <mergeCell ref="C18:M18"/>
    <mergeCell ref="C19:M20"/>
    <mergeCell ref="C24:M24"/>
    <mergeCell ref="C25:M25"/>
    <mergeCell ref="C23:M23"/>
    <mergeCell ref="C17:M17"/>
    <mergeCell ref="C21:M21"/>
    <mergeCell ref="K44:M44"/>
    <mergeCell ref="C11:M11"/>
    <mergeCell ref="H41:J41"/>
    <mergeCell ref="K41:M41"/>
    <mergeCell ref="C42:E44"/>
    <mergeCell ref="F42:G43"/>
    <mergeCell ref="H42:J42"/>
    <mergeCell ref="K42:M42"/>
    <mergeCell ref="H43:J43"/>
    <mergeCell ref="K43:M43"/>
    <mergeCell ref="F44:G44"/>
    <mergeCell ref="H44:J44"/>
    <mergeCell ref="C38:E38"/>
    <mergeCell ref="F38:G38"/>
    <mergeCell ref="H38:J38"/>
    <mergeCell ref="K38:M38"/>
    <mergeCell ref="C39:E41"/>
    <mergeCell ref="F39:G41"/>
    <mergeCell ref="H39:J39"/>
    <mergeCell ref="K39:M39"/>
    <mergeCell ref="H40:J40"/>
    <mergeCell ref="K40:M40"/>
    <mergeCell ref="C33:M33"/>
    <mergeCell ref="C35:F35"/>
    <mergeCell ref="G35:H35"/>
    <mergeCell ref="I35:L35"/>
    <mergeCell ref="C36:F36"/>
    <mergeCell ref="G36:H36"/>
    <mergeCell ref="I36:L36"/>
    <mergeCell ref="C3:M3"/>
    <mergeCell ref="C7:D7"/>
    <mergeCell ref="E7:F7"/>
    <mergeCell ref="C6:D6"/>
    <mergeCell ref="E6:I6"/>
    <mergeCell ref="C5:D5"/>
    <mergeCell ref="E5:I5"/>
  </mergeCells>
  <dataValidations disablePrompts="1" count="1">
    <dataValidation type="whole" errorStyle="information" allowBlank="1" showInputMessage="1" showErrorMessage="1" errorTitle="Phius Project ID" error="Please input the 4-digit Phius Project Number" sqref="E7:F7" xr:uid="{B356D09A-9365-42F8-9088-56B6B1BA4A49}">
      <formula1>1000</formula1>
      <formula2>9999</formula2>
    </dataValidation>
  </dataValidations>
  <pageMargins left="0.7" right="0.7" top="0.75" bottom="0.75" header="0.3" footer="0.3"/>
  <customProperties>
    <customPr name="SSC_SHEET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A6A33-06E8-49B5-98B7-92915180BB03}">
  <dimension ref="B2:D3"/>
  <sheetViews>
    <sheetView workbookViewId="0">
      <selection activeCell="D2" sqref="D2"/>
    </sheetView>
  </sheetViews>
  <sheetFormatPr defaultRowHeight="14.4" x14ac:dyDescent="0.3"/>
  <cols>
    <col min="2" max="2" width="10.109375" bestFit="1" customWidth="1"/>
    <col min="3" max="3" width="9" customWidth="1"/>
    <col min="4" max="4" width="73.88671875" customWidth="1"/>
  </cols>
  <sheetData>
    <row r="2" spans="2:4" x14ac:dyDescent="0.3">
      <c r="B2" s="351" t="s">
        <v>85</v>
      </c>
      <c r="C2" s="351" t="s">
        <v>86</v>
      </c>
      <c r="D2" s="351" t="s">
        <v>87</v>
      </c>
    </row>
    <row r="3" spans="2:4" x14ac:dyDescent="0.3">
      <c r="B3" t="s">
        <v>84</v>
      </c>
      <c r="C3" t="s">
        <v>88</v>
      </c>
      <c r="D3" t="s">
        <v>89</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88647-1EDA-4A05-AA2A-6DB43543285B}">
  <sheetPr>
    <outlinePr summaryBelow="0" summaryRight="0"/>
    <pageSetUpPr fitToPage="1"/>
  </sheetPr>
  <dimension ref="A1:AP41"/>
  <sheetViews>
    <sheetView showGridLines="0" zoomScale="90" zoomScaleNormal="90" workbookViewId="0">
      <selection activeCell="X5" sqref="X5"/>
    </sheetView>
  </sheetViews>
  <sheetFormatPr defaultColWidth="14.44140625" defaultRowHeight="15" customHeight="1" x14ac:dyDescent="0.35"/>
  <cols>
    <col min="1" max="1" width="1.77734375" style="16" customWidth="1"/>
    <col min="2" max="2" width="1.6640625" style="16" customWidth="1"/>
    <col min="3" max="13" width="10.77734375" style="16" customWidth="1"/>
    <col min="14" max="15" width="1.77734375" style="16" customWidth="1"/>
    <col min="16" max="20" width="9.109375" style="16" customWidth="1"/>
    <col min="21" max="21" width="1.77734375" style="16" customWidth="1"/>
    <col min="22" max="16384" width="14.44140625" style="16"/>
  </cols>
  <sheetData>
    <row r="1" spans="1:21" ht="16.2" thickBot="1" x14ac:dyDescent="0.4">
      <c r="A1" s="14"/>
      <c r="B1" s="99" t="str">
        <f>'Start Here'!B1</f>
        <v>v25.1.1 - 2025.10</v>
      </c>
      <c r="C1" s="14"/>
      <c r="D1" s="15"/>
      <c r="E1" s="14"/>
      <c r="F1" s="14"/>
      <c r="G1" s="14"/>
      <c r="H1" s="14"/>
      <c r="I1" s="14"/>
      <c r="J1" s="14"/>
      <c r="K1" s="14"/>
      <c r="L1" s="14"/>
      <c r="M1" s="14"/>
      <c r="N1" s="14"/>
      <c r="O1" s="14"/>
      <c r="P1" s="14"/>
      <c r="Q1" s="14"/>
      <c r="R1" s="14"/>
      <c r="S1" s="14"/>
      <c r="T1" s="14"/>
      <c r="U1" s="14"/>
    </row>
    <row r="2" spans="1:21" ht="87" customHeight="1" thickBot="1" x14ac:dyDescent="0.4">
      <c r="A2" s="14"/>
      <c r="B2" s="256" t="s">
        <v>6</v>
      </c>
      <c r="C2" s="257"/>
      <c r="D2" s="257"/>
      <c r="E2" s="257"/>
      <c r="F2" s="257"/>
      <c r="G2" s="257"/>
      <c r="H2" s="257"/>
      <c r="I2" s="257"/>
      <c r="J2" s="257"/>
      <c r="K2" s="257"/>
      <c r="L2" s="257"/>
      <c r="M2" s="257"/>
      <c r="N2" s="257"/>
      <c r="O2" s="101"/>
      <c r="P2" s="258"/>
      <c r="Q2" s="258"/>
      <c r="R2" s="258"/>
      <c r="S2" s="258"/>
      <c r="T2" s="259"/>
      <c r="U2" s="14"/>
    </row>
    <row r="3" spans="1:21" ht="10.050000000000001" customHeight="1" thickBot="1" x14ac:dyDescent="0.4">
      <c r="A3" s="14"/>
      <c r="B3" s="260"/>
      <c r="C3" s="260"/>
      <c r="D3" s="260"/>
      <c r="E3" s="260"/>
      <c r="F3" s="260"/>
      <c r="G3" s="260"/>
      <c r="H3" s="260"/>
      <c r="I3" s="260"/>
      <c r="J3" s="260"/>
      <c r="K3" s="260"/>
      <c r="L3" s="260"/>
      <c r="M3" s="260"/>
      <c r="N3" s="260"/>
      <c r="O3" s="260"/>
      <c r="P3" s="260"/>
      <c r="Q3" s="260"/>
      <c r="R3" s="260"/>
      <c r="S3" s="260"/>
      <c r="T3" s="260"/>
      <c r="U3" s="14"/>
    </row>
    <row r="4" spans="1:21" ht="10.050000000000001" customHeight="1" x14ac:dyDescent="0.4">
      <c r="A4" s="14"/>
      <c r="B4" s="17"/>
      <c r="C4" s="18"/>
      <c r="D4" s="19"/>
      <c r="E4" s="20"/>
      <c r="F4" s="20"/>
      <c r="G4" s="20"/>
      <c r="H4" s="20"/>
      <c r="I4" s="20"/>
      <c r="J4" s="20"/>
      <c r="K4" s="20"/>
      <c r="L4" s="20"/>
      <c r="M4" s="21"/>
      <c r="N4" s="22"/>
      <c r="O4" s="23"/>
      <c r="P4" s="261" t="s">
        <v>15</v>
      </c>
      <c r="Q4" s="262"/>
      <c r="R4" s="262"/>
      <c r="S4" s="262"/>
      <c r="T4" s="263"/>
      <c r="U4" s="14"/>
    </row>
    <row r="5" spans="1:21" ht="21" x14ac:dyDescent="0.4">
      <c r="A5" s="14"/>
      <c r="B5" s="24"/>
      <c r="C5" s="235" t="s">
        <v>9</v>
      </c>
      <c r="D5" s="235"/>
      <c r="E5" s="235"/>
      <c r="F5" s="235"/>
      <c r="G5" s="235"/>
      <c r="H5" s="235"/>
      <c r="I5" s="235"/>
      <c r="J5" s="235"/>
      <c r="K5" s="235"/>
      <c r="L5" s="235"/>
      <c r="M5" s="235"/>
      <c r="N5" s="25"/>
      <c r="O5" s="23"/>
      <c r="P5" s="264"/>
      <c r="Q5" s="265"/>
      <c r="R5" s="265"/>
      <c r="S5" s="265"/>
      <c r="T5" s="266"/>
      <c r="U5" s="14"/>
    </row>
    <row r="6" spans="1:21" ht="10.050000000000001" customHeight="1" x14ac:dyDescent="0.4">
      <c r="A6" s="15"/>
      <c r="B6" s="24"/>
      <c r="C6" s="1"/>
      <c r="D6" s="2"/>
      <c r="E6" s="2"/>
      <c r="F6" s="2"/>
      <c r="G6" s="2"/>
      <c r="H6" s="2"/>
      <c r="I6" s="2"/>
      <c r="J6" s="2"/>
      <c r="K6" s="2"/>
      <c r="L6" s="2"/>
      <c r="M6" s="2"/>
      <c r="N6" s="25"/>
      <c r="O6" s="26"/>
      <c r="P6" s="268"/>
      <c r="Q6" s="269"/>
      <c r="R6" s="269"/>
      <c r="S6" s="269"/>
      <c r="T6" s="270"/>
      <c r="U6" s="15"/>
    </row>
    <row r="7" spans="1:21" ht="17.399999999999999" x14ac:dyDescent="0.4">
      <c r="A7" s="14"/>
      <c r="B7" s="24"/>
      <c r="C7" s="162" t="s">
        <v>10</v>
      </c>
      <c r="D7" s="163"/>
      <c r="E7" s="267">
        <f>IF(ISBLANK('Start Here'!E7),"",'Start Here'!E7)</f>
        <v>1234</v>
      </c>
      <c r="F7" s="267"/>
      <c r="G7" s="162" t="s">
        <v>11</v>
      </c>
      <c r="H7" s="163"/>
      <c r="I7" s="255" t="str">
        <f>IF(ISBLANK('Start Here'!E6),"",'Start Here'!E6)</f>
        <v>Your Project Name</v>
      </c>
      <c r="J7" s="255"/>
      <c r="K7" s="255"/>
      <c r="L7" s="255"/>
      <c r="M7" s="255"/>
      <c r="N7" s="25"/>
      <c r="O7" s="23"/>
      <c r="P7" s="237"/>
      <c r="Q7" s="238"/>
      <c r="R7" s="238"/>
      <c r="S7" s="238"/>
      <c r="T7" s="239"/>
      <c r="U7" s="14"/>
    </row>
    <row r="8" spans="1:21" ht="17.399999999999999" x14ac:dyDescent="0.4">
      <c r="A8" s="14"/>
      <c r="B8" s="24"/>
      <c r="C8" s="162" t="s">
        <v>12</v>
      </c>
      <c r="D8" s="163"/>
      <c r="E8" s="272">
        <v>45960</v>
      </c>
      <c r="F8" s="272"/>
      <c r="G8" s="162" t="s">
        <v>13</v>
      </c>
      <c r="H8" s="163"/>
      <c r="I8" s="255" t="str">
        <f>IF(ISBLANK('Start Here'!E5),"",'Start Here'!E5)</f>
        <v>Your Company Name</v>
      </c>
      <c r="J8" s="255"/>
      <c r="K8" s="255"/>
      <c r="L8" s="255"/>
      <c r="M8" s="255"/>
      <c r="N8" s="28"/>
      <c r="O8" s="23"/>
      <c r="P8" s="237"/>
      <c r="Q8" s="238"/>
      <c r="R8" s="238"/>
      <c r="S8" s="238"/>
      <c r="T8" s="239"/>
      <c r="U8" s="14"/>
    </row>
    <row r="9" spans="1:21" ht="10.050000000000001" customHeight="1" x14ac:dyDescent="0.4">
      <c r="A9" s="15"/>
      <c r="B9" s="24"/>
      <c r="C9" s="1"/>
      <c r="D9" s="2"/>
      <c r="E9" s="2"/>
      <c r="F9" s="2"/>
      <c r="G9" s="2"/>
      <c r="H9" s="2"/>
      <c r="I9" s="2"/>
      <c r="J9" s="2"/>
      <c r="K9" s="2"/>
      <c r="L9" s="2"/>
      <c r="M9" s="2"/>
      <c r="N9" s="28"/>
      <c r="O9" s="26"/>
      <c r="P9" s="237"/>
      <c r="Q9" s="238"/>
      <c r="R9" s="238"/>
      <c r="S9" s="238"/>
      <c r="T9" s="239"/>
    </row>
    <row r="10" spans="1:21" ht="21" x14ac:dyDescent="0.4">
      <c r="A10" s="15"/>
      <c r="B10" s="24"/>
      <c r="C10" s="235" t="s">
        <v>14</v>
      </c>
      <c r="D10" s="235"/>
      <c r="E10" s="235"/>
      <c r="F10" s="235"/>
      <c r="G10" s="235"/>
      <c r="H10" s="235"/>
      <c r="I10" s="235"/>
      <c r="J10" s="235"/>
      <c r="K10" s="235"/>
      <c r="L10" s="235"/>
      <c r="M10" s="235"/>
      <c r="N10" s="28"/>
      <c r="O10" s="26"/>
      <c r="P10" s="237"/>
      <c r="Q10" s="238"/>
      <c r="R10" s="238"/>
      <c r="S10" s="238"/>
      <c r="T10" s="239"/>
    </row>
    <row r="11" spans="1:21" ht="10.050000000000001" customHeight="1" x14ac:dyDescent="0.4">
      <c r="A11" s="14"/>
      <c r="B11" s="24"/>
      <c r="E11" s="4"/>
      <c r="F11" s="3"/>
      <c r="G11" s="3"/>
      <c r="H11" s="3"/>
      <c r="I11" s="3"/>
      <c r="J11" s="3"/>
      <c r="K11" s="3"/>
      <c r="L11" s="3"/>
      <c r="M11" s="4"/>
      <c r="N11" s="29"/>
      <c r="O11" s="23"/>
      <c r="P11" s="237"/>
      <c r="Q11" s="238"/>
      <c r="R11" s="238"/>
      <c r="S11" s="238"/>
      <c r="T11" s="239"/>
      <c r="U11" s="14"/>
    </row>
    <row r="12" spans="1:21" ht="17.399999999999999" x14ac:dyDescent="0.4">
      <c r="A12" s="14"/>
      <c r="B12" s="24"/>
      <c r="C12" s="162" t="s">
        <v>60</v>
      </c>
      <c r="D12" s="163"/>
      <c r="E12" s="249" t="s">
        <v>61</v>
      </c>
      <c r="F12" s="250"/>
      <c r="G12" s="243" t="s">
        <v>47</v>
      </c>
      <c r="H12" s="244"/>
      <c r="I12" s="165"/>
      <c r="J12" s="165"/>
      <c r="K12" s="165"/>
      <c r="L12" s="165"/>
      <c r="M12" s="165"/>
      <c r="N12" s="25"/>
      <c r="O12" s="23"/>
      <c r="P12" s="237"/>
      <c r="Q12" s="238"/>
      <c r="R12" s="238"/>
      <c r="S12" s="238"/>
      <c r="T12" s="239"/>
      <c r="U12" s="14"/>
    </row>
    <row r="13" spans="1:21" ht="17.399999999999999" x14ac:dyDescent="0.4">
      <c r="A13" s="14"/>
      <c r="B13" s="24"/>
      <c r="C13" s="162" t="s">
        <v>7</v>
      </c>
      <c r="D13" s="163"/>
      <c r="E13" s="249">
        <v>1</v>
      </c>
      <c r="F13" s="250"/>
      <c r="G13" s="245" t="s">
        <v>46</v>
      </c>
      <c r="H13" s="246"/>
      <c r="I13" s="155" t="str">
        <f>E7&amp;" 2D_"&amp;E13&amp;" "&amp;E14&amp;"_"&amp;C21&amp;"_"&amp;RIGHT(YEAR(E8),2)&amp;RIGHT("00"&amp;MONTH(E8),2)&amp;RIGHT("00"&amp;DAY(E8),2)</f>
        <v>1234 2D_1 A-250_Example_251030</v>
      </c>
      <c r="J13" s="157"/>
      <c r="K13" s="157"/>
      <c r="L13" s="157"/>
      <c r="M13" s="156"/>
      <c r="N13" s="25"/>
      <c r="O13" s="23"/>
      <c r="P13" s="237"/>
      <c r="Q13" s="238"/>
      <c r="R13" s="238"/>
      <c r="S13" s="238"/>
      <c r="T13" s="239"/>
      <c r="U13" s="14"/>
    </row>
    <row r="14" spans="1:21" ht="17.399999999999999" x14ac:dyDescent="0.4">
      <c r="A14" s="14"/>
      <c r="B14" s="24"/>
      <c r="C14" s="162" t="s">
        <v>8</v>
      </c>
      <c r="D14" s="163"/>
      <c r="E14" s="249" t="s">
        <v>40</v>
      </c>
      <c r="F14" s="250"/>
      <c r="G14" s="247"/>
      <c r="H14" s="248"/>
      <c r="I14" s="155" t="str">
        <f>E7&amp;" Comp A_"&amp;C27&amp;"_"&amp;RIGHT(YEAR(E8),2)&amp;RIGHT("00"&amp;MONTH(E8),2)&amp;RIGHT("00"&amp;DAY(E8),2)</f>
        <v>1234 Comp A_Example - AG Wall_251030</v>
      </c>
      <c r="J14" s="157"/>
      <c r="K14" s="157"/>
      <c r="L14" s="157"/>
      <c r="M14" s="156"/>
      <c r="N14" s="25"/>
      <c r="O14" s="23"/>
      <c r="P14" s="237"/>
      <c r="Q14" s="238"/>
      <c r="R14" s="238"/>
      <c r="S14" s="238"/>
      <c r="T14" s="239"/>
      <c r="U14" s="14"/>
    </row>
    <row r="15" spans="1:21" ht="10.050000000000001" customHeight="1" thickBot="1" x14ac:dyDescent="0.45">
      <c r="A15" s="14"/>
      <c r="B15" s="30"/>
      <c r="C15" s="31"/>
      <c r="D15" s="32"/>
      <c r="E15" s="33"/>
      <c r="F15" s="33"/>
      <c r="G15" s="33"/>
      <c r="H15" s="33"/>
      <c r="I15" s="33"/>
      <c r="J15" s="33"/>
      <c r="K15" s="33"/>
      <c r="L15" s="33"/>
      <c r="M15" s="34"/>
      <c r="N15" s="35"/>
      <c r="O15" s="23"/>
      <c r="P15" s="237"/>
      <c r="Q15" s="238"/>
      <c r="R15" s="238"/>
      <c r="S15" s="238"/>
      <c r="T15" s="239"/>
      <c r="U15" s="14"/>
    </row>
    <row r="16" spans="1:21" ht="10.050000000000001" customHeight="1" thickBot="1" x14ac:dyDescent="0.45">
      <c r="A16" s="14"/>
      <c r="B16" s="14"/>
      <c r="C16" s="36"/>
      <c r="D16" s="37"/>
      <c r="E16" s="36"/>
      <c r="F16" s="38"/>
      <c r="G16" s="38"/>
      <c r="H16" s="38"/>
      <c r="I16" s="38"/>
      <c r="J16" s="38"/>
      <c r="K16" s="38"/>
      <c r="L16" s="38"/>
      <c r="M16" s="38"/>
      <c r="N16" s="39"/>
      <c r="O16" s="23"/>
      <c r="P16" s="237"/>
      <c r="Q16" s="238"/>
      <c r="R16" s="238"/>
      <c r="S16" s="238"/>
      <c r="T16" s="239"/>
      <c r="U16" s="14"/>
    </row>
    <row r="17" spans="1:42" ht="10.050000000000001" customHeight="1" x14ac:dyDescent="0.4">
      <c r="A17" s="14"/>
      <c r="B17" s="40"/>
      <c r="C17" s="41"/>
      <c r="D17" s="41"/>
      <c r="E17" s="41"/>
      <c r="F17" s="41"/>
      <c r="G17" s="41"/>
      <c r="H17" s="42"/>
      <c r="I17" s="41"/>
      <c r="J17" s="43"/>
      <c r="K17" s="43"/>
      <c r="L17" s="41"/>
      <c r="M17" s="42"/>
      <c r="N17" s="44"/>
      <c r="O17" s="45"/>
      <c r="P17" s="237"/>
      <c r="Q17" s="238"/>
      <c r="R17" s="238"/>
      <c r="S17" s="238"/>
      <c r="T17" s="239"/>
      <c r="U17" s="14"/>
      <c r="AF17" s="46"/>
      <c r="AG17" s="46"/>
      <c r="AH17" s="46"/>
      <c r="AI17" s="47"/>
      <c r="AJ17" s="48"/>
      <c r="AK17" s="49"/>
      <c r="AL17" s="49"/>
      <c r="AM17" s="48"/>
      <c r="AN17" s="50"/>
      <c r="AO17" s="51"/>
      <c r="AP17" s="52"/>
    </row>
    <row r="18" spans="1:42" s="56" customFormat="1" ht="21" x14ac:dyDescent="0.5">
      <c r="A18" s="53"/>
      <c r="B18" s="54"/>
      <c r="C18" s="235" t="s">
        <v>44</v>
      </c>
      <c r="D18" s="235"/>
      <c r="E18" s="235"/>
      <c r="F18" s="235"/>
      <c r="G18" s="235"/>
      <c r="H18" s="235"/>
      <c r="I18" s="235"/>
      <c r="J18" s="235"/>
      <c r="K18" s="235"/>
      <c r="L18" s="235"/>
      <c r="M18" s="235"/>
      <c r="N18" s="55"/>
      <c r="O18" s="53"/>
      <c r="P18" s="237"/>
      <c r="Q18" s="238"/>
      <c r="R18" s="238"/>
      <c r="S18" s="238"/>
      <c r="T18" s="239"/>
      <c r="U18" s="53"/>
      <c r="AO18" s="57"/>
      <c r="AP18" s="13"/>
    </row>
    <row r="19" spans="1:42" ht="10.050000000000001" customHeight="1" x14ac:dyDescent="0.4">
      <c r="A19" s="15"/>
      <c r="B19" s="58"/>
      <c r="C19" s="59"/>
      <c r="D19" s="59"/>
      <c r="E19" s="59"/>
      <c r="F19" s="59"/>
      <c r="G19" s="59"/>
      <c r="H19" s="59"/>
      <c r="I19" s="59"/>
      <c r="J19" s="59"/>
      <c r="K19" s="59"/>
      <c r="L19" s="59"/>
      <c r="M19" s="59"/>
      <c r="N19" s="60"/>
      <c r="O19" s="26"/>
      <c r="P19" s="237"/>
      <c r="Q19" s="238"/>
      <c r="R19" s="238"/>
      <c r="S19" s="238"/>
      <c r="T19" s="239"/>
      <c r="AO19" s="61"/>
      <c r="AP19" s="62"/>
    </row>
    <row r="20" spans="1:42" s="65" customFormat="1" ht="33" customHeight="1" thickBot="1" x14ac:dyDescent="0.45">
      <c r="A20" s="23"/>
      <c r="B20" s="63"/>
      <c r="C20" s="251" t="s">
        <v>59</v>
      </c>
      <c r="D20" s="236"/>
      <c r="E20" s="236" t="s">
        <v>19</v>
      </c>
      <c r="F20" s="236"/>
      <c r="G20" s="236" t="s">
        <v>34</v>
      </c>
      <c r="H20" s="236"/>
      <c r="I20" s="92" t="s">
        <v>35</v>
      </c>
      <c r="J20" s="92" t="s">
        <v>36</v>
      </c>
      <c r="K20" s="92" t="s">
        <v>5</v>
      </c>
      <c r="L20" s="252" t="s">
        <v>37</v>
      </c>
      <c r="M20" s="253"/>
      <c r="N20" s="64"/>
      <c r="O20" s="23"/>
      <c r="P20" s="240"/>
      <c r="Q20" s="241"/>
      <c r="R20" s="241"/>
      <c r="S20" s="241"/>
      <c r="T20" s="242"/>
      <c r="AO20" s="48"/>
      <c r="AP20" s="66"/>
    </row>
    <row r="21" spans="1:42" ht="17.399999999999999" customHeight="1" thickBot="1" x14ac:dyDescent="0.45">
      <c r="A21" s="14"/>
      <c r="B21" s="58"/>
      <c r="C21" s="221" t="str">
        <f>E12</f>
        <v>Example</v>
      </c>
      <c r="D21" s="221"/>
      <c r="E21" s="222" t="s">
        <v>3</v>
      </c>
      <c r="F21" s="222"/>
      <c r="G21" s="271">
        <v>0.08</v>
      </c>
      <c r="H21" s="271"/>
      <c r="I21" s="147">
        <v>54</v>
      </c>
      <c r="J21" s="148">
        <v>123.5</v>
      </c>
      <c r="K21" s="149">
        <v>3.5000000000000003E-2</v>
      </c>
      <c r="L21" s="226">
        <f>G21*(J21/12)*I21</f>
        <v>44.459999999999994</v>
      </c>
      <c r="M21" s="227"/>
      <c r="N21" s="60"/>
      <c r="O21" s="23"/>
      <c r="P21" s="27"/>
      <c r="Q21" s="27"/>
      <c r="R21" s="27"/>
      <c r="S21" s="27"/>
      <c r="T21" s="27"/>
      <c r="U21" s="14"/>
    </row>
    <row r="22" spans="1:42" ht="17.399999999999999" x14ac:dyDescent="0.4">
      <c r="A22" s="14"/>
      <c r="B22" s="58"/>
      <c r="C22" s="221"/>
      <c r="D22" s="221"/>
      <c r="E22" s="222" t="s">
        <v>4</v>
      </c>
      <c r="F22" s="222"/>
      <c r="G22" s="232">
        <v>0.12</v>
      </c>
      <c r="H22" s="232"/>
      <c r="I22" s="102">
        <f>I21</f>
        <v>54</v>
      </c>
      <c r="J22" s="150">
        <v>83.25</v>
      </c>
      <c r="K22" s="94">
        <f>K21</f>
        <v>3.5000000000000003E-2</v>
      </c>
      <c r="L22" s="233">
        <f>G22*I22*(J22/12)</f>
        <v>44.954999999999998</v>
      </c>
      <c r="M22" s="234"/>
      <c r="N22" s="60"/>
      <c r="O22" s="23"/>
      <c r="P22" s="261" t="s">
        <v>16</v>
      </c>
      <c r="Q22" s="262"/>
      <c r="R22" s="262"/>
      <c r="S22" s="262"/>
      <c r="T22" s="263"/>
      <c r="U22" s="14"/>
    </row>
    <row r="23" spans="1:42" ht="10.050000000000001" customHeight="1" x14ac:dyDescent="0.4">
      <c r="A23" s="14"/>
      <c r="B23" s="58"/>
      <c r="C23" s="7"/>
      <c r="D23" s="7"/>
      <c r="E23" s="6"/>
      <c r="F23" s="6"/>
      <c r="G23" s="67"/>
      <c r="H23" s="67"/>
      <c r="I23" s="67"/>
      <c r="J23" s="67"/>
      <c r="K23" s="68"/>
      <c r="L23" s="67"/>
      <c r="M23" s="67"/>
      <c r="N23" s="60"/>
      <c r="O23" s="23"/>
      <c r="P23" s="264"/>
      <c r="Q23" s="265"/>
      <c r="R23" s="265"/>
      <c r="S23" s="265"/>
      <c r="T23" s="266"/>
    </row>
    <row r="24" spans="1:42" s="56" customFormat="1" ht="21" x14ac:dyDescent="0.5">
      <c r="A24" s="53"/>
      <c r="B24" s="54"/>
      <c r="C24" s="161" t="s">
        <v>53</v>
      </c>
      <c r="D24" s="235"/>
      <c r="E24" s="235"/>
      <c r="F24" s="235"/>
      <c r="G24" s="235"/>
      <c r="H24" s="235"/>
      <c r="I24" s="235"/>
      <c r="J24" s="235"/>
      <c r="K24" s="235"/>
      <c r="L24" s="235"/>
      <c r="M24" s="235"/>
      <c r="N24" s="55"/>
      <c r="O24" s="53"/>
      <c r="P24" s="237"/>
      <c r="Q24" s="238"/>
      <c r="R24" s="238"/>
      <c r="S24" s="238"/>
      <c r="T24" s="239"/>
      <c r="U24" s="53"/>
    </row>
    <row r="25" spans="1:42" ht="10.050000000000001" customHeight="1" x14ac:dyDescent="0.4">
      <c r="A25" s="14"/>
      <c r="B25" s="58"/>
      <c r="C25" s="67"/>
      <c r="D25" s="67"/>
      <c r="E25" s="67"/>
      <c r="F25" s="67"/>
      <c r="G25" s="67"/>
      <c r="H25" s="67"/>
      <c r="I25" s="67"/>
      <c r="J25" s="67"/>
      <c r="K25" s="67"/>
      <c r="L25" s="67"/>
      <c r="M25" s="67"/>
      <c r="N25" s="60"/>
      <c r="O25" s="23"/>
      <c r="P25" s="237"/>
      <c r="Q25" s="238"/>
      <c r="R25" s="238"/>
      <c r="S25" s="238"/>
      <c r="T25" s="239"/>
      <c r="U25" s="14"/>
    </row>
    <row r="26" spans="1:42" ht="34.799999999999997" customHeight="1" x14ac:dyDescent="0.4">
      <c r="A26" s="14"/>
      <c r="B26" s="58"/>
      <c r="C26" s="236" t="s">
        <v>31</v>
      </c>
      <c r="D26" s="236"/>
      <c r="E26" s="236" t="s">
        <v>19</v>
      </c>
      <c r="F26" s="236"/>
      <c r="G26" s="236" t="s">
        <v>42</v>
      </c>
      <c r="H26" s="236"/>
      <c r="I26" s="92" t="s">
        <v>35</v>
      </c>
      <c r="J26" s="92" t="s">
        <v>36</v>
      </c>
      <c r="K26" s="92" t="s">
        <v>5</v>
      </c>
      <c r="L26" s="92" t="s">
        <v>37</v>
      </c>
      <c r="M26" s="93" t="s">
        <v>43</v>
      </c>
      <c r="N26" s="60"/>
      <c r="O26" s="23"/>
      <c r="P26" s="237"/>
      <c r="Q26" s="238"/>
      <c r="R26" s="238"/>
      <c r="S26" s="238"/>
      <c r="T26" s="239"/>
      <c r="U26" s="14"/>
      <c r="V26" s="69"/>
      <c r="W26" s="69"/>
      <c r="X26" s="69"/>
      <c r="Y26" s="69"/>
      <c r="AA26" s="70"/>
      <c r="AB26" s="69"/>
    </row>
    <row r="27" spans="1:42" ht="17.399999999999999" customHeight="1" x14ac:dyDescent="0.4">
      <c r="A27" s="15"/>
      <c r="B27" s="58"/>
      <c r="C27" s="228" t="s">
        <v>62</v>
      </c>
      <c r="D27" s="229"/>
      <c r="E27" s="230" t="s">
        <v>4</v>
      </c>
      <c r="F27" s="230"/>
      <c r="G27" s="231">
        <v>2.8199999999999999E-2</v>
      </c>
      <c r="H27" s="231"/>
      <c r="I27" s="151">
        <v>54</v>
      </c>
      <c r="J27" s="152">
        <v>36</v>
      </c>
      <c r="K27" s="153">
        <v>0</v>
      </c>
      <c r="L27" s="95">
        <f>G27*(J27/12)*I27</f>
        <v>4.5683999999999996</v>
      </c>
      <c r="M27" s="96">
        <f>IFERROR(1/G27,"-")</f>
        <v>35.460992907801419</v>
      </c>
      <c r="N27" s="60"/>
      <c r="O27" s="26"/>
      <c r="P27" s="237"/>
      <c r="Q27" s="238"/>
      <c r="R27" s="238"/>
      <c r="S27" s="238"/>
      <c r="T27" s="239"/>
      <c r="U27" s="15"/>
      <c r="V27" s="71"/>
      <c r="W27" s="71"/>
      <c r="X27" s="71"/>
      <c r="Y27" s="71"/>
      <c r="AA27" s="72"/>
      <c r="AB27" s="71"/>
    </row>
    <row r="28" spans="1:42" ht="10.050000000000001" customHeight="1" thickBot="1" x14ac:dyDescent="0.45">
      <c r="A28" s="14"/>
      <c r="B28" s="73"/>
      <c r="C28" s="74"/>
      <c r="D28" s="74"/>
      <c r="E28" s="74"/>
      <c r="F28" s="74"/>
      <c r="G28" s="74"/>
      <c r="H28" s="74"/>
      <c r="I28" s="74"/>
      <c r="J28" s="74"/>
      <c r="K28" s="74"/>
      <c r="L28" s="74"/>
      <c r="M28" s="74"/>
      <c r="N28" s="75"/>
      <c r="O28" s="23"/>
      <c r="P28" s="237"/>
      <c r="Q28" s="238"/>
      <c r="R28" s="238"/>
      <c r="S28" s="238"/>
      <c r="T28" s="239"/>
      <c r="U28" s="14"/>
      <c r="AA28" s="52"/>
    </row>
    <row r="29" spans="1:42" ht="10.050000000000001" customHeight="1" thickBot="1" x14ac:dyDescent="0.45">
      <c r="A29" s="15"/>
      <c r="B29" s="67"/>
      <c r="N29" s="76"/>
      <c r="O29" s="26"/>
      <c r="P29" s="237"/>
      <c r="Q29" s="238"/>
      <c r="R29" s="238"/>
      <c r="S29" s="238"/>
      <c r="T29" s="239"/>
      <c r="U29" s="15"/>
      <c r="AA29" s="67"/>
    </row>
    <row r="30" spans="1:42" ht="10.050000000000001" customHeight="1" x14ac:dyDescent="0.4">
      <c r="A30" s="15"/>
      <c r="B30" s="40"/>
      <c r="C30" s="41"/>
      <c r="D30" s="41"/>
      <c r="E30" s="41"/>
      <c r="F30" s="41"/>
      <c r="G30" s="41"/>
      <c r="H30" s="41"/>
      <c r="I30" s="41"/>
      <c r="J30" s="41"/>
      <c r="K30" s="41"/>
      <c r="L30" s="41"/>
      <c r="M30" s="41"/>
      <c r="N30" s="77"/>
      <c r="O30" s="26"/>
      <c r="P30" s="237"/>
      <c r="Q30" s="238"/>
      <c r="R30" s="238"/>
      <c r="S30" s="238"/>
      <c r="T30" s="239"/>
      <c r="U30" s="15"/>
      <c r="AA30" s="67"/>
    </row>
    <row r="31" spans="1:42" s="56" customFormat="1" ht="21" x14ac:dyDescent="0.5">
      <c r="A31" s="53"/>
      <c r="B31" s="54"/>
      <c r="C31" s="254" t="s">
        <v>45</v>
      </c>
      <c r="D31" s="254"/>
      <c r="E31" s="254"/>
      <c r="F31" s="254"/>
      <c r="G31" s="254"/>
      <c r="H31" s="254"/>
      <c r="I31" s="254"/>
      <c r="J31" s="254"/>
      <c r="K31" s="254"/>
      <c r="L31" s="254"/>
      <c r="M31" s="254"/>
      <c r="N31" s="55"/>
      <c r="O31" s="53"/>
      <c r="P31" s="237"/>
      <c r="Q31" s="238"/>
      <c r="R31" s="238"/>
      <c r="S31" s="238"/>
      <c r="T31" s="239"/>
      <c r="U31" s="53"/>
      <c r="V31" s="11"/>
      <c r="W31" s="11"/>
      <c r="X31" s="11"/>
      <c r="Y31" s="12"/>
      <c r="AA31" s="78"/>
      <c r="AB31" s="13"/>
    </row>
    <row r="32" spans="1:42" ht="10.050000000000001" customHeight="1" x14ac:dyDescent="0.4">
      <c r="A32" s="15"/>
      <c r="B32" s="58"/>
      <c r="C32" s="79"/>
      <c r="D32" s="79"/>
      <c r="E32" s="79"/>
      <c r="F32" s="79"/>
      <c r="G32" s="79"/>
      <c r="H32" s="79"/>
      <c r="I32" s="79"/>
      <c r="J32" s="79"/>
      <c r="K32" s="79"/>
      <c r="L32" s="79"/>
      <c r="M32" s="79"/>
      <c r="N32" s="60"/>
      <c r="O32" s="26"/>
      <c r="P32" s="237"/>
      <c r="Q32" s="238"/>
      <c r="R32" s="238"/>
      <c r="S32" s="238"/>
      <c r="T32" s="239"/>
      <c r="U32" s="15"/>
      <c r="V32" s="7"/>
      <c r="W32" s="7"/>
      <c r="X32" s="7"/>
      <c r="Y32" s="8"/>
      <c r="AA32" s="80"/>
      <c r="AB32" s="9"/>
    </row>
    <row r="33" spans="1:27" ht="31.95" customHeight="1" x14ac:dyDescent="0.4">
      <c r="A33" s="14"/>
      <c r="B33" s="58"/>
      <c r="C33" s="225" t="s">
        <v>32</v>
      </c>
      <c r="D33" s="225"/>
      <c r="E33" s="225"/>
      <c r="F33" s="223" t="s">
        <v>39</v>
      </c>
      <c r="G33" s="223"/>
      <c r="H33" s="223"/>
      <c r="I33" s="223"/>
      <c r="J33" s="223" t="s">
        <v>38</v>
      </c>
      <c r="K33" s="224"/>
      <c r="L33" s="225" t="s">
        <v>33</v>
      </c>
      <c r="M33" s="225"/>
      <c r="N33" s="81"/>
      <c r="O33" s="23"/>
      <c r="P33" s="237"/>
      <c r="Q33" s="238"/>
      <c r="R33" s="238"/>
      <c r="S33" s="238"/>
      <c r="T33" s="239"/>
      <c r="U33" s="14"/>
      <c r="AA33" s="80"/>
    </row>
    <row r="34" spans="1:27" s="65" customFormat="1" ht="17.399999999999999" x14ac:dyDescent="0.4">
      <c r="A34" s="23"/>
      <c r="B34" s="63"/>
      <c r="C34" s="158"/>
      <c r="D34" s="159" t="str">
        <f>E13&amp;"/"&amp;E14&amp;": "&amp;E12</f>
        <v>1/A-250: Example</v>
      </c>
      <c r="E34" s="160"/>
      <c r="F34" s="213">
        <f>IF(C35="",AVERAGE((L21-L27)/I21,(L22-L27)/I22),"Error")</f>
        <v>0.74331666666666663</v>
      </c>
      <c r="G34" s="213"/>
      <c r="H34" s="213"/>
      <c r="I34" s="213"/>
      <c r="J34" s="214"/>
      <c r="K34" s="214"/>
      <c r="L34" s="215" t="str">
        <f>IF(I27=54,"Ambient",IF(I27=27,"Basement","Review Delta T"))</f>
        <v>Ambient</v>
      </c>
      <c r="M34" s="215"/>
      <c r="N34" s="64"/>
      <c r="O34" s="23"/>
      <c r="P34" s="237"/>
      <c r="Q34" s="238"/>
      <c r="R34" s="238"/>
      <c r="S34" s="238"/>
      <c r="T34" s="239"/>
      <c r="U34" s="23"/>
      <c r="AA34" s="80"/>
    </row>
    <row r="35" spans="1:27" ht="10.050000000000001" customHeight="1" x14ac:dyDescent="0.4">
      <c r="A35" s="14"/>
      <c r="B35" s="58"/>
      <c r="C35" s="97" t="str">
        <f>IF(AND((MIN(L21:L22)/MAX(L21:L22))&gt;0.95,(MAX(L21:L22)/MIN(L21:L22))&lt;1.05),"","Average psi value is too far off from individual interior and exterior values. Review the 2-D THERM model U-factor, Delta T and Length inputs.")</f>
        <v/>
      </c>
      <c r="D35" s="67"/>
      <c r="E35" s="67"/>
      <c r="F35" s="67"/>
      <c r="G35" s="67"/>
      <c r="H35" s="67"/>
      <c r="I35" s="67"/>
      <c r="J35" s="67"/>
      <c r="K35" s="67"/>
      <c r="L35" s="67"/>
      <c r="M35" s="67"/>
      <c r="N35" s="81"/>
      <c r="O35" s="23"/>
      <c r="P35" s="237"/>
      <c r="Q35" s="238"/>
      <c r="R35" s="238"/>
      <c r="S35" s="238"/>
      <c r="T35" s="239"/>
      <c r="U35" s="14"/>
    </row>
    <row r="36" spans="1:27" s="90" customFormat="1" ht="10.050000000000001" customHeight="1" thickBot="1" x14ac:dyDescent="0.35">
      <c r="A36" s="82"/>
      <c r="B36" s="83"/>
      <c r="C36" s="98" t="str">
        <f>IF(F34&lt;0.006,"Phius recommends against taking negative thermal bridges in the design phase. See Thermal Bridges section in Certification Guidebook.","")</f>
        <v/>
      </c>
      <c r="D36" s="84"/>
      <c r="E36" s="85"/>
      <c r="F36" s="85"/>
      <c r="G36" s="85"/>
      <c r="H36" s="86"/>
      <c r="I36" s="86"/>
      <c r="J36" s="86"/>
      <c r="K36" s="86"/>
      <c r="L36" s="86"/>
      <c r="M36" s="87"/>
      <c r="N36" s="88"/>
      <c r="O36" s="89"/>
      <c r="P36" s="240"/>
      <c r="Q36" s="241"/>
      <c r="R36" s="241"/>
      <c r="S36" s="241"/>
      <c r="T36" s="242"/>
      <c r="U36" s="82"/>
    </row>
    <row r="37" spans="1:27" ht="10.050000000000001" customHeight="1" thickBot="1" x14ac:dyDescent="0.45">
      <c r="A37" s="14"/>
      <c r="B37" s="23"/>
      <c r="C37" s="23"/>
      <c r="D37" s="26"/>
      <c r="E37" s="23"/>
      <c r="F37" s="23"/>
      <c r="G37" s="23"/>
      <c r="H37" s="23"/>
      <c r="I37" s="23"/>
      <c r="J37" s="23"/>
      <c r="K37" s="23"/>
      <c r="L37" s="23"/>
      <c r="M37" s="23"/>
      <c r="N37" s="23"/>
      <c r="O37" s="23"/>
      <c r="P37" s="205"/>
      <c r="Q37" s="206"/>
      <c r="R37" s="206"/>
      <c r="S37" s="206"/>
      <c r="T37" s="206"/>
      <c r="U37" s="14"/>
    </row>
    <row r="38" spans="1:27" ht="17.399999999999999" x14ac:dyDescent="0.4">
      <c r="A38" s="14"/>
      <c r="B38" s="218" t="str">
        <f>"Comp. A: "&amp;C27</f>
        <v>Comp. A: Example - AG Wall</v>
      </c>
      <c r="C38" s="219"/>
      <c r="D38" s="219"/>
      <c r="E38" s="219"/>
      <c r="F38" s="219"/>
      <c r="G38" s="219"/>
      <c r="H38" s="219"/>
      <c r="I38" s="219"/>
      <c r="J38" s="219"/>
      <c r="K38" s="219"/>
      <c r="L38" s="219"/>
      <c r="M38" s="219"/>
      <c r="N38" s="220"/>
      <c r="O38" s="23"/>
      <c r="P38" s="207" t="s">
        <v>17</v>
      </c>
      <c r="Q38" s="208"/>
      <c r="R38" s="208"/>
      <c r="S38" s="208"/>
      <c r="T38" s="209"/>
      <c r="U38" s="14"/>
    </row>
    <row r="39" spans="1:27" ht="250.05" customHeight="1" thickBot="1" x14ac:dyDescent="0.45">
      <c r="A39" s="14"/>
      <c r="B39" s="216"/>
      <c r="C39" s="217"/>
      <c r="D39" s="217"/>
      <c r="E39" s="217"/>
      <c r="F39" s="217"/>
      <c r="G39" s="217"/>
      <c r="H39" s="217"/>
      <c r="I39" s="217"/>
      <c r="J39" s="217"/>
      <c r="K39" s="217"/>
      <c r="L39" s="217"/>
      <c r="M39" s="217"/>
      <c r="N39" s="91"/>
      <c r="O39" s="23"/>
      <c r="P39" s="210"/>
      <c r="Q39" s="211"/>
      <c r="R39" s="211"/>
      <c r="S39" s="211"/>
      <c r="T39" s="212"/>
      <c r="U39" s="14"/>
    </row>
    <row r="40" spans="1:27" ht="10.050000000000001" customHeight="1" x14ac:dyDescent="0.35">
      <c r="A40" s="14"/>
      <c r="B40" s="14"/>
      <c r="C40" s="14"/>
      <c r="D40" s="15"/>
      <c r="E40" s="14"/>
      <c r="F40" s="14"/>
      <c r="G40" s="14"/>
      <c r="H40" s="14"/>
      <c r="I40" s="14"/>
      <c r="J40" s="14"/>
      <c r="K40" s="14"/>
      <c r="L40" s="14"/>
      <c r="M40" s="14"/>
      <c r="N40" s="14"/>
      <c r="O40" s="14"/>
      <c r="P40" s="14"/>
      <c r="Q40" s="14"/>
      <c r="R40" s="14"/>
      <c r="S40" s="14"/>
      <c r="T40" s="14"/>
      <c r="U40" s="14"/>
    </row>
    <row r="41" spans="1:27" ht="15.6" x14ac:dyDescent="0.35">
      <c r="A41" s="14"/>
      <c r="B41" s="14"/>
      <c r="O41" s="14"/>
      <c r="U41" s="14"/>
    </row>
  </sheetData>
  <sheetProtection sheet="1" objects="1" scenarios="1"/>
  <mergeCells count="58">
    <mergeCell ref="P22:T23"/>
    <mergeCell ref="P6:T20"/>
    <mergeCell ref="C13:D13"/>
    <mergeCell ref="E13:F13"/>
    <mergeCell ref="C14:D14"/>
    <mergeCell ref="E14:F14"/>
    <mergeCell ref="G21:H21"/>
    <mergeCell ref="C8:D8"/>
    <mergeCell ref="E8:F8"/>
    <mergeCell ref="G8:H8"/>
    <mergeCell ref="I8:M8"/>
    <mergeCell ref="C10:M10"/>
    <mergeCell ref="B2:N2"/>
    <mergeCell ref="P2:T2"/>
    <mergeCell ref="B3:T3"/>
    <mergeCell ref="P4:T5"/>
    <mergeCell ref="C5:M5"/>
    <mergeCell ref="C7:D7"/>
    <mergeCell ref="E7:F7"/>
    <mergeCell ref="G7:H7"/>
    <mergeCell ref="I7:M7"/>
    <mergeCell ref="C18:M18"/>
    <mergeCell ref="C20:D20"/>
    <mergeCell ref="E20:F20"/>
    <mergeCell ref="G20:H20"/>
    <mergeCell ref="L20:M20"/>
    <mergeCell ref="G12:H12"/>
    <mergeCell ref="G13:H14"/>
    <mergeCell ref="C12:D12"/>
    <mergeCell ref="E12:F12"/>
    <mergeCell ref="I12:M12"/>
    <mergeCell ref="C21:D22"/>
    <mergeCell ref="E21:F21"/>
    <mergeCell ref="F33:I33"/>
    <mergeCell ref="J33:K33"/>
    <mergeCell ref="L33:M33"/>
    <mergeCell ref="L21:M21"/>
    <mergeCell ref="E22:F22"/>
    <mergeCell ref="C27:D27"/>
    <mergeCell ref="E27:F27"/>
    <mergeCell ref="G27:H27"/>
    <mergeCell ref="G22:H22"/>
    <mergeCell ref="L22:M22"/>
    <mergeCell ref="C24:M24"/>
    <mergeCell ref="C26:D26"/>
    <mergeCell ref="E26:F26"/>
    <mergeCell ref="G26:H26"/>
    <mergeCell ref="P37:T37"/>
    <mergeCell ref="P38:T38"/>
    <mergeCell ref="P39:T39"/>
    <mergeCell ref="F34:I34"/>
    <mergeCell ref="J34:K34"/>
    <mergeCell ref="L34:M34"/>
    <mergeCell ref="B39:M39"/>
    <mergeCell ref="B38:N38"/>
    <mergeCell ref="P24:T36"/>
    <mergeCell ref="C31:M31"/>
    <mergeCell ref="C33:E33"/>
  </mergeCells>
  <printOptions horizontalCentered="1"/>
  <pageMargins left="0" right="0" top="0.25" bottom="0.5" header="0" footer="0"/>
  <pageSetup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P43"/>
  <sheetViews>
    <sheetView showGridLines="0" zoomScale="90" zoomScaleNormal="90" workbookViewId="0"/>
  </sheetViews>
  <sheetFormatPr defaultColWidth="14.44140625" defaultRowHeight="15" customHeight="1" x14ac:dyDescent="0.35"/>
  <cols>
    <col min="1" max="1" width="1.77734375" style="16" customWidth="1"/>
    <col min="2" max="2" width="1.6640625" style="16" customWidth="1"/>
    <col min="3" max="13" width="10.77734375" style="16" customWidth="1"/>
    <col min="14" max="15" width="1.77734375" style="16" customWidth="1"/>
    <col min="16" max="20" width="9.109375" style="16" customWidth="1"/>
    <col min="21" max="21" width="1.77734375" style="16" customWidth="1"/>
    <col min="22" max="22" width="26.44140625" style="16" bestFit="1" customWidth="1"/>
    <col min="23" max="23" width="17.88671875" style="16" bestFit="1" customWidth="1"/>
    <col min="24" max="24" width="18.33203125" style="16" bestFit="1" customWidth="1"/>
    <col min="25" max="16384" width="14.44140625" style="16"/>
  </cols>
  <sheetData>
    <row r="1" spans="1:21" ht="16.2" thickBot="1" x14ac:dyDescent="0.4">
      <c r="A1" s="14"/>
      <c r="B1" s="99" t="str">
        <f>'Start Here'!B1</f>
        <v>v25.1.1 - 2025.10</v>
      </c>
      <c r="C1" s="14"/>
      <c r="D1" s="15"/>
      <c r="E1" s="14"/>
      <c r="F1" s="14"/>
      <c r="G1" s="14"/>
      <c r="H1" s="14"/>
      <c r="I1" s="14"/>
      <c r="J1" s="14"/>
      <c r="K1" s="14"/>
      <c r="L1" s="14"/>
      <c r="M1" s="14"/>
      <c r="N1" s="14"/>
      <c r="O1" s="14"/>
      <c r="P1" s="14"/>
      <c r="Q1" s="14"/>
      <c r="R1" s="14"/>
      <c r="S1" s="14"/>
      <c r="T1" s="14"/>
      <c r="U1" s="14"/>
    </row>
    <row r="2" spans="1:21" ht="87" customHeight="1" thickBot="1" x14ac:dyDescent="0.4">
      <c r="A2" s="14"/>
      <c r="B2" s="256" t="s">
        <v>6</v>
      </c>
      <c r="C2" s="257"/>
      <c r="D2" s="257"/>
      <c r="E2" s="257"/>
      <c r="F2" s="257"/>
      <c r="G2" s="257"/>
      <c r="H2" s="257"/>
      <c r="I2" s="257"/>
      <c r="J2" s="257"/>
      <c r="K2" s="257"/>
      <c r="L2" s="257"/>
      <c r="M2" s="257"/>
      <c r="N2" s="257"/>
      <c r="O2" s="101"/>
      <c r="P2" s="258"/>
      <c r="Q2" s="258"/>
      <c r="R2" s="258"/>
      <c r="S2" s="258"/>
      <c r="T2" s="259"/>
      <c r="U2" s="14"/>
    </row>
    <row r="3" spans="1:21" ht="10.050000000000001" customHeight="1" thickBot="1" x14ac:dyDescent="0.4">
      <c r="A3" s="14"/>
      <c r="B3" s="260"/>
      <c r="C3" s="260"/>
      <c r="D3" s="260"/>
      <c r="E3" s="260"/>
      <c r="F3" s="260"/>
      <c r="G3" s="260"/>
      <c r="H3" s="260"/>
      <c r="I3" s="260"/>
      <c r="J3" s="260"/>
      <c r="K3" s="260"/>
      <c r="L3" s="260"/>
      <c r="M3" s="260"/>
      <c r="N3" s="260"/>
      <c r="O3" s="260"/>
      <c r="P3" s="260"/>
      <c r="Q3" s="260"/>
      <c r="R3" s="260"/>
      <c r="S3" s="260"/>
      <c r="T3" s="260"/>
      <c r="U3" s="14"/>
    </row>
    <row r="4" spans="1:21" ht="10.050000000000001" customHeight="1" x14ac:dyDescent="0.4">
      <c r="A4" s="14"/>
      <c r="B4" s="17"/>
      <c r="C4" s="18"/>
      <c r="D4" s="19"/>
      <c r="E4" s="20"/>
      <c r="F4" s="20"/>
      <c r="G4" s="20"/>
      <c r="H4" s="20"/>
      <c r="I4" s="20"/>
      <c r="J4" s="20"/>
      <c r="K4" s="20"/>
      <c r="L4" s="20"/>
      <c r="M4" s="21"/>
      <c r="N4" s="22"/>
      <c r="O4" s="23"/>
      <c r="P4" s="261" t="s">
        <v>15</v>
      </c>
      <c r="Q4" s="262"/>
      <c r="R4" s="262"/>
      <c r="S4" s="262"/>
      <c r="T4" s="263"/>
      <c r="U4" s="14"/>
    </row>
    <row r="5" spans="1:21" ht="21" x14ac:dyDescent="0.4">
      <c r="A5" s="14"/>
      <c r="B5" s="24"/>
      <c r="C5" s="235" t="s">
        <v>9</v>
      </c>
      <c r="D5" s="235"/>
      <c r="E5" s="235"/>
      <c r="F5" s="235"/>
      <c r="G5" s="235"/>
      <c r="H5" s="235"/>
      <c r="I5" s="235"/>
      <c r="J5" s="235"/>
      <c r="K5" s="235"/>
      <c r="L5" s="235"/>
      <c r="M5" s="235"/>
      <c r="N5" s="25"/>
      <c r="O5" s="23"/>
      <c r="P5" s="264"/>
      <c r="Q5" s="265"/>
      <c r="R5" s="265"/>
      <c r="S5" s="265"/>
      <c r="T5" s="266"/>
      <c r="U5" s="14"/>
    </row>
    <row r="6" spans="1:21" ht="10.050000000000001" customHeight="1" x14ac:dyDescent="0.4">
      <c r="A6" s="15"/>
      <c r="B6" s="24"/>
      <c r="C6" s="1"/>
      <c r="D6" s="2"/>
      <c r="E6" s="2"/>
      <c r="F6" s="2"/>
      <c r="G6" s="2"/>
      <c r="H6" s="2"/>
      <c r="I6" s="2"/>
      <c r="J6" s="2"/>
      <c r="K6" s="2"/>
      <c r="L6" s="2"/>
      <c r="M6" s="2"/>
      <c r="N6" s="25"/>
      <c r="O6" s="26"/>
      <c r="P6" s="283"/>
      <c r="Q6" s="284"/>
      <c r="R6" s="284"/>
      <c r="S6" s="284"/>
      <c r="T6" s="285"/>
      <c r="U6" s="15"/>
    </row>
    <row r="7" spans="1:21" s="103" customFormat="1" ht="15.6" x14ac:dyDescent="0.35">
      <c r="A7" s="105"/>
      <c r="B7" s="106"/>
      <c r="C7" s="162" t="s">
        <v>10</v>
      </c>
      <c r="D7" s="163"/>
      <c r="E7" s="267">
        <f>IF(ISBLANK('Start Here'!E7),"",'Start Here'!E7)</f>
        <v>1234</v>
      </c>
      <c r="F7" s="267"/>
      <c r="G7" s="162" t="s">
        <v>11</v>
      </c>
      <c r="H7" s="163"/>
      <c r="I7" s="255" t="str">
        <f>IF(ISBLANK('Start Here'!E6),"",'Start Here'!E6)</f>
        <v>Your Project Name</v>
      </c>
      <c r="J7" s="255"/>
      <c r="K7" s="255"/>
      <c r="L7" s="255"/>
      <c r="M7" s="255"/>
      <c r="N7" s="107"/>
      <c r="O7" s="105"/>
      <c r="P7" s="286"/>
      <c r="Q7" s="287"/>
      <c r="R7" s="287"/>
      <c r="S7" s="287"/>
      <c r="T7" s="288"/>
      <c r="U7" s="105"/>
    </row>
    <row r="8" spans="1:21" s="103" customFormat="1" ht="15.6" x14ac:dyDescent="0.35">
      <c r="A8" s="105"/>
      <c r="B8" s="106"/>
      <c r="C8" s="162" t="s">
        <v>12</v>
      </c>
      <c r="D8" s="163"/>
      <c r="E8" s="282">
        <v>45881</v>
      </c>
      <c r="F8" s="282"/>
      <c r="G8" s="162" t="s">
        <v>13</v>
      </c>
      <c r="H8" s="163"/>
      <c r="I8" s="255" t="str">
        <f>IF(ISBLANK('Start Here'!E5),"",'Start Here'!E5)</f>
        <v>Your Company Name</v>
      </c>
      <c r="J8" s="255"/>
      <c r="K8" s="255"/>
      <c r="L8" s="255"/>
      <c r="M8" s="255"/>
      <c r="N8" s="109"/>
      <c r="O8" s="105"/>
      <c r="P8" s="286"/>
      <c r="Q8" s="287"/>
      <c r="R8" s="287"/>
      <c r="S8" s="287"/>
      <c r="T8" s="288"/>
      <c r="U8" s="105"/>
    </row>
    <row r="9" spans="1:21" ht="10.050000000000001" customHeight="1" x14ac:dyDescent="0.4">
      <c r="A9" s="15"/>
      <c r="B9" s="24"/>
      <c r="C9" s="1"/>
      <c r="D9" s="2"/>
      <c r="E9" s="2"/>
      <c r="F9" s="2"/>
      <c r="G9" s="2"/>
      <c r="H9" s="2"/>
      <c r="I9" s="2"/>
      <c r="J9" s="2"/>
      <c r="K9" s="2"/>
      <c r="L9" s="2"/>
      <c r="M9" s="2"/>
      <c r="N9" s="28"/>
      <c r="O9" s="26"/>
      <c r="P9" s="286"/>
      <c r="Q9" s="287"/>
      <c r="R9" s="287"/>
      <c r="S9" s="287"/>
      <c r="T9" s="288"/>
    </row>
    <row r="10" spans="1:21" ht="21" x14ac:dyDescent="0.4">
      <c r="A10" s="15"/>
      <c r="B10" s="24"/>
      <c r="C10" s="235" t="s">
        <v>14</v>
      </c>
      <c r="D10" s="235"/>
      <c r="E10" s="235"/>
      <c r="F10" s="235"/>
      <c r="G10" s="235"/>
      <c r="H10" s="235"/>
      <c r="I10" s="235"/>
      <c r="J10" s="235"/>
      <c r="K10" s="235"/>
      <c r="L10" s="235"/>
      <c r="M10" s="235"/>
      <c r="N10" s="28"/>
      <c r="O10" s="26"/>
      <c r="P10" s="286"/>
      <c r="Q10" s="287"/>
      <c r="R10" s="287"/>
      <c r="S10" s="287"/>
      <c r="T10" s="288"/>
    </row>
    <row r="11" spans="1:21" ht="10.050000000000001" customHeight="1" x14ac:dyDescent="0.4">
      <c r="A11" s="14"/>
      <c r="B11" s="24"/>
      <c r="E11" s="4"/>
      <c r="F11" s="3"/>
      <c r="G11" s="3"/>
      <c r="H11" s="3"/>
      <c r="I11" s="3"/>
      <c r="J11" s="3"/>
      <c r="K11" s="3"/>
      <c r="L11" s="3"/>
      <c r="M11" s="4"/>
      <c r="N11" s="29"/>
      <c r="O11" s="23"/>
      <c r="P11" s="286"/>
      <c r="Q11" s="287"/>
      <c r="R11" s="287"/>
      <c r="S11" s="287"/>
      <c r="T11" s="288"/>
      <c r="U11" s="14"/>
    </row>
    <row r="12" spans="1:21" s="103" customFormat="1" ht="15.6" x14ac:dyDescent="0.35">
      <c r="A12" s="105"/>
      <c r="B12" s="106"/>
      <c r="C12" s="162" t="s">
        <v>60</v>
      </c>
      <c r="D12" s="163"/>
      <c r="E12" s="249" t="s">
        <v>61</v>
      </c>
      <c r="F12" s="250"/>
      <c r="G12" s="243" t="s">
        <v>47</v>
      </c>
      <c r="H12" s="244"/>
      <c r="I12" s="165"/>
      <c r="J12" s="165"/>
      <c r="K12" s="165"/>
      <c r="L12" s="165"/>
      <c r="M12" s="165"/>
      <c r="N12" s="107"/>
      <c r="O12" s="105"/>
      <c r="P12" s="286"/>
      <c r="Q12" s="287"/>
      <c r="R12" s="287"/>
      <c r="S12" s="287"/>
      <c r="T12" s="288"/>
      <c r="U12" s="105"/>
    </row>
    <row r="13" spans="1:21" s="103" customFormat="1" ht="17.399999999999999" customHeight="1" x14ac:dyDescent="0.35">
      <c r="A13" s="105"/>
      <c r="B13" s="106"/>
      <c r="C13" s="162" t="s">
        <v>7</v>
      </c>
      <c r="D13" s="163"/>
      <c r="E13" s="249">
        <v>1</v>
      </c>
      <c r="F13" s="250"/>
      <c r="G13" s="298" t="s">
        <v>46</v>
      </c>
      <c r="H13" s="299"/>
      <c r="I13" s="155" t="str">
        <f>E7&amp;" 2D_"&amp;E13&amp;" "&amp;E14&amp;"_"&amp;E12&amp;"_"&amp;RIGHT(YEAR(E8),2)&amp;RIGHT("00"&amp;MONTH(E8),2)&amp;RIGHT("00"&amp;DAY(E8),2)</f>
        <v>1234 2D_1 A-250_Example_250812</v>
      </c>
      <c r="J13" s="157"/>
      <c r="K13" s="157"/>
      <c r="L13" s="157"/>
      <c r="M13" s="156"/>
      <c r="N13" s="107"/>
      <c r="O13" s="105"/>
      <c r="P13" s="286"/>
      <c r="Q13" s="287"/>
      <c r="R13" s="287"/>
      <c r="S13" s="287"/>
      <c r="T13" s="288"/>
      <c r="U13" s="105"/>
    </row>
    <row r="14" spans="1:21" s="103" customFormat="1" ht="15.6" x14ac:dyDescent="0.35">
      <c r="A14" s="108"/>
      <c r="B14" s="106"/>
      <c r="C14" s="162" t="s">
        <v>8</v>
      </c>
      <c r="D14" s="163"/>
      <c r="E14" s="249" t="s">
        <v>40</v>
      </c>
      <c r="F14" s="250"/>
      <c r="G14" s="300"/>
      <c r="H14" s="301"/>
      <c r="I14" s="155" t="str">
        <f>E7&amp;" Comp A_"&amp;C28&amp;"_"&amp;RIGHT(YEAR(E8),2)&amp;RIGHT("00"&amp;MONTH(E8),2)&amp;RIGHT("00"&amp;DAY(E8),2)</f>
        <v>1234 Comp A_Example - AG Wall_250812</v>
      </c>
      <c r="J14" s="157"/>
      <c r="K14" s="157"/>
      <c r="L14" s="157"/>
      <c r="M14" s="156"/>
      <c r="N14" s="107"/>
      <c r="O14" s="108"/>
      <c r="P14" s="286"/>
      <c r="Q14" s="287"/>
      <c r="R14" s="287"/>
      <c r="S14" s="287"/>
      <c r="T14" s="288"/>
      <c r="U14" s="108"/>
    </row>
    <row r="15" spans="1:21" s="103" customFormat="1" ht="15.6" x14ac:dyDescent="0.35">
      <c r="A15" s="105"/>
      <c r="B15" s="106"/>
      <c r="G15" s="302"/>
      <c r="H15" s="303"/>
      <c r="I15" s="155" t="str">
        <f>E7&amp;" Comp B_"&amp;C29&amp;"_"&amp;RIGHT(YEAR(E8),2)&amp;RIGHT("00"&amp;MONTH(E8),2)&amp;RIGHT("00"&amp;DAY(E8),2)</f>
        <v>1234 Comp B_Example - Slab_250812</v>
      </c>
      <c r="J15" s="157"/>
      <c r="K15" s="157"/>
      <c r="L15" s="157"/>
      <c r="M15" s="156"/>
      <c r="N15" s="107"/>
      <c r="O15" s="105"/>
      <c r="P15" s="286"/>
      <c r="Q15" s="287"/>
      <c r="R15" s="287"/>
      <c r="S15" s="287"/>
      <c r="T15" s="288"/>
      <c r="U15" s="105"/>
    </row>
    <row r="16" spans="1:21" ht="10.050000000000001" customHeight="1" thickBot="1" x14ac:dyDescent="0.45">
      <c r="A16" s="14"/>
      <c r="B16" s="30"/>
      <c r="C16" s="31"/>
      <c r="D16" s="32"/>
      <c r="E16" s="33"/>
      <c r="F16" s="33"/>
      <c r="G16" s="33"/>
      <c r="H16" s="33"/>
      <c r="I16" s="33"/>
      <c r="J16" s="33"/>
      <c r="K16" s="33"/>
      <c r="L16" s="33"/>
      <c r="M16" s="34"/>
      <c r="N16" s="35"/>
      <c r="O16" s="23"/>
      <c r="P16" s="286"/>
      <c r="Q16" s="287"/>
      <c r="R16" s="287"/>
      <c r="S16" s="287"/>
      <c r="T16" s="288"/>
      <c r="U16" s="14"/>
    </row>
    <row r="17" spans="1:42" ht="10.050000000000001" customHeight="1" thickBot="1" x14ac:dyDescent="0.45">
      <c r="A17" s="14"/>
      <c r="B17" s="14"/>
      <c r="C17" s="36"/>
      <c r="D17" s="37"/>
      <c r="E17" s="36"/>
      <c r="F17" s="38"/>
      <c r="G17" s="38"/>
      <c r="H17" s="38"/>
      <c r="I17" s="38"/>
      <c r="J17" s="38"/>
      <c r="K17" s="38"/>
      <c r="L17" s="38"/>
      <c r="M17" s="38"/>
      <c r="N17" s="39"/>
      <c r="O17" s="23"/>
      <c r="P17" s="286"/>
      <c r="Q17" s="287"/>
      <c r="R17" s="287"/>
      <c r="S17" s="287"/>
      <c r="T17" s="288"/>
      <c r="U17" s="14"/>
    </row>
    <row r="18" spans="1:42" ht="10.050000000000001" customHeight="1" x14ac:dyDescent="0.4">
      <c r="A18" s="14"/>
      <c r="B18" s="40"/>
      <c r="C18" s="41"/>
      <c r="D18" s="41"/>
      <c r="E18" s="41"/>
      <c r="F18" s="41"/>
      <c r="G18" s="41"/>
      <c r="H18" s="42"/>
      <c r="I18" s="41"/>
      <c r="J18" s="43"/>
      <c r="K18" s="43"/>
      <c r="L18" s="41"/>
      <c r="M18" s="42"/>
      <c r="N18" s="44"/>
      <c r="O18" s="45"/>
      <c r="P18" s="286"/>
      <c r="Q18" s="287"/>
      <c r="R18" s="287"/>
      <c r="S18" s="287"/>
      <c r="T18" s="288"/>
      <c r="U18" s="14"/>
      <c r="AF18" s="46"/>
      <c r="AG18" s="46"/>
      <c r="AH18" s="46"/>
      <c r="AI18" s="47"/>
      <c r="AJ18" s="48"/>
      <c r="AK18" s="49"/>
      <c r="AL18" s="49"/>
      <c r="AM18" s="48"/>
      <c r="AN18" s="50"/>
      <c r="AO18" s="51"/>
      <c r="AP18" s="52"/>
    </row>
    <row r="19" spans="1:42" s="56" customFormat="1" ht="21" x14ac:dyDescent="0.5">
      <c r="A19" s="53"/>
      <c r="B19" s="54"/>
      <c r="C19" s="235" t="s">
        <v>44</v>
      </c>
      <c r="D19" s="235"/>
      <c r="E19" s="235"/>
      <c r="F19" s="235"/>
      <c r="G19" s="235"/>
      <c r="H19" s="235"/>
      <c r="I19" s="235"/>
      <c r="J19" s="235"/>
      <c r="K19" s="235"/>
      <c r="L19" s="235"/>
      <c r="M19" s="235"/>
      <c r="N19" s="55"/>
      <c r="O19" s="53"/>
      <c r="P19" s="286"/>
      <c r="Q19" s="287"/>
      <c r="R19" s="287"/>
      <c r="S19" s="287"/>
      <c r="T19" s="288"/>
      <c r="U19" s="53"/>
      <c r="AO19" s="57"/>
      <c r="AP19" s="13"/>
    </row>
    <row r="20" spans="1:42" ht="10.050000000000001" customHeight="1" x14ac:dyDescent="0.4">
      <c r="A20" s="15"/>
      <c r="B20" s="58"/>
      <c r="C20" s="59"/>
      <c r="D20" s="59"/>
      <c r="E20" s="59"/>
      <c r="F20" s="59"/>
      <c r="G20" s="59"/>
      <c r="H20" s="59"/>
      <c r="I20" s="59"/>
      <c r="J20" s="59"/>
      <c r="K20" s="59"/>
      <c r="L20" s="59"/>
      <c r="M20" s="59"/>
      <c r="N20" s="60"/>
      <c r="O20" s="26"/>
      <c r="P20" s="286"/>
      <c r="Q20" s="287"/>
      <c r="R20" s="287"/>
      <c r="S20" s="287"/>
      <c r="T20" s="288"/>
      <c r="AO20" s="61"/>
      <c r="AP20" s="62"/>
    </row>
    <row r="21" spans="1:42" s="65" customFormat="1" ht="33" thickBot="1" x14ac:dyDescent="0.45">
      <c r="A21" s="23"/>
      <c r="B21" s="63"/>
      <c r="C21" s="251" t="s">
        <v>59</v>
      </c>
      <c r="D21" s="236"/>
      <c r="E21" s="236" t="s">
        <v>19</v>
      </c>
      <c r="F21" s="236"/>
      <c r="G21" s="236" t="s">
        <v>34</v>
      </c>
      <c r="H21" s="236"/>
      <c r="I21" s="92" t="s">
        <v>35</v>
      </c>
      <c r="J21" s="92" t="s">
        <v>36</v>
      </c>
      <c r="K21" s="92" t="s">
        <v>5</v>
      </c>
      <c r="L21" s="252" t="s">
        <v>37</v>
      </c>
      <c r="M21" s="253"/>
      <c r="N21" s="64"/>
      <c r="O21" s="23"/>
      <c r="P21" s="289"/>
      <c r="Q21" s="290"/>
      <c r="R21" s="290"/>
      <c r="S21" s="290"/>
      <c r="T21" s="291"/>
      <c r="AO21" s="48"/>
      <c r="AP21" s="66"/>
    </row>
    <row r="22" spans="1:42" s="103" customFormat="1" ht="17.399999999999999" customHeight="1" thickBot="1" x14ac:dyDescent="0.4">
      <c r="A22" s="105"/>
      <c r="B22" s="110"/>
      <c r="C22" s="221" t="str">
        <f>E12</f>
        <v>Example</v>
      </c>
      <c r="D22" s="221"/>
      <c r="E22" s="222" t="s">
        <v>3</v>
      </c>
      <c r="F22" s="222"/>
      <c r="G22" s="276">
        <v>0.08</v>
      </c>
      <c r="H22" s="276"/>
      <c r="I22" s="147">
        <v>54</v>
      </c>
      <c r="J22" s="148">
        <v>134.5</v>
      </c>
      <c r="K22" s="149">
        <v>3.5000000000000003E-2</v>
      </c>
      <c r="L22" s="226">
        <f>G22*(J22/12)*I22</f>
        <v>48.42</v>
      </c>
      <c r="M22" s="227"/>
      <c r="N22" s="111"/>
      <c r="O22" s="105"/>
      <c r="P22" s="121"/>
      <c r="Q22" s="122"/>
      <c r="R22" s="122"/>
      <c r="S22" s="122"/>
      <c r="T22" s="122"/>
      <c r="U22" s="108"/>
    </row>
    <row r="23" spans="1:42" s="103" customFormat="1" ht="15.6" x14ac:dyDescent="0.35">
      <c r="A23" s="105"/>
      <c r="B23" s="110"/>
      <c r="C23" s="221"/>
      <c r="D23" s="221"/>
      <c r="E23" s="222" t="s">
        <v>4</v>
      </c>
      <c r="F23" s="222"/>
      <c r="G23" s="277">
        <v>0.12</v>
      </c>
      <c r="H23" s="277"/>
      <c r="I23" s="102">
        <f>I22</f>
        <v>54</v>
      </c>
      <c r="J23" s="150">
        <v>90</v>
      </c>
      <c r="K23" s="94">
        <f>K22</f>
        <v>3.5000000000000003E-2</v>
      </c>
      <c r="L23" s="233">
        <f>G23*I23*(J23/12)</f>
        <v>48.599999999999994</v>
      </c>
      <c r="M23" s="234"/>
      <c r="N23" s="111"/>
      <c r="O23" s="105"/>
      <c r="P23" s="261" t="s">
        <v>16</v>
      </c>
      <c r="Q23" s="262"/>
      <c r="R23" s="262"/>
      <c r="S23" s="262"/>
      <c r="T23" s="263"/>
      <c r="U23" s="105"/>
    </row>
    <row r="24" spans="1:42" ht="10.050000000000001" customHeight="1" x14ac:dyDescent="0.4">
      <c r="A24" s="14"/>
      <c r="B24" s="58"/>
      <c r="C24" s="7"/>
      <c r="D24" s="7"/>
      <c r="E24" s="6"/>
      <c r="F24" s="6"/>
      <c r="G24" s="67"/>
      <c r="H24" s="67"/>
      <c r="I24" s="67"/>
      <c r="J24" s="67"/>
      <c r="K24" s="68"/>
      <c r="L24" s="67"/>
      <c r="M24" s="67"/>
      <c r="N24" s="60"/>
      <c r="O24" s="23"/>
      <c r="P24" s="279"/>
      <c r="Q24" s="280"/>
      <c r="R24" s="280"/>
      <c r="S24" s="280"/>
      <c r="T24" s="281"/>
    </row>
    <row r="25" spans="1:42" s="56" customFormat="1" ht="21" x14ac:dyDescent="0.5">
      <c r="A25" s="53"/>
      <c r="B25" s="54"/>
      <c r="C25" s="274" t="s">
        <v>53</v>
      </c>
      <c r="D25" s="275"/>
      <c r="E25" s="275"/>
      <c r="F25" s="275"/>
      <c r="G25" s="275"/>
      <c r="H25" s="275"/>
      <c r="I25" s="275"/>
      <c r="J25" s="275"/>
      <c r="K25" s="275"/>
      <c r="L25" s="275"/>
      <c r="M25" s="275"/>
      <c r="N25" s="55"/>
      <c r="O25" s="53"/>
      <c r="P25" s="304"/>
      <c r="Q25" s="305"/>
      <c r="R25" s="305"/>
      <c r="S25" s="305"/>
      <c r="T25" s="306"/>
      <c r="U25" s="53"/>
    </row>
    <row r="26" spans="1:42" ht="10.050000000000001" customHeight="1" x14ac:dyDescent="0.4">
      <c r="A26" s="14"/>
      <c r="B26" s="58"/>
      <c r="C26" s="67"/>
      <c r="D26" s="67"/>
      <c r="E26" s="67"/>
      <c r="F26" s="67"/>
      <c r="G26" s="67"/>
      <c r="H26" s="67"/>
      <c r="I26" s="67"/>
      <c r="J26" s="67"/>
      <c r="K26" s="67"/>
      <c r="L26" s="67"/>
      <c r="M26" s="67"/>
      <c r="N26" s="60"/>
      <c r="O26" s="23"/>
      <c r="P26" s="307"/>
      <c r="Q26" s="308"/>
      <c r="R26" s="308"/>
      <c r="S26" s="308"/>
      <c r="T26" s="309"/>
      <c r="U26" s="14"/>
    </row>
    <row r="27" spans="1:42" ht="34.799999999999997" customHeight="1" x14ac:dyDescent="0.4">
      <c r="A27" s="14"/>
      <c r="B27" s="58"/>
      <c r="C27" s="236" t="s">
        <v>31</v>
      </c>
      <c r="D27" s="236"/>
      <c r="E27" s="236" t="s">
        <v>19</v>
      </c>
      <c r="F27" s="236"/>
      <c r="G27" s="236" t="s">
        <v>42</v>
      </c>
      <c r="H27" s="236"/>
      <c r="I27" s="92" t="s">
        <v>35</v>
      </c>
      <c r="J27" s="92" t="s">
        <v>36</v>
      </c>
      <c r="K27" s="92" t="s">
        <v>5</v>
      </c>
      <c r="L27" s="92" t="s">
        <v>37</v>
      </c>
      <c r="M27" s="93" t="s">
        <v>43</v>
      </c>
      <c r="N27" s="60"/>
      <c r="O27" s="23"/>
      <c r="P27" s="307"/>
      <c r="Q27" s="308"/>
      <c r="R27" s="308"/>
      <c r="S27" s="308"/>
      <c r="T27" s="309"/>
      <c r="U27" s="14"/>
      <c r="W27" s="278"/>
      <c r="X27" s="278"/>
      <c r="Y27" s="69"/>
      <c r="AA27" s="70"/>
      <c r="AB27" s="69"/>
    </row>
    <row r="28" spans="1:42" s="103" customFormat="1" ht="17.399999999999999" customHeight="1" x14ac:dyDescent="0.35">
      <c r="A28" s="108"/>
      <c r="B28" s="110"/>
      <c r="C28" s="228" t="s">
        <v>62</v>
      </c>
      <c r="D28" s="229"/>
      <c r="E28" s="230" t="s">
        <v>4</v>
      </c>
      <c r="F28" s="230"/>
      <c r="G28" s="231">
        <v>2.8199999999999999E-2</v>
      </c>
      <c r="H28" s="231"/>
      <c r="I28" s="151">
        <v>54</v>
      </c>
      <c r="J28" s="152">
        <v>36</v>
      </c>
      <c r="K28" s="153">
        <v>0</v>
      </c>
      <c r="L28" s="95">
        <f>G28*(J28/12)*I28</f>
        <v>4.5683999999999996</v>
      </c>
      <c r="M28" s="96">
        <f>IFERROR(1/G28,"-")</f>
        <v>35.460992907801419</v>
      </c>
      <c r="N28" s="111"/>
      <c r="O28" s="108"/>
      <c r="P28" s="307"/>
      <c r="Q28" s="308"/>
      <c r="R28" s="308"/>
      <c r="S28" s="308"/>
      <c r="T28" s="309"/>
      <c r="U28" s="108"/>
      <c r="W28" s="112"/>
      <c r="X28" s="113"/>
      <c r="Y28" s="114"/>
      <c r="AA28" s="115"/>
      <c r="AB28" s="114"/>
    </row>
    <row r="29" spans="1:42" s="103" customFormat="1" ht="15.6" x14ac:dyDescent="0.35">
      <c r="A29" s="108"/>
      <c r="B29" s="110"/>
      <c r="C29" s="228" t="s">
        <v>63</v>
      </c>
      <c r="D29" s="229"/>
      <c r="E29" s="230" t="s">
        <v>4</v>
      </c>
      <c r="F29" s="230"/>
      <c r="G29" s="231">
        <v>3.15E-2</v>
      </c>
      <c r="H29" s="231"/>
      <c r="I29" s="151">
        <v>27</v>
      </c>
      <c r="J29" s="152">
        <v>36</v>
      </c>
      <c r="K29" s="153">
        <v>0</v>
      </c>
      <c r="L29" s="95">
        <f>G29*(J29/12)*I29</f>
        <v>2.5514999999999999</v>
      </c>
      <c r="M29" s="96">
        <f>IFERROR(1/G29,"-")</f>
        <v>31.746031746031747</v>
      </c>
      <c r="N29" s="111"/>
      <c r="O29" s="108"/>
      <c r="P29" s="307"/>
      <c r="Q29" s="308"/>
      <c r="R29" s="308"/>
      <c r="S29" s="308"/>
      <c r="T29" s="309"/>
      <c r="U29" s="108"/>
      <c r="AA29" s="120"/>
    </row>
    <row r="30" spans="1:42" ht="10.050000000000001" customHeight="1" thickBot="1" x14ac:dyDescent="0.45">
      <c r="A30" s="14"/>
      <c r="B30" s="73"/>
      <c r="C30" s="74"/>
      <c r="D30" s="74"/>
      <c r="E30" s="74"/>
      <c r="F30" s="74"/>
      <c r="G30" s="74"/>
      <c r="H30" s="74"/>
      <c r="I30" s="74"/>
      <c r="J30" s="74"/>
      <c r="K30" s="74"/>
      <c r="L30" s="74"/>
      <c r="M30" s="74"/>
      <c r="N30" s="75"/>
      <c r="O30" s="23"/>
      <c r="P30" s="307"/>
      <c r="Q30" s="308"/>
      <c r="R30" s="308"/>
      <c r="S30" s="308"/>
      <c r="T30" s="309"/>
      <c r="U30" s="14"/>
      <c r="AA30" s="52"/>
    </row>
    <row r="31" spans="1:42" ht="10.050000000000001" customHeight="1" thickBot="1" x14ac:dyDescent="0.45">
      <c r="A31" s="15"/>
      <c r="B31" s="67"/>
      <c r="N31" s="76"/>
      <c r="O31" s="26"/>
      <c r="P31" s="307"/>
      <c r="Q31" s="308"/>
      <c r="R31" s="308"/>
      <c r="S31" s="308"/>
      <c r="T31" s="309"/>
      <c r="U31" s="15"/>
      <c r="AA31" s="67"/>
    </row>
    <row r="32" spans="1:42" ht="10.050000000000001" customHeight="1" x14ac:dyDescent="0.4">
      <c r="A32" s="15"/>
      <c r="B32" s="40"/>
      <c r="C32" s="41"/>
      <c r="D32" s="41"/>
      <c r="E32" s="41"/>
      <c r="F32" s="41"/>
      <c r="G32" s="41"/>
      <c r="H32" s="41"/>
      <c r="I32" s="41"/>
      <c r="J32" s="41"/>
      <c r="K32" s="41"/>
      <c r="L32" s="41"/>
      <c r="M32" s="41"/>
      <c r="N32" s="77"/>
      <c r="O32" s="26"/>
      <c r="P32" s="307"/>
      <c r="Q32" s="308"/>
      <c r="R32" s="308"/>
      <c r="S32" s="308"/>
      <c r="T32" s="309"/>
      <c r="U32" s="15"/>
      <c r="AA32" s="67"/>
    </row>
    <row r="33" spans="1:28" s="56" customFormat="1" ht="21" x14ac:dyDescent="0.5">
      <c r="A33" s="53"/>
      <c r="B33" s="54"/>
      <c r="C33" s="254" t="s">
        <v>45</v>
      </c>
      <c r="D33" s="254"/>
      <c r="E33" s="254"/>
      <c r="F33" s="254"/>
      <c r="G33" s="254"/>
      <c r="H33" s="254"/>
      <c r="I33" s="254"/>
      <c r="J33" s="254"/>
      <c r="K33" s="254"/>
      <c r="L33" s="254"/>
      <c r="M33" s="254"/>
      <c r="N33" s="55"/>
      <c r="O33" s="53"/>
      <c r="P33" s="307"/>
      <c r="Q33" s="308"/>
      <c r="R33" s="308"/>
      <c r="S33" s="308"/>
      <c r="T33" s="309"/>
      <c r="U33" s="53"/>
      <c r="W33" s="10"/>
      <c r="X33" s="10"/>
      <c r="Y33" s="12"/>
      <c r="AA33" s="78"/>
      <c r="AB33" s="13"/>
    </row>
    <row r="34" spans="1:28" ht="10.050000000000001" customHeight="1" x14ac:dyDescent="0.4">
      <c r="A34" s="15"/>
      <c r="B34" s="58"/>
      <c r="C34" s="79"/>
      <c r="D34" s="79"/>
      <c r="E34" s="79"/>
      <c r="F34" s="79"/>
      <c r="G34" s="79"/>
      <c r="H34" s="79"/>
      <c r="I34" s="79"/>
      <c r="J34" s="79"/>
      <c r="K34" s="79"/>
      <c r="L34" s="79"/>
      <c r="M34" s="79"/>
      <c r="N34" s="60"/>
      <c r="O34" s="26"/>
      <c r="P34" s="307"/>
      <c r="Q34" s="308"/>
      <c r="R34" s="308"/>
      <c r="S34" s="308"/>
      <c r="T34" s="309"/>
      <c r="U34" s="15"/>
      <c r="Y34" s="8"/>
      <c r="AA34" s="80"/>
      <c r="AB34" s="9"/>
    </row>
    <row r="35" spans="1:28" ht="31.95" customHeight="1" x14ac:dyDescent="0.4">
      <c r="A35" s="14"/>
      <c r="B35" s="58"/>
      <c r="C35" s="225" t="s">
        <v>32</v>
      </c>
      <c r="D35" s="225"/>
      <c r="E35" s="225"/>
      <c r="F35" s="223" t="s">
        <v>39</v>
      </c>
      <c r="G35" s="223"/>
      <c r="H35" s="223"/>
      <c r="I35" s="223"/>
      <c r="J35" s="223" t="s">
        <v>38</v>
      </c>
      <c r="K35" s="224"/>
      <c r="L35" s="225" t="s">
        <v>33</v>
      </c>
      <c r="M35" s="225"/>
      <c r="N35" s="81"/>
      <c r="O35" s="23"/>
      <c r="P35" s="307"/>
      <c r="Q35" s="308"/>
      <c r="R35" s="308"/>
      <c r="S35" s="308"/>
      <c r="T35" s="309"/>
      <c r="U35" s="14"/>
      <c r="AA35" s="80"/>
    </row>
    <row r="36" spans="1:28" s="65" customFormat="1" ht="17.399999999999999" x14ac:dyDescent="0.4">
      <c r="A36" s="23"/>
      <c r="B36" s="63"/>
      <c r="C36" s="158"/>
      <c r="D36" s="159" t="str">
        <f>E13&amp;" / "&amp;E14&amp;": "&amp;E12</f>
        <v>1 / A-250: Example</v>
      </c>
      <c r="E36" s="160"/>
      <c r="F36" s="213">
        <f>IF(C37="",AVERAGE((L22-(L28+L29))/I22,(L23-(L28+L29))/I23),"Error")</f>
        <v>0.76648333333333329</v>
      </c>
      <c r="G36" s="213"/>
      <c r="H36" s="213"/>
      <c r="I36" s="213"/>
      <c r="J36" s="273"/>
      <c r="K36" s="273"/>
      <c r="L36" s="215" t="str">
        <f>IF(AVERAGE(I28:I29)=54,"Ambient",IF(AVERAGE(I28:I29)=27,"Basement",IF(AND(MIN(I28:I29)=27,MAX(I28:I29)=54),"Perimeter","Review Delta T")))</f>
        <v>Perimeter</v>
      </c>
      <c r="M36" s="215"/>
      <c r="N36" s="64"/>
      <c r="O36" s="23"/>
      <c r="P36" s="307"/>
      <c r="Q36" s="308"/>
      <c r="R36" s="308"/>
      <c r="S36" s="308"/>
      <c r="T36" s="309"/>
      <c r="U36" s="23"/>
      <c r="AA36" s="80"/>
    </row>
    <row r="37" spans="1:28" ht="10.050000000000001" customHeight="1" x14ac:dyDescent="0.4">
      <c r="A37" s="14"/>
      <c r="B37" s="58"/>
      <c r="C37" s="97" t="str">
        <f>IF(AND((MIN(L22:L23)/MAX(L22:L23))&gt;0.95,(MAX(L22:L23)/MIN(L22:L23))&lt;1.05),"","Average psi value is too far off from individual interior and exterior values. Review the 2-D THERM model U-factor, Delta T and Length inputs.")</f>
        <v/>
      </c>
      <c r="D37" s="67"/>
      <c r="E37" s="67"/>
      <c r="F37" s="67"/>
      <c r="G37" s="67"/>
      <c r="H37" s="67"/>
      <c r="I37" s="67"/>
      <c r="J37" s="67"/>
      <c r="K37" s="67"/>
      <c r="L37" s="67"/>
      <c r="M37" s="67"/>
      <c r="N37" s="81"/>
      <c r="O37" s="23"/>
      <c r="P37" s="307"/>
      <c r="Q37" s="308"/>
      <c r="R37" s="308"/>
      <c r="S37" s="308"/>
      <c r="T37" s="309"/>
      <c r="U37" s="14"/>
    </row>
    <row r="38" spans="1:28" s="90" customFormat="1" ht="10.050000000000001" customHeight="1" thickBot="1" x14ac:dyDescent="0.35">
      <c r="A38" s="82"/>
      <c r="B38" s="83"/>
      <c r="C38" s="98" t="str">
        <f>IF(F36&lt;0.006,"Phius recommends against taking negative thermal bridges in the design phase. See Thermal Bridges section in Certification Guidebook.","")</f>
        <v/>
      </c>
      <c r="D38" s="84"/>
      <c r="E38" s="85"/>
      <c r="F38" s="85"/>
      <c r="G38" s="85"/>
      <c r="H38" s="86"/>
      <c r="I38" s="86"/>
      <c r="J38" s="86"/>
      <c r="K38" s="86"/>
      <c r="L38" s="86"/>
      <c r="M38" s="87"/>
      <c r="N38" s="88"/>
      <c r="O38" s="89"/>
      <c r="P38" s="310"/>
      <c r="Q38" s="311"/>
      <c r="R38" s="311"/>
      <c r="S38" s="311"/>
      <c r="T38" s="312"/>
      <c r="U38" s="82"/>
    </row>
    <row r="39" spans="1:28" ht="10.050000000000001" customHeight="1" thickBot="1" x14ac:dyDescent="0.45">
      <c r="A39" s="14"/>
      <c r="B39" s="23"/>
      <c r="C39" s="23"/>
      <c r="D39" s="26"/>
      <c r="E39" s="23"/>
      <c r="F39" s="23"/>
      <c r="G39" s="23"/>
      <c r="H39" s="23"/>
      <c r="I39" s="23"/>
      <c r="J39" s="23"/>
      <c r="K39" s="23"/>
      <c r="L39" s="23"/>
      <c r="M39" s="23"/>
      <c r="N39" s="23"/>
      <c r="O39" s="23"/>
      <c r="P39" s="205"/>
      <c r="Q39" s="206"/>
      <c r="R39" s="206"/>
      <c r="S39" s="206"/>
      <c r="T39" s="206"/>
      <c r="U39" s="14"/>
    </row>
    <row r="40" spans="1:28" ht="17.399999999999999" x14ac:dyDescent="0.4">
      <c r="A40" s="14"/>
      <c r="B40" s="218" t="str">
        <f>"Comp. A: "&amp;C28</f>
        <v>Comp. A: Example - AG Wall</v>
      </c>
      <c r="C40" s="219"/>
      <c r="D40" s="219"/>
      <c r="E40" s="219"/>
      <c r="F40" s="219"/>
      <c r="G40" s="219"/>
      <c r="H40" s="220"/>
      <c r="I40" s="218" t="str">
        <f>"Comp. B: "&amp;C29</f>
        <v>Comp. B: Example - Slab</v>
      </c>
      <c r="J40" s="219"/>
      <c r="K40" s="219"/>
      <c r="L40" s="219"/>
      <c r="M40" s="219"/>
      <c r="N40" s="220"/>
      <c r="O40" s="23"/>
      <c r="P40" s="207" t="s">
        <v>17</v>
      </c>
      <c r="Q40" s="208"/>
      <c r="R40" s="208"/>
      <c r="S40" s="208"/>
      <c r="T40" s="209"/>
      <c r="U40" s="14"/>
    </row>
    <row r="41" spans="1:28" ht="250.05" customHeight="1" thickBot="1" x14ac:dyDescent="0.45">
      <c r="A41" s="14"/>
      <c r="B41" s="295"/>
      <c r="C41" s="296"/>
      <c r="D41" s="296"/>
      <c r="E41" s="296"/>
      <c r="F41" s="296"/>
      <c r="G41" s="296"/>
      <c r="H41" s="297"/>
      <c r="I41" s="295"/>
      <c r="J41" s="296"/>
      <c r="K41" s="296"/>
      <c r="L41" s="296"/>
      <c r="M41" s="296"/>
      <c r="N41" s="297"/>
      <c r="O41" s="23"/>
      <c r="P41" s="292"/>
      <c r="Q41" s="293"/>
      <c r="R41" s="293"/>
      <c r="S41" s="293"/>
      <c r="T41" s="294"/>
      <c r="U41" s="14"/>
    </row>
    <row r="42" spans="1:28" ht="10.050000000000001" customHeight="1" x14ac:dyDescent="0.35">
      <c r="A42" s="14"/>
      <c r="B42" s="14"/>
      <c r="C42" s="14"/>
      <c r="D42" s="15"/>
      <c r="E42" s="14"/>
      <c r="F42" s="14"/>
      <c r="G42" s="14"/>
      <c r="H42" s="14"/>
      <c r="I42" s="14"/>
      <c r="J42" s="14"/>
      <c r="K42" s="14"/>
      <c r="L42" s="14"/>
      <c r="M42" s="14"/>
      <c r="N42" s="14"/>
      <c r="O42" s="14"/>
      <c r="P42" s="14"/>
      <c r="Q42" s="14"/>
      <c r="R42" s="14"/>
      <c r="S42" s="14"/>
      <c r="T42" s="14"/>
      <c r="U42" s="14"/>
    </row>
    <row r="43" spans="1:28" ht="15.6" x14ac:dyDescent="0.35">
      <c r="A43" s="14"/>
      <c r="B43" s="14"/>
      <c r="O43" s="14"/>
      <c r="U43" s="14"/>
    </row>
  </sheetData>
  <sheetProtection sheet="1" objects="1" scenarios="1"/>
  <mergeCells count="64">
    <mergeCell ref="P40:T40"/>
    <mergeCell ref="P41:T41"/>
    <mergeCell ref="I40:N40"/>
    <mergeCell ref="C10:M10"/>
    <mergeCell ref="I41:N41"/>
    <mergeCell ref="B40:H40"/>
    <mergeCell ref="B41:H41"/>
    <mergeCell ref="G12:H12"/>
    <mergeCell ref="G13:H15"/>
    <mergeCell ref="P25:T38"/>
    <mergeCell ref="I12:M12"/>
    <mergeCell ref="C13:D13"/>
    <mergeCell ref="C14:D14"/>
    <mergeCell ref="B3:T3"/>
    <mergeCell ref="B2:N2"/>
    <mergeCell ref="P2:T2"/>
    <mergeCell ref="P39:T39"/>
    <mergeCell ref="W27:X27"/>
    <mergeCell ref="P23:T24"/>
    <mergeCell ref="C5:M5"/>
    <mergeCell ref="G7:H7"/>
    <mergeCell ref="G8:H8"/>
    <mergeCell ref="I8:M8"/>
    <mergeCell ref="C7:D7"/>
    <mergeCell ref="C8:D8"/>
    <mergeCell ref="E7:F7"/>
    <mergeCell ref="E8:F8"/>
    <mergeCell ref="P6:T21"/>
    <mergeCell ref="P4:T5"/>
    <mergeCell ref="E13:F13"/>
    <mergeCell ref="E14:F14"/>
    <mergeCell ref="C12:D12"/>
    <mergeCell ref="E12:F12"/>
    <mergeCell ref="I7:M7"/>
    <mergeCell ref="C19:M19"/>
    <mergeCell ref="G21:H21"/>
    <mergeCell ref="G22:H22"/>
    <mergeCell ref="G23:H23"/>
    <mergeCell ref="L21:M21"/>
    <mergeCell ref="L22:M22"/>
    <mergeCell ref="L23:M23"/>
    <mergeCell ref="E21:F21"/>
    <mergeCell ref="E22:F22"/>
    <mergeCell ref="E23:F23"/>
    <mergeCell ref="C21:D21"/>
    <mergeCell ref="C22:D23"/>
    <mergeCell ref="C25:M25"/>
    <mergeCell ref="C28:D28"/>
    <mergeCell ref="C29:D29"/>
    <mergeCell ref="G27:H27"/>
    <mergeCell ref="G28:H28"/>
    <mergeCell ref="G29:H29"/>
    <mergeCell ref="E27:F27"/>
    <mergeCell ref="E28:F28"/>
    <mergeCell ref="E29:F29"/>
    <mergeCell ref="C27:D27"/>
    <mergeCell ref="C33:M33"/>
    <mergeCell ref="L35:M35"/>
    <mergeCell ref="L36:M36"/>
    <mergeCell ref="J35:K35"/>
    <mergeCell ref="J36:K36"/>
    <mergeCell ref="C35:E35"/>
    <mergeCell ref="F35:I35"/>
    <mergeCell ref="F36:I36"/>
  </mergeCells>
  <printOptions horizontalCentered="1"/>
  <pageMargins left="0" right="0" top="0.25" bottom="0.5" header="0" footer="0"/>
  <pageSetup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E961B-462B-471E-9F5D-EBF54679AD54}">
  <sheetPr>
    <outlinePr summaryBelow="0" summaryRight="0"/>
    <pageSetUpPr fitToPage="1"/>
  </sheetPr>
  <dimension ref="A1:AU45"/>
  <sheetViews>
    <sheetView showGridLines="0" zoomScale="90" zoomScaleNormal="90" workbookViewId="0"/>
  </sheetViews>
  <sheetFormatPr defaultColWidth="14.44140625" defaultRowHeight="15" customHeight="1" x14ac:dyDescent="0.35"/>
  <cols>
    <col min="1" max="1" width="1.77734375" style="16" customWidth="1"/>
    <col min="2" max="2" width="1.6640625" style="16" customWidth="1"/>
    <col min="3" max="13" width="10.77734375" style="16" customWidth="1"/>
    <col min="14" max="15" width="1.77734375" style="16" customWidth="1"/>
    <col min="16" max="20" width="9.109375" style="16" customWidth="1"/>
    <col min="21" max="21" width="1.77734375" style="16" customWidth="1"/>
    <col min="22" max="22" width="26.44140625" style="16" bestFit="1" customWidth="1"/>
    <col min="23" max="23" width="17.88671875" style="16" bestFit="1" customWidth="1"/>
    <col min="24" max="24" width="18.33203125" style="16" bestFit="1" customWidth="1"/>
    <col min="25" max="25" width="27.6640625" style="16" bestFit="1" customWidth="1"/>
    <col min="26" max="26" width="8.77734375" style="16" bestFit="1" customWidth="1"/>
    <col min="27" max="16384" width="14.44140625" style="16"/>
  </cols>
  <sheetData>
    <row r="1" spans="1:21" ht="16.2" thickBot="1" x14ac:dyDescent="0.4">
      <c r="A1" s="14"/>
      <c r="B1" s="99" t="str">
        <f>'Start Here'!B1</f>
        <v>v25.1.1 - 2025.10</v>
      </c>
      <c r="C1" s="14"/>
      <c r="D1" s="15"/>
      <c r="E1" s="14"/>
      <c r="F1" s="14"/>
      <c r="G1" s="14"/>
      <c r="H1" s="14"/>
      <c r="I1" s="14"/>
      <c r="J1" s="14"/>
      <c r="K1" s="14"/>
      <c r="L1" s="14"/>
      <c r="M1" s="14"/>
      <c r="N1" s="14"/>
      <c r="O1" s="14"/>
      <c r="P1" s="14"/>
      <c r="Q1" s="14"/>
      <c r="R1" s="14"/>
      <c r="S1" s="14"/>
      <c r="T1" s="14"/>
      <c r="U1" s="14"/>
    </row>
    <row r="2" spans="1:21" ht="87" customHeight="1" thickBot="1" x14ac:dyDescent="0.4">
      <c r="A2" s="14"/>
      <c r="B2" s="256" t="s">
        <v>6</v>
      </c>
      <c r="C2" s="257"/>
      <c r="D2" s="257"/>
      <c r="E2" s="257"/>
      <c r="F2" s="257"/>
      <c r="G2" s="257"/>
      <c r="H2" s="257"/>
      <c r="I2" s="257"/>
      <c r="J2" s="257"/>
      <c r="K2" s="257"/>
      <c r="L2" s="257"/>
      <c r="M2" s="257"/>
      <c r="N2" s="257"/>
      <c r="O2" s="101"/>
      <c r="P2" s="258"/>
      <c r="Q2" s="258"/>
      <c r="R2" s="258"/>
      <c r="S2" s="258"/>
      <c r="T2" s="259"/>
      <c r="U2" s="14"/>
    </row>
    <row r="3" spans="1:21" ht="10.050000000000001" customHeight="1" thickBot="1" x14ac:dyDescent="0.4">
      <c r="A3" s="14"/>
      <c r="B3" s="260"/>
      <c r="C3" s="260"/>
      <c r="D3" s="260"/>
      <c r="E3" s="260"/>
      <c r="F3" s="260"/>
      <c r="G3" s="260"/>
      <c r="H3" s="260"/>
      <c r="I3" s="260"/>
      <c r="J3" s="260"/>
      <c r="K3" s="260"/>
      <c r="L3" s="260"/>
      <c r="M3" s="260"/>
      <c r="N3" s="260"/>
      <c r="O3" s="260"/>
      <c r="P3" s="260"/>
      <c r="Q3" s="260"/>
      <c r="R3" s="260"/>
      <c r="S3" s="260"/>
      <c r="T3" s="260"/>
      <c r="U3" s="14"/>
    </row>
    <row r="4" spans="1:21" ht="10.050000000000001" customHeight="1" x14ac:dyDescent="0.4">
      <c r="A4" s="14"/>
      <c r="B4" s="17"/>
      <c r="C4" s="18"/>
      <c r="D4" s="19"/>
      <c r="E4" s="20"/>
      <c r="F4" s="20"/>
      <c r="G4" s="20"/>
      <c r="H4" s="20"/>
      <c r="I4" s="20"/>
      <c r="J4" s="20"/>
      <c r="K4" s="20"/>
      <c r="L4" s="20"/>
      <c r="M4" s="21"/>
      <c r="N4" s="22"/>
      <c r="O4" s="23"/>
      <c r="P4" s="261" t="s">
        <v>15</v>
      </c>
      <c r="Q4" s="262"/>
      <c r="R4" s="262"/>
      <c r="S4" s="262"/>
      <c r="T4" s="263"/>
      <c r="U4" s="14"/>
    </row>
    <row r="5" spans="1:21" ht="21" x14ac:dyDescent="0.4">
      <c r="A5" s="14"/>
      <c r="B5" s="24"/>
      <c r="C5" s="235" t="s">
        <v>9</v>
      </c>
      <c r="D5" s="235"/>
      <c r="E5" s="235"/>
      <c r="F5" s="235"/>
      <c r="G5" s="235"/>
      <c r="H5" s="235"/>
      <c r="I5" s="235"/>
      <c r="J5" s="235"/>
      <c r="K5" s="235"/>
      <c r="L5" s="235"/>
      <c r="M5" s="235"/>
      <c r="N5" s="25"/>
      <c r="O5" s="23"/>
      <c r="P5" s="264"/>
      <c r="Q5" s="265"/>
      <c r="R5" s="265"/>
      <c r="S5" s="265"/>
      <c r="T5" s="266"/>
      <c r="U5" s="14"/>
    </row>
    <row r="6" spans="1:21" ht="10.050000000000001" customHeight="1" x14ac:dyDescent="0.4">
      <c r="A6" s="15"/>
      <c r="B6" s="24"/>
      <c r="C6" s="1"/>
      <c r="D6" s="2"/>
      <c r="E6" s="2"/>
      <c r="F6" s="2"/>
      <c r="G6" s="2"/>
      <c r="H6" s="2"/>
      <c r="I6" s="2"/>
      <c r="J6" s="2"/>
      <c r="K6" s="2"/>
      <c r="L6" s="2"/>
      <c r="M6" s="2"/>
      <c r="N6" s="25"/>
      <c r="O6" s="26"/>
      <c r="P6" s="283"/>
      <c r="Q6" s="284"/>
      <c r="R6" s="284"/>
      <c r="S6" s="284"/>
      <c r="T6" s="285"/>
      <c r="U6" s="15"/>
    </row>
    <row r="7" spans="1:21" s="103" customFormat="1" ht="15.6" x14ac:dyDescent="0.35">
      <c r="A7" s="105"/>
      <c r="B7" s="106"/>
      <c r="C7" s="162" t="s">
        <v>10</v>
      </c>
      <c r="D7" s="163"/>
      <c r="E7" s="267">
        <f>IF(ISBLANK('Start Here'!E7),"",'Start Here'!E7)</f>
        <v>1234</v>
      </c>
      <c r="F7" s="267"/>
      <c r="G7" s="162" t="s">
        <v>11</v>
      </c>
      <c r="H7" s="163"/>
      <c r="I7" s="255" t="str">
        <f>IF(ISBLANK('Start Here'!E6),"",'Start Here'!E6)</f>
        <v>Your Project Name</v>
      </c>
      <c r="J7" s="255"/>
      <c r="K7" s="255"/>
      <c r="L7" s="255"/>
      <c r="M7" s="255"/>
      <c r="N7" s="107"/>
      <c r="O7" s="105"/>
      <c r="P7" s="286"/>
      <c r="Q7" s="287"/>
      <c r="R7" s="287"/>
      <c r="S7" s="287"/>
      <c r="T7" s="288"/>
      <c r="U7" s="105"/>
    </row>
    <row r="8" spans="1:21" s="103" customFormat="1" ht="15.6" x14ac:dyDescent="0.35">
      <c r="A8" s="105"/>
      <c r="B8" s="106"/>
      <c r="C8" s="162" t="s">
        <v>12</v>
      </c>
      <c r="D8" s="163"/>
      <c r="E8" s="282">
        <v>45881</v>
      </c>
      <c r="F8" s="282"/>
      <c r="G8" s="162" t="s">
        <v>13</v>
      </c>
      <c r="H8" s="163"/>
      <c r="I8" s="255" t="str">
        <f>IF(ISBLANK('Start Here'!E5),"",'Start Here'!E5)</f>
        <v>Your Company Name</v>
      </c>
      <c r="J8" s="255"/>
      <c r="K8" s="255"/>
      <c r="L8" s="255"/>
      <c r="M8" s="255"/>
      <c r="N8" s="109"/>
      <c r="O8" s="105"/>
      <c r="P8" s="286"/>
      <c r="Q8" s="287"/>
      <c r="R8" s="287"/>
      <c r="S8" s="287"/>
      <c r="T8" s="288"/>
      <c r="U8" s="105"/>
    </row>
    <row r="9" spans="1:21" ht="10.050000000000001" customHeight="1" x14ac:dyDescent="0.4">
      <c r="A9" s="15"/>
      <c r="B9" s="24"/>
      <c r="C9" s="1"/>
      <c r="D9" s="2"/>
      <c r="E9" s="2"/>
      <c r="F9" s="2"/>
      <c r="G9" s="2"/>
      <c r="H9" s="2"/>
      <c r="I9" s="2"/>
      <c r="J9" s="2"/>
      <c r="K9" s="2"/>
      <c r="L9" s="2"/>
      <c r="M9" s="2"/>
      <c r="N9" s="28"/>
      <c r="O9" s="26"/>
      <c r="P9" s="286"/>
      <c r="Q9" s="287"/>
      <c r="R9" s="287"/>
      <c r="S9" s="287"/>
      <c r="T9" s="288"/>
    </row>
    <row r="10" spans="1:21" ht="21" x14ac:dyDescent="0.4">
      <c r="A10" s="15"/>
      <c r="B10" s="24"/>
      <c r="C10" s="235" t="s">
        <v>14</v>
      </c>
      <c r="D10" s="235"/>
      <c r="E10" s="235"/>
      <c r="F10" s="235"/>
      <c r="G10" s="235"/>
      <c r="H10" s="235"/>
      <c r="I10" s="235"/>
      <c r="J10" s="235"/>
      <c r="K10" s="235"/>
      <c r="L10" s="235"/>
      <c r="M10" s="235"/>
      <c r="N10" s="28"/>
      <c r="O10" s="26"/>
      <c r="P10" s="286"/>
      <c r="Q10" s="287"/>
      <c r="R10" s="287"/>
      <c r="S10" s="287"/>
      <c r="T10" s="288"/>
    </row>
    <row r="11" spans="1:21" ht="10.050000000000001" customHeight="1" x14ac:dyDescent="0.4">
      <c r="A11" s="14"/>
      <c r="B11" s="24"/>
      <c r="E11" s="4"/>
      <c r="F11" s="3"/>
      <c r="G11" s="3"/>
      <c r="H11" s="3"/>
      <c r="I11" s="3"/>
      <c r="J11" s="3"/>
      <c r="K11" s="3"/>
      <c r="L11" s="3"/>
      <c r="M11" s="4"/>
      <c r="N11" s="29"/>
      <c r="O11" s="23"/>
      <c r="P11" s="286"/>
      <c r="Q11" s="287"/>
      <c r="R11" s="287"/>
      <c r="S11" s="287"/>
      <c r="T11" s="288"/>
      <c r="U11" s="14"/>
    </row>
    <row r="12" spans="1:21" s="103" customFormat="1" ht="15.6" x14ac:dyDescent="0.35">
      <c r="A12" s="105"/>
      <c r="B12" s="106"/>
      <c r="C12" s="162" t="s">
        <v>60</v>
      </c>
      <c r="D12" s="163"/>
      <c r="E12" s="249" t="s">
        <v>61</v>
      </c>
      <c r="F12" s="250"/>
      <c r="G12" s="243" t="s">
        <v>47</v>
      </c>
      <c r="H12" s="244"/>
      <c r="I12" s="165"/>
      <c r="J12" s="165"/>
      <c r="K12" s="165"/>
      <c r="L12" s="165"/>
      <c r="M12" s="165"/>
      <c r="N12" s="107"/>
      <c r="O12" s="105"/>
      <c r="P12" s="286"/>
      <c r="Q12" s="287"/>
      <c r="R12" s="287"/>
      <c r="S12" s="287"/>
      <c r="T12" s="288"/>
      <c r="U12" s="105"/>
    </row>
    <row r="13" spans="1:21" s="103" customFormat="1" ht="17.399999999999999" customHeight="1" x14ac:dyDescent="0.35">
      <c r="A13" s="105"/>
      <c r="B13" s="106"/>
      <c r="C13" s="162" t="s">
        <v>7</v>
      </c>
      <c r="D13" s="163"/>
      <c r="E13" s="249">
        <v>1</v>
      </c>
      <c r="F13" s="250"/>
      <c r="G13" s="298" t="s">
        <v>46</v>
      </c>
      <c r="H13" s="299"/>
      <c r="I13" s="155" t="str">
        <f>E7&amp;" 2D_"&amp;E13&amp;" "&amp;E14&amp;"_"&amp;E12&amp;"_"&amp;RIGHT(YEAR(E8),2)&amp;RIGHT("00"&amp;MONTH(E8),2)&amp;RIGHT("00"&amp;DAY(E8),2)</f>
        <v>1234 2D_1 A-250_Example_250812</v>
      </c>
      <c r="J13" s="157"/>
      <c r="K13" s="157"/>
      <c r="L13" s="157"/>
      <c r="M13" s="156"/>
      <c r="N13" s="107"/>
      <c r="O13" s="105"/>
      <c r="P13" s="286"/>
      <c r="Q13" s="287"/>
      <c r="R13" s="287"/>
      <c r="S13" s="287"/>
      <c r="T13" s="288"/>
      <c r="U13" s="105"/>
    </row>
    <row r="14" spans="1:21" s="103" customFormat="1" ht="15.6" x14ac:dyDescent="0.35">
      <c r="A14" s="108"/>
      <c r="B14" s="106"/>
      <c r="C14" s="162" t="s">
        <v>8</v>
      </c>
      <c r="D14" s="163"/>
      <c r="E14" s="249" t="s">
        <v>40</v>
      </c>
      <c r="F14" s="250"/>
      <c r="G14" s="300"/>
      <c r="H14" s="301"/>
      <c r="I14" s="155" t="str">
        <f>E7&amp;" Comp A_"&amp;C29&amp;"_"&amp;RIGHT(YEAR(E8),2)&amp;RIGHT("00"&amp;MONTH(E8),2)&amp;RIGHT("00"&amp;DAY(E8),2)</f>
        <v>1234 Comp A_Example - AG Wall_250812</v>
      </c>
      <c r="J14" s="157"/>
      <c r="K14" s="157"/>
      <c r="L14" s="157"/>
      <c r="M14" s="156"/>
      <c r="N14" s="107"/>
      <c r="O14" s="108"/>
      <c r="P14" s="286"/>
      <c r="Q14" s="287"/>
      <c r="R14" s="287"/>
      <c r="S14" s="287"/>
      <c r="T14" s="288"/>
      <c r="U14" s="108"/>
    </row>
    <row r="15" spans="1:21" s="103" customFormat="1" ht="15.6" x14ac:dyDescent="0.35">
      <c r="A15" s="108"/>
      <c r="B15" s="106"/>
      <c r="G15" s="300"/>
      <c r="H15" s="301"/>
      <c r="I15" s="155" t="str">
        <f>E7&amp;" Comp B_"&amp;C30&amp;"_"&amp;RIGHT(YEAR(E8),2)&amp;RIGHT("00"&amp;MONTH(E8),2)&amp;RIGHT("00"&amp;DAY(E8),2)</f>
        <v>1234 Comp B_Example - Door_250812</v>
      </c>
      <c r="J15" s="157"/>
      <c r="K15" s="157"/>
      <c r="L15" s="157"/>
      <c r="M15" s="156"/>
      <c r="N15" s="107"/>
      <c r="O15" s="108"/>
      <c r="P15" s="286"/>
      <c r="Q15" s="287"/>
      <c r="R15" s="287"/>
      <c r="S15" s="287"/>
      <c r="T15" s="288"/>
      <c r="U15" s="108"/>
    </row>
    <row r="16" spans="1:21" s="103" customFormat="1" ht="15.6" x14ac:dyDescent="0.35">
      <c r="A16" s="105"/>
      <c r="B16" s="106"/>
      <c r="G16" s="302"/>
      <c r="H16" s="303"/>
      <c r="I16" s="155" t="str">
        <f>E7&amp;" Comp C_"&amp;C31&amp;"_"&amp;RIGHT(YEAR(E8),2)&amp;RIGHT("00"&amp;MONTH(E8),2)&amp;RIGHT("00"&amp;DAY(E8),2)</f>
        <v>1234 Comp C_Example - Slab_250812</v>
      </c>
      <c r="J16" s="157"/>
      <c r="K16" s="157"/>
      <c r="L16" s="157"/>
      <c r="M16" s="156"/>
      <c r="N16" s="107"/>
      <c r="O16" s="105"/>
      <c r="P16" s="286"/>
      <c r="Q16" s="287"/>
      <c r="R16" s="287"/>
      <c r="S16" s="287"/>
      <c r="T16" s="288"/>
      <c r="U16" s="105"/>
    </row>
    <row r="17" spans="1:47" ht="10.050000000000001" customHeight="1" thickBot="1" x14ac:dyDescent="0.45">
      <c r="A17" s="14"/>
      <c r="B17" s="30"/>
      <c r="C17" s="31"/>
      <c r="D17" s="32"/>
      <c r="E17" s="33"/>
      <c r="F17" s="33"/>
      <c r="G17" s="33"/>
      <c r="H17" s="33"/>
      <c r="I17" s="33"/>
      <c r="J17" s="33"/>
      <c r="K17" s="33"/>
      <c r="L17" s="33"/>
      <c r="M17" s="34"/>
      <c r="N17" s="35"/>
      <c r="O17" s="23"/>
      <c r="P17" s="286"/>
      <c r="Q17" s="287"/>
      <c r="R17" s="287"/>
      <c r="S17" s="287"/>
      <c r="T17" s="288"/>
      <c r="U17" s="14"/>
    </row>
    <row r="18" spans="1:47" ht="10.050000000000001" customHeight="1" thickBot="1" x14ac:dyDescent="0.45">
      <c r="A18" s="14"/>
      <c r="B18" s="14"/>
      <c r="C18" s="36"/>
      <c r="D18" s="37"/>
      <c r="E18" s="36"/>
      <c r="F18" s="38"/>
      <c r="G18" s="38"/>
      <c r="H18" s="38"/>
      <c r="I18" s="38"/>
      <c r="J18" s="38"/>
      <c r="K18" s="38"/>
      <c r="L18" s="38"/>
      <c r="M18" s="38"/>
      <c r="N18" s="39"/>
      <c r="O18" s="23"/>
      <c r="P18" s="286"/>
      <c r="Q18" s="287"/>
      <c r="R18" s="287"/>
      <c r="S18" s="287"/>
      <c r="T18" s="288"/>
      <c r="U18" s="14"/>
    </row>
    <row r="19" spans="1:47" ht="10.050000000000001" customHeight="1" x14ac:dyDescent="0.4">
      <c r="A19" s="14"/>
      <c r="B19" s="40"/>
      <c r="C19" s="41"/>
      <c r="D19" s="41"/>
      <c r="E19" s="41"/>
      <c r="F19" s="41"/>
      <c r="G19" s="41"/>
      <c r="H19" s="42"/>
      <c r="I19" s="41"/>
      <c r="J19" s="43"/>
      <c r="K19" s="43"/>
      <c r="L19" s="41"/>
      <c r="M19" s="42"/>
      <c r="N19" s="44"/>
      <c r="O19" s="45"/>
      <c r="P19" s="286"/>
      <c r="Q19" s="287"/>
      <c r="R19" s="287"/>
      <c r="S19" s="287"/>
      <c r="T19" s="288"/>
      <c r="U19" s="14"/>
      <c r="AK19" s="46"/>
      <c r="AL19" s="46"/>
      <c r="AM19" s="46"/>
      <c r="AN19" s="47"/>
      <c r="AO19" s="48"/>
      <c r="AP19" s="49"/>
      <c r="AQ19" s="49"/>
      <c r="AR19" s="48"/>
      <c r="AS19" s="50"/>
      <c r="AT19" s="51"/>
      <c r="AU19" s="52"/>
    </row>
    <row r="20" spans="1:47" s="56" customFormat="1" ht="21" x14ac:dyDescent="0.5">
      <c r="A20" s="53"/>
      <c r="B20" s="54"/>
      <c r="C20" s="235" t="s">
        <v>44</v>
      </c>
      <c r="D20" s="235"/>
      <c r="E20" s="235"/>
      <c r="F20" s="235"/>
      <c r="G20" s="235"/>
      <c r="H20" s="235"/>
      <c r="I20" s="235"/>
      <c r="J20" s="235"/>
      <c r="K20" s="235"/>
      <c r="L20" s="235"/>
      <c r="M20" s="235"/>
      <c r="N20" s="55"/>
      <c r="O20" s="53"/>
      <c r="P20" s="286"/>
      <c r="Q20" s="287"/>
      <c r="R20" s="287"/>
      <c r="S20" s="287"/>
      <c r="T20" s="288"/>
      <c r="U20" s="53"/>
      <c r="AT20" s="57"/>
      <c r="AU20" s="13"/>
    </row>
    <row r="21" spans="1:47" ht="10.050000000000001" customHeight="1" x14ac:dyDescent="0.4">
      <c r="A21" s="15"/>
      <c r="B21" s="58"/>
      <c r="C21" s="59"/>
      <c r="D21" s="59"/>
      <c r="E21" s="59"/>
      <c r="F21" s="59"/>
      <c r="G21" s="59"/>
      <c r="H21" s="59"/>
      <c r="I21" s="59"/>
      <c r="J21" s="59"/>
      <c r="K21" s="59"/>
      <c r="L21" s="59"/>
      <c r="M21" s="59"/>
      <c r="N21" s="60"/>
      <c r="O21" s="26"/>
      <c r="P21" s="286"/>
      <c r="Q21" s="287"/>
      <c r="R21" s="287"/>
      <c r="S21" s="287"/>
      <c r="T21" s="288"/>
      <c r="AT21" s="61"/>
      <c r="AU21" s="62"/>
    </row>
    <row r="22" spans="1:47" s="65" customFormat="1" ht="33" customHeight="1" thickBot="1" x14ac:dyDescent="0.45">
      <c r="A22" s="23"/>
      <c r="B22" s="63"/>
      <c r="C22" s="251" t="s">
        <v>59</v>
      </c>
      <c r="D22" s="236"/>
      <c r="E22" s="236" t="s">
        <v>19</v>
      </c>
      <c r="F22" s="236"/>
      <c r="G22" s="236" t="s">
        <v>34</v>
      </c>
      <c r="H22" s="236"/>
      <c r="I22" s="92" t="s">
        <v>35</v>
      </c>
      <c r="J22" s="92" t="s">
        <v>36</v>
      </c>
      <c r="K22" s="92" t="s">
        <v>5</v>
      </c>
      <c r="L22" s="252" t="s">
        <v>37</v>
      </c>
      <c r="M22" s="253"/>
      <c r="N22" s="64"/>
      <c r="O22" s="23"/>
      <c r="P22" s="289"/>
      <c r="Q22" s="290"/>
      <c r="R22" s="290"/>
      <c r="S22" s="290"/>
      <c r="T22" s="291"/>
      <c r="AT22" s="48"/>
      <c r="AU22" s="66"/>
    </row>
    <row r="23" spans="1:47" s="103" customFormat="1" ht="17.399999999999999" customHeight="1" thickBot="1" x14ac:dyDescent="0.4">
      <c r="A23" s="105"/>
      <c r="B23" s="110"/>
      <c r="C23" s="221" t="str">
        <f>E12</f>
        <v>Example</v>
      </c>
      <c r="D23" s="221"/>
      <c r="E23" s="222" t="s">
        <v>3</v>
      </c>
      <c r="F23" s="222"/>
      <c r="G23" s="276">
        <v>0.08</v>
      </c>
      <c r="H23" s="276"/>
      <c r="I23" s="147">
        <v>54</v>
      </c>
      <c r="J23" s="148">
        <v>73</v>
      </c>
      <c r="K23" s="149">
        <v>3.5000000000000003E-2</v>
      </c>
      <c r="L23" s="226">
        <f>G23*(J23/12)*I23</f>
        <v>26.279999999999998</v>
      </c>
      <c r="M23" s="227"/>
      <c r="N23" s="111"/>
      <c r="O23" s="105"/>
    </row>
    <row r="24" spans="1:47" s="103" customFormat="1" ht="15.6" x14ac:dyDescent="0.35">
      <c r="A24" s="105"/>
      <c r="B24" s="110"/>
      <c r="C24" s="221"/>
      <c r="D24" s="221"/>
      <c r="E24" s="222" t="s">
        <v>4</v>
      </c>
      <c r="F24" s="222"/>
      <c r="G24" s="277">
        <v>0.12</v>
      </c>
      <c r="H24" s="277"/>
      <c r="I24" s="102">
        <f>I23</f>
        <v>54</v>
      </c>
      <c r="J24" s="150">
        <v>49</v>
      </c>
      <c r="K24" s="94">
        <f>K23</f>
        <v>3.5000000000000003E-2</v>
      </c>
      <c r="L24" s="233">
        <f>G24*I24*(J24/12)</f>
        <v>26.459999999999997</v>
      </c>
      <c r="M24" s="234"/>
      <c r="N24" s="111"/>
      <c r="O24" s="105"/>
      <c r="P24" s="261" t="s">
        <v>16</v>
      </c>
      <c r="Q24" s="262"/>
      <c r="R24" s="262"/>
      <c r="S24" s="262"/>
      <c r="T24" s="263"/>
      <c r="U24" s="105"/>
    </row>
    <row r="25" spans="1:47" ht="10.050000000000001" customHeight="1" x14ac:dyDescent="0.4">
      <c r="A25" s="14"/>
      <c r="B25" s="58"/>
      <c r="C25" s="7"/>
      <c r="D25" s="7"/>
      <c r="E25" s="6"/>
      <c r="F25" s="6"/>
      <c r="G25" s="67"/>
      <c r="H25" s="67"/>
      <c r="I25" s="67"/>
      <c r="J25" s="67"/>
      <c r="K25" s="68"/>
      <c r="L25" s="67"/>
      <c r="M25" s="67"/>
      <c r="N25" s="60"/>
      <c r="O25" s="23"/>
      <c r="P25" s="279"/>
      <c r="Q25" s="280"/>
      <c r="R25" s="280"/>
      <c r="S25" s="280"/>
      <c r="T25" s="281"/>
    </row>
    <row r="26" spans="1:47" s="56" customFormat="1" ht="21" x14ac:dyDescent="0.5">
      <c r="A26" s="53"/>
      <c r="B26" s="54"/>
      <c r="C26" s="161" t="s">
        <v>53</v>
      </c>
      <c r="D26" s="235"/>
      <c r="E26" s="235"/>
      <c r="F26" s="235"/>
      <c r="G26" s="235"/>
      <c r="H26" s="235"/>
      <c r="I26" s="235"/>
      <c r="J26" s="235"/>
      <c r="K26" s="235"/>
      <c r="L26" s="235"/>
      <c r="M26" s="235"/>
      <c r="N26" s="55"/>
      <c r="O26" s="53"/>
      <c r="P26" s="304"/>
      <c r="Q26" s="305"/>
      <c r="R26" s="305"/>
      <c r="S26" s="305"/>
      <c r="T26" s="306"/>
      <c r="U26" s="53"/>
    </row>
    <row r="27" spans="1:47" ht="10.050000000000001" customHeight="1" x14ac:dyDescent="0.4">
      <c r="A27" s="14"/>
      <c r="B27" s="58"/>
      <c r="C27" s="67"/>
      <c r="D27" s="67"/>
      <c r="E27" s="67"/>
      <c r="F27" s="67"/>
      <c r="G27" s="67"/>
      <c r="H27" s="67"/>
      <c r="I27" s="67"/>
      <c r="J27" s="67"/>
      <c r="K27" s="67"/>
      <c r="L27" s="67"/>
      <c r="M27" s="67"/>
      <c r="N27" s="60"/>
      <c r="O27" s="23"/>
      <c r="P27" s="307"/>
      <c r="Q27" s="308"/>
      <c r="R27" s="308"/>
      <c r="S27" s="308"/>
      <c r="T27" s="309"/>
      <c r="U27" s="14"/>
    </row>
    <row r="28" spans="1:47" ht="34.799999999999997" customHeight="1" x14ac:dyDescent="0.4">
      <c r="A28" s="14"/>
      <c r="B28" s="58"/>
      <c r="C28" s="236" t="s">
        <v>31</v>
      </c>
      <c r="D28" s="236"/>
      <c r="E28" s="236" t="s">
        <v>19</v>
      </c>
      <c r="F28" s="236"/>
      <c r="G28" s="236" t="s">
        <v>42</v>
      </c>
      <c r="H28" s="236"/>
      <c r="I28" s="92" t="s">
        <v>35</v>
      </c>
      <c r="J28" s="92" t="s">
        <v>36</v>
      </c>
      <c r="K28" s="92" t="s">
        <v>5</v>
      </c>
      <c r="L28" s="92" t="s">
        <v>37</v>
      </c>
      <c r="M28" s="93" t="s">
        <v>43</v>
      </c>
      <c r="N28" s="60"/>
      <c r="O28" s="23"/>
      <c r="P28" s="307"/>
      <c r="Q28" s="308"/>
      <c r="R28" s="308"/>
      <c r="S28" s="308"/>
      <c r="T28" s="309"/>
      <c r="U28" s="14"/>
      <c r="W28" s="278"/>
      <c r="X28" s="278"/>
      <c r="Y28" s="104"/>
      <c r="Z28" s="69"/>
      <c r="AA28" s="69"/>
      <c r="AB28" s="69"/>
      <c r="AC28" s="69"/>
      <c r="AD28" s="69"/>
      <c r="AF28" s="70"/>
      <c r="AG28" s="69"/>
    </row>
    <row r="29" spans="1:47" s="103" customFormat="1" ht="17.399999999999999" customHeight="1" x14ac:dyDescent="0.35">
      <c r="A29" s="108"/>
      <c r="B29" s="110"/>
      <c r="C29" s="228" t="s">
        <v>62</v>
      </c>
      <c r="D29" s="229"/>
      <c r="E29" s="230" t="s">
        <v>4</v>
      </c>
      <c r="F29" s="230"/>
      <c r="G29" s="231">
        <v>2.8199999999999999E-2</v>
      </c>
      <c r="H29" s="231"/>
      <c r="I29" s="151">
        <v>54</v>
      </c>
      <c r="J29" s="152">
        <v>10</v>
      </c>
      <c r="K29" s="153">
        <v>0</v>
      </c>
      <c r="L29" s="95">
        <f>G29*(J29/12)*I29</f>
        <v>1.2689999999999999</v>
      </c>
      <c r="M29" s="96">
        <f>IFERROR(1/G29,"-")</f>
        <v>35.460992907801419</v>
      </c>
      <c r="N29" s="111"/>
      <c r="O29" s="108"/>
      <c r="P29" s="307"/>
      <c r="Q29" s="308"/>
      <c r="R29" s="308"/>
      <c r="S29" s="308"/>
      <c r="T29" s="309"/>
      <c r="U29" s="108"/>
      <c r="W29" s="112"/>
      <c r="X29" s="113"/>
      <c r="Y29" s="113"/>
      <c r="Z29" s="114"/>
      <c r="AA29" s="114"/>
      <c r="AB29" s="114"/>
      <c r="AC29" s="114"/>
      <c r="AD29" s="114"/>
      <c r="AF29" s="115"/>
      <c r="AG29" s="114"/>
    </row>
    <row r="30" spans="1:47" s="103" customFormat="1" ht="17.399999999999999" customHeight="1" x14ac:dyDescent="0.35">
      <c r="A30" s="108"/>
      <c r="B30" s="110"/>
      <c r="C30" s="228" t="s">
        <v>64</v>
      </c>
      <c r="D30" s="229"/>
      <c r="E30" s="230" t="s">
        <v>4</v>
      </c>
      <c r="F30" s="230"/>
      <c r="G30" s="231">
        <v>0.2</v>
      </c>
      <c r="H30" s="231"/>
      <c r="I30" s="151">
        <v>54</v>
      </c>
      <c r="J30" s="152">
        <v>12</v>
      </c>
      <c r="K30" s="153">
        <v>0</v>
      </c>
      <c r="L30" s="95">
        <f>G30*(J30/12)*I30</f>
        <v>10.8</v>
      </c>
      <c r="M30" s="96">
        <f t="shared" ref="M30:M31" si="0">IFERROR(1/G30,"-")</f>
        <v>5</v>
      </c>
      <c r="N30" s="111"/>
      <c r="O30" s="108"/>
      <c r="P30" s="307"/>
      <c r="Q30" s="308"/>
      <c r="R30" s="308"/>
      <c r="S30" s="308"/>
      <c r="T30" s="309"/>
      <c r="U30" s="108"/>
      <c r="W30" s="116"/>
      <c r="X30" s="117"/>
      <c r="Y30" s="117"/>
      <c r="Z30" s="118"/>
      <c r="AA30" s="118"/>
      <c r="AB30" s="118"/>
      <c r="AC30" s="118"/>
      <c r="AD30" s="118"/>
      <c r="AF30" s="119"/>
      <c r="AG30" s="118"/>
    </row>
    <row r="31" spans="1:47" s="103" customFormat="1" ht="17.399999999999999" customHeight="1" x14ac:dyDescent="0.35">
      <c r="A31" s="108"/>
      <c r="B31" s="110"/>
      <c r="C31" s="228" t="s">
        <v>63</v>
      </c>
      <c r="D31" s="229"/>
      <c r="E31" s="230" t="s">
        <v>4</v>
      </c>
      <c r="F31" s="230"/>
      <c r="G31" s="231">
        <v>0.1</v>
      </c>
      <c r="H31" s="231"/>
      <c r="I31" s="151">
        <v>27</v>
      </c>
      <c r="J31" s="152">
        <v>36</v>
      </c>
      <c r="K31" s="153">
        <v>0</v>
      </c>
      <c r="L31" s="95">
        <f>G31*(J31/12)*I31</f>
        <v>8.1000000000000014</v>
      </c>
      <c r="M31" s="96">
        <f t="shared" si="0"/>
        <v>10</v>
      </c>
      <c r="N31" s="111"/>
      <c r="O31" s="108"/>
      <c r="P31" s="307"/>
      <c r="Q31" s="308"/>
      <c r="R31" s="308"/>
      <c r="S31" s="308"/>
      <c r="T31" s="309"/>
      <c r="U31" s="108"/>
      <c r="AF31" s="120"/>
    </row>
    <row r="32" spans="1:47" ht="10.050000000000001" customHeight="1" thickBot="1" x14ac:dyDescent="0.45">
      <c r="A32" s="14"/>
      <c r="B32" s="73"/>
      <c r="C32" s="74"/>
      <c r="D32" s="74"/>
      <c r="E32" s="74"/>
      <c r="F32" s="74"/>
      <c r="G32" s="74"/>
      <c r="H32" s="74"/>
      <c r="I32" s="74"/>
      <c r="J32" s="74"/>
      <c r="K32" s="74"/>
      <c r="L32" s="74"/>
      <c r="M32" s="74"/>
      <c r="N32" s="75"/>
      <c r="O32" s="23"/>
      <c r="P32" s="307"/>
      <c r="Q32" s="308"/>
      <c r="R32" s="308"/>
      <c r="S32" s="308"/>
      <c r="T32" s="309"/>
      <c r="U32" s="14"/>
      <c r="AF32" s="52"/>
    </row>
    <row r="33" spans="1:33" ht="10.050000000000001" customHeight="1" thickBot="1" x14ac:dyDescent="0.45">
      <c r="A33" s="15"/>
      <c r="B33" s="67"/>
      <c r="N33" s="76"/>
      <c r="O33" s="26"/>
      <c r="P33" s="307"/>
      <c r="Q33" s="308"/>
      <c r="R33" s="308"/>
      <c r="S33" s="308"/>
      <c r="T33" s="309"/>
      <c r="U33" s="15"/>
      <c r="AF33" s="67"/>
    </row>
    <row r="34" spans="1:33" ht="10.050000000000001" customHeight="1" x14ac:dyDescent="0.4">
      <c r="A34" s="15"/>
      <c r="B34" s="40"/>
      <c r="C34" s="41"/>
      <c r="D34" s="41"/>
      <c r="E34" s="41"/>
      <c r="F34" s="41"/>
      <c r="G34" s="41"/>
      <c r="H34" s="41"/>
      <c r="I34" s="41"/>
      <c r="J34" s="41"/>
      <c r="K34" s="41"/>
      <c r="L34" s="41"/>
      <c r="M34" s="41"/>
      <c r="N34" s="77"/>
      <c r="O34" s="26"/>
      <c r="P34" s="307"/>
      <c r="Q34" s="308"/>
      <c r="R34" s="308"/>
      <c r="S34" s="308"/>
      <c r="T34" s="309"/>
      <c r="U34" s="15"/>
      <c r="AF34" s="67"/>
    </row>
    <row r="35" spans="1:33" s="56" customFormat="1" ht="21" x14ac:dyDescent="0.5">
      <c r="A35" s="53"/>
      <c r="B35" s="54"/>
      <c r="C35" s="254" t="s">
        <v>45</v>
      </c>
      <c r="D35" s="254"/>
      <c r="E35" s="254"/>
      <c r="F35" s="254"/>
      <c r="G35" s="254"/>
      <c r="H35" s="254"/>
      <c r="I35" s="254"/>
      <c r="J35" s="254"/>
      <c r="K35" s="254"/>
      <c r="L35" s="254"/>
      <c r="M35" s="254"/>
      <c r="N35" s="55"/>
      <c r="O35" s="53"/>
      <c r="P35" s="307"/>
      <c r="Q35" s="308"/>
      <c r="R35" s="308"/>
      <c r="S35" s="308"/>
      <c r="T35" s="309"/>
      <c r="U35" s="53"/>
      <c r="W35" s="10"/>
      <c r="AC35" s="11"/>
      <c r="AD35" s="12"/>
      <c r="AF35" s="78"/>
      <c r="AG35" s="13"/>
    </row>
    <row r="36" spans="1:33" ht="10.050000000000001" customHeight="1" x14ac:dyDescent="0.4">
      <c r="A36" s="15"/>
      <c r="B36" s="58"/>
      <c r="C36" s="79"/>
      <c r="D36" s="79"/>
      <c r="E36" s="79"/>
      <c r="F36" s="79"/>
      <c r="G36" s="79"/>
      <c r="H36" s="79"/>
      <c r="I36" s="79"/>
      <c r="J36" s="79"/>
      <c r="K36" s="79"/>
      <c r="L36" s="79"/>
      <c r="M36" s="79"/>
      <c r="N36" s="60"/>
      <c r="O36" s="26"/>
      <c r="P36" s="307"/>
      <c r="Q36" s="308"/>
      <c r="R36" s="308"/>
      <c r="S36" s="308"/>
      <c r="T36" s="309"/>
      <c r="U36" s="15"/>
      <c r="AC36" s="7"/>
      <c r="AD36" s="8"/>
      <c r="AF36" s="80"/>
      <c r="AG36" s="9"/>
    </row>
    <row r="37" spans="1:33" ht="31.95" customHeight="1" x14ac:dyDescent="0.4">
      <c r="A37" s="14"/>
      <c r="B37" s="58"/>
      <c r="C37" s="225" t="s">
        <v>32</v>
      </c>
      <c r="D37" s="225"/>
      <c r="E37" s="225"/>
      <c r="F37" s="223" t="s">
        <v>39</v>
      </c>
      <c r="G37" s="223"/>
      <c r="H37" s="223"/>
      <c r="I37" s="223"/>
      <c r="J37" s="223" t="s">
        <v>38</v>
      </c>
      <c r="K37" s="224"/>
      <c r="L37" s="225" t="s">
        <v>33</v>
      </c>
      <c r="M37" s="225"/>
      <c r="N37" s="81"/>
      <c r="O37" s="23"/>
      <c r="P37" s="307"/>
      <c r="Q37" s="308"/>
      <c r="R37" s="308"/>
      <c r="S37" s="308"/>
      <c r="T37" s="309"/>
      <c r="U37" s="14"/>
      <c r="AF37" s="80"/>
    </row>
    <row r="38" spans="1:33" s="65" customFormat="1" ht="17.399999999999999" x14ac:dyDescent="0.4">
      <c r="A38" s="23"/>
      <c r="B38" s="63"/>
      <c r="C38" s="158"/>
      <c r="D38" s="159" t="str">
        <f>E13&amp;" / "&amp;E14&amp;": "&amp;E12</f>
        <v>1 / A-250: Example</v>
      </c>
      <c r="E38" s="160"/>
      <c r="F38" s="213">
        <f>IF(C39="",AVERAGE((L23-(L29+L31+L30))/I23,(L24-(L29+L31+L30))/I24),"Error")</f>
        <v>0.1148333333333332</v>
      </c>
      <c r="G38" s="213"/>
      <c r="H38" s="213"/>
      <c r="I38" s="213"/>
      <c r="J38" s="273"/>
      <c r="K38" s="273"/>
      <c r="L38" s="215" t="str">
        <f>IF(AVERAGE(I29:I31)=54,"Ambient",IF(AVERAGE(I29:I31)=27,"Basement",IF(AND(MIN(I29:I31)=27,MAX(I29:I31)=54),"Perimeter","Review Delta T")))</f>
        <v>Perimeter</v>
      </c>
      <c r="M38" s="215"/>
      <c r="N38" s="64"/>
      <c r="O38" s="23"/>
      <c r="P38" s="307"/>
      <c r="Q38" s="308"/>
      <c r="R38" s="308"/>
      <c r="S38" s="308"/>
      <c r="T38" s="309"/>
      <c r="U38" s="23"/>
      <c r="AF38" s="80"/>
    </row>
    <row r="39" spans="1:33" ht="10.050000000000001" customHeight="1" x14ac:dyDescent="0.4">
      <c r="A39" s="14"/>
      <c r="B39" s="58"/>
      <c r="C39" s="97" t="str">
        <f>IF(AND((MIN(L23:L24)/MAX(L23:L24))&gt;0.95,(MAX(L23:L24)/MIN(L23:L24))&lt;1.05),"","Average psi value is too far off from individual interior and exterior values. Review the 2-D THERM model U-factor, Delta T and Length inputs.")</f>
        <v/>
      </c>
      <c r="D39" s="67"/>
      <c r="E39" s="67"/>
      <c r="F39" s="67"/>
      <c r="G39" s="67"/>
      <c r="H39" s="67"/>
      <c r="I39" s="67"/>
      <c r="J39" s="67"/>
      <c r="K39" s="67"/>
      <c r="L39" s="67"/>
      <c r="M39" s="67"/>
      <c r="N39" s="81"/>
      <c r="O39" s="23"/>
      <c r="P39" s="307"/>
      <c r="Q39" s="308"/>
      <c r="R39" s="308"/>
      <c r="S39" s="308"/>
      <c r="T39" s="309"/>
      <c r="U39" s="14"/>
    </row>
    <row r="40" spans="1:33" s="90" customFormat="1" ht="10.050000000000001" customHeight="1" thickBot="1" x14ac:dyDescent="0.35">
      <c r="A40" s="82"/>
      <c r="B40" s="83"/>
      <c r="C40" s="98" t="str">
        <f>IF(F38&lt;0.006,"Phius recommends against taking negative thermal bridges in the design phase. See Thermal Bridges section in Certification Guidebook.","")</f>
        <v/>
      </c>
      <c r="D40" s="84"/>
      <c r="E40" s="85"/>
      <c r="F40" s="85"/>
      <c r="G40" s="85"/>
      <c r="H40" s="86"/>
      <c r="I40" s="86"/>
      <c r="J40" s="86"/>
      <c r="K40" s="86"/>
      <c r="L40" s="86"/>
      <c r="M40" s="87"/>
      <c r="N40" s="88"/>
      <c r="O40" s="89"/>
      <c r="P40" s="310"/>
      <c r="Q40" s="311"/>
      <c r="R40" s="311"/>
      <c r="S40" s="311"/>
      <c r="T40" s="312"/>
      <c r="U40" s="82"/>
    </row>
    <row r="41" spans="1:33" ht="10.050000000000001" customHeight="1" thickBot="1" x14ac:dyDescent="0.45">
      <c r="A41" s="14"/>
      <c r="B41" s="23"/>
      <c r="C41" s="23"/>
      <c r="D41" s="26"/>
      <c r="E41" s="23"/>
      <c r="F41" s="23"/>
      <c r="G41" s="23"/>
      <c r="H41" s="23"/>
      <c r="I41" s="23"/>
      <c r="J41" s="23"/>
      <c r="K41" s="23"/>
      <c r="L41" s="23"/>
      <c r="M41" s="23"/>
      <c r="N41" s="23"/>
      <c r="O41" s="23"/>
      <c r="P41" s="205"/>
      <c r="Q41" s="206"/>
      <c r="R41" s="206"/>
      <c r="S41" s="206"/>
      <c r="T41" s="206"/>
      <c r="U41" s="14"/>
    </row>
    <row r="42" spans="1:33" ht="17.399999999999999" x14ac:dyDescent="0.4">
      <c r="A42" s="14"/>
      <c r="B42" s="313" t="str">
        <f>"Comp. A: "&amp;C29</f>
        <v>Comp. A: Example - AG Wall</v>
      </c>
      <c r="C42" s="314"/>
      <c r="D42" s="314"/>
      <c r="E42" s="314"/>
      <c r="F42" s="315"/>
      <c r="G42" s="316" t="str">
        <f>"Comp. B: "&amp;C30</f>
        <v>Comp. B: Example - Door</v>
      </c>
      <c r="H42" s="317"/>
      <c r="I42" s="317"/>
      <c r="J42" s="318"/>
      <c r="K42" s="322" t="str">
        <f>"Comp. C: "&amp;C31</f>
        <v>Comp. C: Example - Slab</v>
      </c>
      <c r="L42" s="219"/>
      <c r="M42" s="219"/>
      <c r="N42" s="220"/>
      <c r="O42" s="23"/>
      <c r="P42" s="207" t="s">
        <v>17</v>
      </c>
      <c r="Q42" s="208"/>
      <c r="R42" s="208"/>
      <c r="S42" s="208"/>
      <c r="T42" s="209"/>
      <c r="U42" s="14"/>
    </row>
    <row r="43" spans="1:33" ht="250.05" customHeight="1" thickBot="1" x14ac:dyDescent="0.45">
      <c r="A43" s="14"/>
      <c r="B43" s="326"/>
      <c r="C43" s="327"/>
      <c r="D43" s="327"/>
      <c r="E43" s="327"/>
      <c r="F43" s="328"/>
      <c r="G43" s="319"/>
      <c r="H43" s="320"/>
      <c r="I43" s="320"/>
      <c r="J43" s="321"/>
      <c r="K43" s="323"/>
      <c r="L43" s="324"/>
      <c r="M43" s="324"/>
      <c r="N43" s="325"/>
      <c r="O43" s="23"/>
      <c r="P43" s="292"/>
      <c r="Q43" s="293"/>
      <c r="R43" s="293"/>
      <c r="S43" s="293"/>
      <c r="T43" s="294"/>
      <c r="U43" s="14"/>
    </row>
    <row r="44" spans="1:33" ht="10.050000000000001" customHeight="1" x14ac:dyDescent="0.35">
      <c r="A44" s="14"/>
      <c r="B44" s="14"/>
      <c r="C44" s="14"/>
      <c r="D44" s="15"/>
      <c r="E44" s="14"/>
      <c r="F44" s="14"/>
      <c r="G44" s="14"/>
      <c r="H44" s="14"/>
      <c r="I44" s="14"/>
      <c r="J44" s="14"/>
      <c r="K44" s="14"/>
      <c r="L44" s="14"/>
      <c r="M44" s="14"/>
      <c r="N44" s="14"/>
      <c r="O44" s="14"/>
      <c r="P44" s="14"/>
      <c r="Q44" s="14"/>
      <c r="R44" s="14"/>
      <c r="S44" s="14"/>
      <c r="T44" s="14"/>
      <c r="U44" s="14"/>
    </row>
    <row r="45" spans="1:33" ht="15.6" x14ac:dyDescent="0.35">
      <c r="A45" s="14"/>
      <c r="B45" s="14"/>
      <c r="O45" s="14"/>
      <c r="U45" s="14"/>
    </row>
  </sheetData>
  <sheetProtection sheet="1" objects="1" scenarios="1"/>
  <mergeCells count="69">
    <mergeCell ref="P2:T2"/>
    <mergeCell ref="B3:T3"/>
    <mergeCell ref="P4:T5"/>
    <mergeCell ref="C5:M5"/>
    <mergeCell ref="E7:F7"/>
    <mergeCell ref="G7:H7"/>
    <mergeCell ref="I7:M7"/>
    <mergeCell ref="E14:F14"/>
    <mergeCell ref="B2:N2"/>
    <mergeCell ref="P24:T25"/>
    <mergeCell ref="G12:H12"/>
    <mergeCell ref="G13:H16"/>
    <mergeCell ref="P6:T22"/>
    <mergeCell ref="C8:D8"/>
    <mergeCell ref="E8:F8"/>
    <mergeCell ref="G8:H8"/>
    <mergeCell ref="I8:M8"/>
    <mergeCell ref="C10:M10"/>
    <mergeCell ref="C12:D12"/>
    <mergeCell ref="E12:F12"/>
    <mergeCell ref="I12:M12"/>
    <mergeCell ref="C13:D13"/>
    <mergeCell ref="E13:F13"/>
    <mergeCell ref="C14:D14"/>
    <mergeCell ref="C7:D7"/>
    <mergeCell ref="C35:M35"/>
    <mergeCell ref="C37:E37"/>
    <mergeCell ref="P26:T40"/>
    <mergeCell ref="C20:M20"/>
    <mergeCell ref="C22:D22"/>
    <mergeCell ref="E22:F22"/>
    <mergeCell ref="G22:H22"/>
    <mergeCell ref="L22:M22"/>
    <mergeCell ref="C23:D24"/>
    <mergeCell ref="E23:F23"/>
    <mergeCell ref="G23:H23"/>
    <mergeCell ref="L23:M23"/>
    <mergeCell ref="E24:F24"/>
    <mergeCell ref="G24:H24"/>
    <mergeCell ref="L24:M24"/>
    <mergeCell ref="C26:M26"/>
    <mergeCell ref="W28:X28"/>
    <mergeCell ref="C29:D29"/>
    <mergeCell ref="E29:F29"/>
    <mergeCell ref="G29:H29"/>
    <mergeCell ref="C31:D31"/>
    <mergeCell ref="E31:F31"/>
    <mergeCell ref="G31:H31"/>
    <mergeCell ref="C30:D30"/>
    <mergeCell ref="E30:F30"/>
    <mergeCell ref="G30:H30"/>
    <mergeCell ref="C28:D28"/>
    <mergeCell ref="E28:F28"/>
    <mergeCell ref="G28:H28"/>
    <mergeCell ref="P42:T42"/>
    <mergeCell ref="P43:T43"/>
    <mergeCell ref="F37:I37"/>
    <mergeCell ref="J37:K37"/>
    <mergeCell ref="L37:M37"/>
    <mergeCell ref="B42:F42"/>
    <mergeCell ref="G42:J42"/>
    <mergeCell ref="G43:J43"/>
    <mergeCell ref="K42:N42"/>
    <mergeCell ref="K43:N43"/>
    <mergeCell ref="B43:F43"/>
    <mergeCell ref="F38:I38"/>
    <mergeCell ref="J38:K38"/>
    <mergeCell ref="L38:M38"/>
    <mergeCell ref="P41:T41"/>
  </mergeCells>
  <printOptions horizontalCentered="1"/>
  <pageMargins left="0" right="0" top="0.25" bottom="0.5" header="0" footer="0"/>
  <pageSetup scale="6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1680A-DD8B-4CAB-932C-BEE44E500403}">
  <sheetPr>
    <outlinePr summaryBelow="0" summaryRight="0"/>
    <pageSetUpPr fitToPage="1"/>
  </sheetPr>
  <dimension ref="A1:AU48"/>
  <sheetViews>
    <sheetView showGridLines="0" zoomScale="90" zoomScaleNormal="90" workbookViewId="0"/>
  </sheetViews>
  <sheetFormatPr defaultColWidth="14.44140625" defaultRowHeight="15" customHeight="1" x14ac:dyDescent="0.35"/>
  <cols>
    <col min="1" max="1" width="1.77734375" style="16" customWidth="1"/>
    <col min="2" max="2" width="1.6640625" style="16" customWidth="1"/>
    <col min="3" max="13" width="10.77734375" style="16" customWidth="1"/>
    <col min="14" max="15" width="1.77734375" style="16" customWidth="1"/>
    <col min="16" max="20" width="9.109375" style="16" customWidth="1"/>
    <col min="21" max="21" width="1.77734375" style="16" customWidth="1"/>
    <col min="22" max="22" width="26.44140625" style="16" bestFit="1" customWidth="1"/>
    <col min="23" max="23" width="17.88671875" style="16" bestFit="1" customWidth="1"/>
    <col min="24" max="24" width="18.33203125" style="16" bestFit="1" customWidth="1"/>
    <col min="25" max="25" width="27.6640625" style="16" bestFit="1" customWidth="1"/>
    <col min="26" max="26" width="8.77734375" style="16" bestFit="1" customWidth="1"/>
    <col min="27" max="16384" width="14.44140625" style="16"/>
  </cols>
  <sheetData>
    <row r="1" spans="1:21" ht="16.2" thickBot="1" x14ac:dyDescent="0.4">
      <c r="A1" s="14"/>
      <c r="B1" s="99" t="str">
        <f>'Start Here'!B1</f>
        <v>v25.1.1 - 2025.10</v>
      </c>
      <c r="C1" s="14"/>
      <c r="D1" s="15"/>
      <c r="E1" s="14"/>
      <c r="F1" s="14"/>
      <c r="G1" s="14"/>
      <c r="H1" s="14"/>
      <c r="I1" s="14"/>
      <c r="J1" s="14"/>
      <c r="K1" s="14"/>
      <c r="L1" s="14"/>
      <c r="M1" s="14"/>
      <c r="N1" s="14"/>
      <c r="O1" s="14"/>
      <c r="P1" s="14"/>
      <c r="Q1" s="14"/>
      <c r="R1" s="14"/>
      <c r="S1" s="14"/>
      <c r="T1" s="14"/>
      <c r="U1" s="14"/>
    </row>
    <row r="2" spans="1:21" ht="87" customHeight="1" thickBot="1" x14ac:dyDescent="0.4">
      <c r="A2" s="14"/>
      <c r="B2" s="256" t="s">
        <v>6</v>
      </c>
      <c r="C2" s="257"/>
      <c r="D2" s="257"/>
      <c r="E2" s="257"/>
      <c r="F2" s="257"/>
      <c r="G2" s="257"/>
      <c r="H2" s="257"/>
      <c r="I2" s="257"/>
      <c r="J2" s="257"/>
      <c r="K2" s="257"/>
      <c r="L2" s="257"/>
      <c r="M2" s="257"/>
      <c r="N2" s="257"/>
      <c r="O2" s="101"/>
      <c r="P2" s="258"/>
      <c r="Q2" s="258"/>
      <c r="R2" s="258"/>
      <c r="S2" s="258"/>
      <c r="T2" s="259"/>
      <c r="U2" s="14"/>
    </row>
    <row r="3" spans="1:21" ht="10.050000000000001" customHeight="1" thickBot="1" x14ac:dyDescent="0.4">
      <c r="A3" s="14"/>
      <c r="B3" s="260"/>
      <c r="C3" s="260"/>
      <c r="D3" s="260"/>
      <c r="E3" s="260"/>
      <c r="F3" s="260"/>
      <c r="G3" s="260"/>
      <c r="H3" s="260"/>
      <c r="I3" s="260"/>
      <c r="J3" s="260"/>
      <c r="K3" s="260"/>
      <c r="L3" s="260"/>
      <c r="M3" s="260"/>
      <c r="N3" s="260"/>
      <c r="O3" s="260"/>
      <c r="P3" s="260"/>
      <c r="Q3" s="260"/>
      <c r="R3" s="260"/>
      <c r="S3" s="260"/>
      <c r="T3" s="260"/>
      <c r="U3" s="14"/>
    </row>
    <row r="4" spans="1:21" ht="10.050000000000001" customHeight="1" x14ac:dyDescent="0.4">
      <c r="A4" s="14"/>
      <c r="B4" s="17"/>
      <c r="C4" s="18"/>
      <c r="D4" s="19"/>
      <c r="E4" s="20"/>
      <c r="F4" s="20"/>
      <c r="G4" s="20"/>
      <c r="H4" s="20"/>
      <c r="I4" s="20"/>
      <c r="J4" s="20"/>
      <c r="K4" s="20"/>
      <c r="L4" s="20"/>
      <c r="M4" s="21"/>
      <c r="N4" s="22"/>
      <c r="O4" s="23"/>
      <c r="P4" s="344" t="s">
        <v>15</v>
      </c>
      <c r="Q4" s="345"/>
      <c r="R4" s="345"/>
      <c r="S4" s="345"/>
      <c r="T4" s="346"/>
      <c r="U4" s="14"/>
    </row>
    <row r="5" spans="1:21" ht="21" x14ac:dyDescent="0.4">
      <c r="A5" s="14"/>
      <c r="B5" s="24"/>
      <c r="C5" s="235" t="s">
        <v>9</v>
      </c>
      <c r="D5" s="235"/>
      <c r="E5" s="235"/>
      <c r="F5" s="235"/>
      <c r="G5" s="235"/>
      <c r="H5" s="235"/>
      <c r="I5" s="235"/>
      <c r="J5" s="235"/>
      <c r="K5" s="235"/>
      <c r="L5" s="235"/>
      <c r="M5" s="235"/>
      <c r="N5" s="25"/>
      <c r="O5" s="23"/>
      <c r="P5" s="347"/>
      <c r="Q5" s="265"/>
      <c r="R5" s="265"/>
      <c r="S5" s="265"/>
      <c r="T5" s="348"/>
      <c r="U5" s="14"/>
    </row>
    <row r="6" spans="1:21" ht="10.050000000000001" customHeight="1" x14ac:dyDescent="0.4">
      <c r="A6" s="15"/>
      <c r="B6" s="24"/>
      <c r="C6" s="1"/>
      <c r="D6" s="2"/>
      <c r="E6" s="2"/>
      <c r="F6" s="2"/>
      <c r="G6" s="2"/>
      <c r="H6" s="2"/>
      <c r="I6" s="2"/>
      <c r="J6" s="2"/>
      <c r="K6" s="2"/>
      <c r="L6" s="2"/>
      <c r="M6" s="2"/>
      <c r="N6" s="25"/>
      <c r="O6" s="26"/>
      <c r="P6" s="329"/>
      <c r="Q6" s="284"/>
      <c r="R6" s="284"/>
      <c r="S6" s="284"/>
      <c r="T6" s="330"/>
      <c r="U6" s="15"/>
    </row>
    <row r="7" spans="1:21" s="103" customFormat="1" ht="15.6" x14ac:dyDescent="0.35">
      <c r="A7" s="105"/>
      <c r="B7" s="106"/>
      <c r="C7" s="162" t="s">
        <v>10</v>
      </c>
      <c r="D7" s="163"/>
      <c r="E7" s="267">
        <f>IF(ISBLANK('Start Here'!E7),"",'Start Here'!E7)</f>
        <v>1234</v>
      </c>
      <c r="F7" s="267"/>
      <c r="G7" s="162" t="s">
        <v>11</v>
      </c>
      <c r="H7" s="163"/>
      <c r="I7" s="255" t="str">
        <f>IF(ISBLANK('Start Here'!E6),"",'Start Here'!E6)</f>
        <v>Your Project Name</v>
      </c>
      <c r="J7" s="255"/>
      <c r="K7" s="255"/>
      <c r="L7" s="255"/>
      <c r="M7" s="255"/>
      <c r="N7" s="107"/>
      <c r="O7" s="105"/>
      <c r="P7" s="331"/>
      <c r="Q7" s="287"/>
      <c r="R7" s="287"/>
      <c r="S7" s="287"/>
      <c r="T7" s="332"/>
      <c r="U7" s="105"/>
    </row>
    <row r="8" spans="1:21" s="103" customFormat="1" ht="15.6" x14ac:dyDescent="0.35">
      <c r="A8" s="105"/>
      <c r="B8" s="106"/>
      <c r="C8" s="162" t="s">
        <v>12</v>
      </c>
      <c r="D8" s="163"/>
      <c r="E8" s="282">
        <v>45881</v>
      </c>
      <c r="F8" s="282"/>
      <c r="G8" s="162" t="s">
        <v>13</v>
      </c>
      <c r="H8" s="163"/>
      <c r="I8" s="255" t="str">
        <f>IF(ISBLANK('Start Here'!E5),"",'Start Here'!E5)</f>
        <v>Your Company Name</v>
      </c>
      <c r="J8" s="255"/>
      <c r="K8" s="255"/>
      <c r="L8" s="255"/>
      <c r="M8" s="255"/>
      <c r="N8" s="109"/>
      <c r="O8" s="105"/>
      <c r="P8" s="331"/>
      <c r="Q8" s="287"/>
      <c r="R8" s="287"/>
      <c r="S8" s="287"/>
      <c r="T8" s="332"/>
      <c r="U8" s="105"/>
    </row>
    <row r="9" spans="1:21" ht="10.050000000000001" customHeight="1" x14ac:dyDescent="0.4">
      <c r="A9" s="15"/>
      <c r="B9" s="24"/>
      <c r="C9" s="1"/>
      <c r="D9" s="2"/>
      <c r="E9" s="2"/>
      <c r="F9" s="2"/>
      <c r="G9" s="2"/>
      <c r="H9" s="2"/>
      <c r="I9" s="2"/>
      <c r="J9" s="2"/>
      <c r="K9" s="2"/>
      <c r="L9" s="2"/>
      <c r="M9" s="2"/>
      <c r="N9" s="28"/>
      <c r="O9" s="26"/>
      <c r="P9" s="331"/>
      <c r="Q9" s="287"/>
      <c r="R9" s="287"/>
      <c r="S9" s="287"/>
      <c r="T9" s="332"/>
    </row>
    <row r="10" spans="1:21" ht="21" x14ac:dyDescent="0.4">
      <c r="A10" s="15"/>
      <c r="B10" s="24"/>
      <c r="C10" s="235" t="s">
        <v>14</v>
      </c>
      <c r="D10" s="235"/>
      <c r="E10" s="235"/>
      <c r="F10" s="235"/>
      <c r="G10" s="235"/>
      <c r="H10" s="235"/>
      <c r="I10" s="235"/>
      <c r="J10" s="235"/>
      <c r="K10" s="235"/>
      <c r="L10" s="235"/>
      <c r="M10" s="235"/>
      <c r="N10" s="28"/>
      <c r="O10" s="26"/>
      <c r="P10" s="331"/>
      <c r="Q10" s="287"/>
      <c r="R10" s="287"/>
      <c r="S10" s="287"/>
      <c r="T10" s="332"/>
    </row>
    <row r="11" spans="1:21" ht="10.050000000000001" customHeight="1" x14ac:dyDescent="0.4">
      <c r="A11" s="14"/>
      <c r="B11" s="24"/>
      <c r="E11" s="4"/>
      <c r="F11" s="3"/>
      <c r="G11" s="3"/>
      <c r="H11" s="3"/>
      <c r="I11" s="3"/>
      <c r="J11" s="3"/>
      <c r="K11" s="3"/>
      <c r="L11" s="3"/>
      <c r="M11" s="4"/>
      <c r="N11" s="29"/>
      <c r="O11" s="23"/>
      <c r="P11" s="331"/>
      <c r="Q11" s="287"/>
      <c r="R11" s="287"/>
      <c r="S11" s="287"/>
      <c r="T11" s="332"/>
      <c r="U11" s="14"/>
    </row>
    <row r="12" spans="1:21" s="103" customFormat="1" ht="15.6" x14ac:dyDescent="0.35">
      <c r="A12" s="105"/>
      <c r="B12" s="106"/>
      <c r="C12" s="162" t="s">
        <v>60</v>
      </c>
      <c r="D12" s="163"/>
      <c r="E12" s="249" t="s">
        <v>61</v>
      </c>
      <c r="F12" s="250"/>
      <c r="G12" s="243" t="s">
        <v>47</v>
      </c>
      <c r="H12" s="244"/>
      <c r="I12" s="165"/>
      <c r="J12" s="165"/>
      <c r="K12" s="165"/>
      <c r="L12" s="165"/>
      <c r="M12" s="165"/>
      <c r="N12" s="107"/>
      <c r="O12" s="105"/>
      <c r="P12" s="331"/>
      <c r="Q12" s="287"/>
      <c r="R12" s="287"/>
      <c r="S12" s="287"/>
      <c r="T12" s="332"/>
      <c r="U12" s="105"/>
    </row>
    <row r="13" spans="1:21" s="103" customFormat="1" ht="15.6" x14ac:dyDescent="0.35">
      <c r="A13" s="108"/>
      <c r="B13" s="106"/>
      <c r="C13" s="162" t="s">
        <v>7</v>
      </c>
      <c r="D13" s="163"/>
      <c r="E13" s="249">
        <v>1</v>
      </c>
      <c r="F13" s="250"/>
      <c r="G13" s="298" t="s">
        <v>46</v>
      </c>
      <c r="H13" s="299"/>
      <c r="I13" s="154" t="str">
        <f>E7&amp;" 2D_"&amp;E13&amp;" "&amp;E14&amp;"_"&amp;E12&amp;"_"&amp;RIGHT(YEAR(E8),2)&amp;RIGHT("00"&amp;MONTH(E8),2)&amp;RIGHT("00"&amp;DAY(E8),2)</f>
        <v>1234 2D_1 A-250_Example_250812</v>
      </c>
      <c r="J13" s="155"/>
      <c r="K13" s="157"/>
      <c r="L13" s="157"/>
      <c r="M13" s="156"/>
      <c r="N13" s="107"/>
      <c r="O13" s="108"/>
      <c r="P13" s="331"/>
      <c r="Q13" s="287"/>
      <c r="R13" s="287"/>
      <c r="S13" s="287"/>
      <c r="T13" s="332"/>
      <c r="U13" s="108"/>
    </row>
    <row r="14" spans="1:21" s="103" customFormat="1" ht="15.6" x14ac:dyDescent="0.35">
      <c r="A14" s="105"/>
      <c r="B14" s="106"/>
      <c r="C14" s="162" t="s">
        <v>8</v>
      </c>
      <c r="D14" s="163"/>
      <c r="E14" s="249" t="s">
        <v>40</v>
      </c>
      <c r="F14" s="250"/>
      <c r="G14" s="300"/>
      <c r="H14" s="301"/>
      <c r="I14" s="154" t="str">
        <f>E7&amp;" Comp A_"&amp;C30&amp;"_"&amp;RIGHT(YEAR(E8),2)&amp;RIGHT("00"&amp;MONTH(E8),2)&amp;RIGHT("00"&amp;DAY(E8),2)</f>
        <v>1234 Comp A_Example - AG Wall 1 _250812</v>
      </c>
      <c r="J14" s="155"/>
      <c r="K14" s="157"/>
      <c r="L14" s="157"/>
      <c r="M14" s="156"/>
      <c r="N14" s="107"/>
      <c r="O14" s="105"/>
      <c r="P14" s="331"/>
      <c r="Q14" s="287"/>
      <c r="R14" s="287"/>
      <c r="S14" s="287"/>
      <c r="T14" s="332"/>
      <c r="U14" s="105"/>
    </row>
    <row r="15" spans="1:21" s="103" customFormat="1" ht="15.6" x14ac:dyDescent="0.35">
      <c r="A15" s="108"/>
      <c r="B15" s="106"/>
      <c r="G15" s="300"/>
      <c r="H15" s="301"/>
      <c r="I15" s="154" t="str">
        <f>E7&amp;" Comp B_"&amp;C31&amp;"_"&amp;RIGHT(YEAR(E8),2)&amp;RIGHT("00"&amp;MONTH(E8),2)&amp;RIGHT("00"&amp;DAY(E8),2)</f>
        <v>1234 Comp B_Example - AG Wall 2_250812</v>
      </c>
      <c r="J15" s="155"/>
      <c r="K15" s="157"/>
      <c r="L15" s="157"/>
      <c r="M15" s="156"/>
      <c r="N15" s="107"/>
      <c r="O15" s="108"/>
      <c r="P15" s="331"/>
      <c r="Q15" s="287"/>
      <c r="R15" s="287"/>
      <c r="S15" s="287"/>
      <c r="T15" s="332"/>
      <c r="U15" s="108"/>
    </row>
    <row r="16" spans="1:21" s="103" customFormat="1" ht="15.6" x14ac:dyDescent="0.35">
      <c r="A16" s="108"/>
      <c r="B16" s="106"/>
      <c r="G16" s="300"/>
      <c r="H16" s="301"/>
      <c r="I16" s="154" t="str">
        <f>E7&amp;" Comp C_"&amp;C32&amp;"_"&amp;RIGHT(YEAR(E8),2)&amp;RIGHT("00"&amp;MONTH(E8),2)&amp;RIGHT("00"&amp;DAY(E8),2)</f>
        <v>1234 Comp C_Example - Door_250812</v>
      </c>
      <c r="J16" s="155"/>
      <c r="K16" s="157"/>
      <c r="L16" s="157"/>
      <c r="M16" s="156"/>
      <c r="N16" s="107"/>
      <c r="O16" s="108"/>
      <c r="P16" s="331"/>
      <c r="Q16" s="287"/>
      <c r="R16" s="287"/>
      <c r="S16" s="287"/>
      <c r="T16" s="332"/>
      <c r="U16" s="108"/>
    </row>
    <row r="17" spans="1:47" s="103" customFormat="1" ht="15.6" x14ac:dyDescent="0.35">
      <c r="A17" s="105"/>
      <c r="B17" s="106"/>
      <c r="G17" s="302"/>
      <c r="H17" s="303"/>
      <c r="I17" s="154" t="str">
        <f>E7&amp;" Comp D_"&amp;C33&amp;"_"&amp;RIGHT(YEAR(E8),2)&amp;RIGHT("00"&amp;MONTH(E8),2)&amp;RIGHT("00"&amp;DAY(E8),2)</f>
        <v>1234 Comp D_Example - Slab_250812</v>
      </c>
      <c r="J17" s="155"/>
      <c r="K17" s="157"/>
      <c r="L17" s="157"/>
      <c r="M17" s="156"/>
      <c r="N17" s="107"/>
      <c r="O17" s="105"/>
      <c r="P17" s="331"/>
      <c r="Q17" s="287"/>
      <c r="R17" s="287"/>
      <c r="S17" s="287"/>
      <c r="T17" s="332"/>
      <c r="U17" s="105"/>
    </row>
    <row r="18" spans="1:47" ht="10.050000000000001" customHeight="1" thickBot="1" x14ac:dyDescent="0.45">
      <c r="A18" s="14"/>
      <c r="B18" s="30"/>
      <c r="C18" s="31"/>
      <c r="D18" s="32"/>
      <c r="E18" s="33"/>
      <c r="F18" s="33"/>
      <c r="G18" s="33"/>
      <c r="H18" s="33"/>
      <c r="I18" s="33"/>
      <c r="J18" s="33"/>
      <c r="K18" s="33"/>
      <c r="L18" s="33"/>
      <c r="M18" s="34"/>
      <c r="N18" s="35"/>
      <c r="O18" s="23"/>
      <c r="P18" s="331"/>
      <c r="Q18" s="287"/>
      <c r="R18" s="287"/>
      <c r="S18" s="287"/>
      <c r="T18" s="332"/>
      <c r="U18" s="14"/>
    </row>
    <row r="19" spans="1:47" ht="10.050000000000001" customHeight="1" thickBot="1" x14ac:dyDescent="0.45">
      <c r="A19" s="14"/>
      <c r="B19" s="14"/>
      <c r="C19" s="36"/>
      <c r="D19" s="37"/>
      <c r="E19" s="36"/>
      <c r="F19" s="38"/>
      <c r="G19" s="38"/>
      <c r="H19" s="38"/>
      <c r="I19" s="38"/>
      <c r="J19" s="38"/>
      <c r="K19" s="38"/>
      <c r="L19" s="38"/>
      <c r="M19" s="38"/>
      <c r="N19" s="39"/>
      <c r="O19" s="23"/>
      <c r="P19" s="331"/>
      <c r="Q19" s="287"/>
      <c r="R19" s="287"/>
      <c r="S19" s="287"/>
      <c r="T19" s="332"/>
      <c r="U19" s="14"/>
    </row>
    <row r="20" spans="1:47" ht="10.050000000000001" customHeight="1" x14ac:dyDescent="0.4">
      <c r="A20" s="14"/>
      <c r="B20" s="40"/>
      <c r="C20" s="41"/>
      <c r="D20" s="41"/>
      <c r="E20" s="41"/>
      <c r="F20" s="41"/>
      <c r="G20" s="41"/>
      <c r="H20" s="42"/>
      <c r="I20" s="41"/>
      <c r="J20" s="43"/>
      <c r="K20" s="43"/>
      <c r="L20" s="41"/>
      <c r="M20" s="42"/>
      <c r="N20" s="44"/>
      <c r="O20" s="45"/>
      <c r="P20" s="331"/>
      <c r="Q20" s="287"/>
      <c r="R20" s="287"/>
      <c r="S20" s="287"/>
      <c r="T20" s="332"/>
      <c r="U20" s="14"/>
      <c r="AK20" s="46"/>
      <c r="AL20" s="46"/>
      <c r="AM20" s="46"/>
      <c r="AN20" s="47"/>
      <c r="AO20" s="48"/>
      <c r="AP20" s="49"/>
      <c r="AQ20" s="49"/>
      <c r="AR20" s="48"/>
      <c r="AS20" s="50"/>
      <c r="AT20" s="51"/>
      <c r="AU20" s="52"/>
    </row>
    <row r="21" spans="1:47" s="56" customFormat="1" ht="21.6" thickBot="1" x14ac:dyDescent="0.55000000000000004">
      <c r="A21" s="53"/>
      <c r="B21" s="54"/>
      <c r="C21" s="235" t="s">
        <v>44</v>
      </c>
      <c r="D21" s="235"/>
      <c r="E21" s="235"/>
      <c r="F21" s="235"/>
      <c r="G21" s="235"/>
      <c r="H21" s="235"/>
      <c r="I21" s="235"/>
      <c r="J21" s="235"/>
      <c r="K21" s="235"/>
      <c r="L21" s="235"/>
      <c r="M21" s="235"/>
      <c r="N21" s="55"/>
      <c r="O21" s="53"/>
      <c r="P21" s="333"/>
      <c r="Q21" s="334"/>
      <c r="R21" s="334"/>
      <c r="S21" s="334"/>
      <c r="T21" s="335"/>
      <c r="U21" s="53"/>
      <c r="AT21" s="57"/>
      <c r="AU21" s="13"/>
    </row>
    <row r="22" spans="1:47" ht="10.050000000000001" customHeight="1" thickBot="1" x14ac:dyDescent="0.4">
      <c r="A22" s="15"/>
      <c r="B22" s="58"/>
      <c r="C22" s="59"/>
      <c r="D22" s="59"/>
      <c r="E22" s="59"/>
      <c r="F22" s="59"/>
      <c r="G22" s="59"/>
      <c r="H22" s="59"/>
      <c r="I22" s="59"/>
      <c r="J22" s="59"/>
      <c r="K22" s="59"/>
      <c r="L22" s="59"/>
      <c r="M22" s="59"/>
      <c r="N22" s="60"/>
      <c r="AT22" s="61"/>
      <c r="AU22" s="62"/>
    </row>
    <row r="23" spans="1:47" s="65" customFormat="1" ht="32.4" customHeight="1" x14ac:dyDescent="0.4">
      <c r="A23" s="23"/>
      <c r="B23" s="63"/>
      <c r="C23" s="251" t="s">
        <v>59</v>
      </c>
      <c r="D23" s="236"/>
      <c r="E23" s="236" t="s">
        <v>19</v>
      </c>
      <c r="F23" s="236"/>
      <c r="G23" s="236" t="s">
        <v>34</v>
      </c>
      <c r="H23" s="236"/>
      <c r="I23" s="92" t="s">
        <v>35</v>
      </c>
      <c r="J23" s="92" t="s">
        <v>36</v>
      </c>
      <c r="K23" s="92" t="s">
        <v>5</v>
      </c>
      <c r="L23" s="252" t="s">
        <v>37</v>
      </c>
      <c r="M23" s="253"/>
      <c r="N23" s="64"/>
      <c r="O23" s="23"/>
      <c r="P23" s="338" t="s">
        <v>16</v>
      </c>
      <c r="Q23" s="339"/>
      <c r="R23" s="339"/>
      <c r="S23" s="339"/>
      <c r="T23" s="340"/>
      <c r="AT23" s="48"/>
      <c r="AU23" s="66"/>
    </row>
    <row r="24" spans="1:47" s="103" customFormat="1" ht="17.399999999999999" customHeight="1" x14ac:dyDescent="0.35">
      <c r="A24" s="105"/>
      <c r="B24" s="110"/>
      <c r="C24" s="221" t="str">
        <f>E12</f>
        <v>Example</v>
      </c>
      <c r="D24" s="221"/>
      <c r="E24" s="222" t="s">
        <v>3</v>
      </c>
      <c r="F24" s="222"/>
      <c r="G24" s="276">
        <v>0.08</v>
      </c>
      <c r="H24" s="276"/>
      <c r="I24" s="147">
        <v>54</v>
      </c>
      <c r="J24" s="148">
        <v>134.5</v>
      </c>
      <c r="K24" s="149">
        <v>3.5000000000000003E-2</v>
      </c>
      <c r="L24" s="226">
        <f>G24*(J24/12)*I24</f>
        <v>48.42</v>
      </c>
      <c r="M24" s="227"/>
      <c r="N24" s="111"/>
      <c r="O24" s="105"/>
      <c r="P24" s="341"/>
      <c r="Q24" s="342"/>
      <c r="R24" s="342"/>
      <c r="S24" s="342"/>
      <c r="T24" s="343"/>
      <c r="U24" s="105"/>
    </row>
    <row r="25" spans="1:47" s="103" customFormat="1" ht="15.6" x14ac:dyDescent="0.35">
      <c r="A25" s="105"/>
      <c r="B25" s="110"/>
      <c r="C25" s="221"/>
      <c r="D25" s="221"/>
      <c r="E25" s="222" t="s">
        <v>4</v>
      </c>
      <c r="F25" s="222"/>
      <c r="G25" s="277">
        <v>0.12</v>
      </c>
      <c r="H25" s="277"/>
      <c r="I25" s="102">
        <f>I24</f>
        <v>54</v>
      </c>
      <c r="J25" s="150">
        <v>90</v>
      </c>
      <c r="K25" s="94">
        <f>K24</f>
        <v>3.5000000000000003E-2</v>
      </c>
      <c r="L25" s="233">
        <f>G25*I25*(J25/12)</f>
        <v>48.599999999999994</v>
      </c>
      <c r="M25" s="234"/>
      <c r="N25" s="111"/>
      <c r="O25" s="105"/>
      <c r="P25" s="341"/>
      <c r="Q25" s="342"/>
      <c r="R25" s="342"/>
      <c r="S25" s="342"/>
      <c r="T25" s="343"/>
      <c r="U25" s="105"/>
    </row>
    <row r="26" spans="1:47" ht="10.050000000000001" customHeight="1" x14ac:dyDescent="0.4">
      <c r="A26" s="14"/>
      <c r="B26" s="58"/>
      <c r="C26" s="7"/>
      <c r="D26" s="7"/>
      <c r="E26" s="6"/>
      <c r="F26" s="6"/>
      <c r="G26" s="67"/>
      <c r="H26" s="67"/>
      <c r="I26" s="67"/>
      <c r="J26" s="67"/>
      <c r="K26" s="68"/>
      <c r="L26" s="67"/>
      <c r="M26" s="67"/>
      <c r="N26" s="60"/>
      <c r="O26" s="23"/>
      <c r="P26" s="341"/>
      <c r="Q26" s="342"/>
      <c r="R26" s="342"/>
      <c r="S26" s="342"/>
      <c r="T26" s="343"/>
    </row>
    <row r="27" spans="1:47" s="56" customFormat="1" ht="21" x14ac:dyDescent="0.5">
      <c r="A27" s="53"/>
      <c r="B27" s="54"/>
      <c r="C27" s="161" t="s">
        <v>53</v>
      </c>
      <c r="D27" s="235"/>
      <c r="E27" s="235"/>
      <c r="F27" s="235"/>
      <c r="G27" s="235"/>
      <c r="H27" s="235"/>
      <c r="I27" s="235"/>
      <c r="J27" s="235"/>
      <c r="K27" s="235"/>
      <c r="L27" s="235"/>
      <c r="M27" s="235"/>
      <c r="N27" s="55"/>
      <c r="O27" s="53"/>
      <c r="P27" s="341"/>
      <c r="Q27" s="342"/>
      <c r="R27" s="342"/>
      <c r="S27" s="342"/>
      <c r="T27" s="343"/>
      <c r="U27" s="53"/>
    </row>
    <row r="28" spans="1:47" ht="10.050000000000001" customHeight="1" x14ac:dyDescent="0.4">
      <c r="A28" s="14"/>
      <c r="B28" s="58"/>
      <c r="C28" s="67"/>
      <c r="D28" s="67"/>
      <c r="E28" s="67"/>
      <c r="F28" s="67"/>
      <c r="G28" s="67"/>
      <c r="H28" s="67"/>
      <c r="I28" s="67"/>
      <c r="J28" s="67"/>
      <c r="K28" s="67"/>
      <c r="L28" s="67"/>
      <c r="M28" s="67"/>
      <c r="N28" s="60"/>
      <c r="O28" s="23"/>
      <c r="P28" s="341"/>
      <c r="Q28" s="342"/>
      <c r="R28" s="342"/>
      <c r="S28" s="342"/>
      <c r="T28" s="343"/>
      <c r="U28" s="14"/>
    </row>
    <row r="29" spans="1:47" ht="34.799999999999997" customHeight="1" x14ac:dyDescent="0.4">
      <c r="A29" s="14"/>
      <c r="B29" s="58"/>
      <c r="C29" s="236" t="s">
        <v>31</v>
      </c>
      <c r="D29" s="236"/>
      <c r="E29" s="236" t="s">
        <v>19</v>
      </c>
      <c r="F29" s="236"/>
      <c r="G29" s="236" t="s">
        <v>42</v>
      </c>
      <c r="H29" s="236"/>
      <c r="I29" s="92" t="s">
        <v>35</v>
      </c>
      <c r="J29" s="92" t="s">
        <v>36</v>
      </c>
      <c r="K29" s="92" t="s">
        <v>5</v>
      </c>
      <c r="L29" s="92" t="s">
        <v>37</v>
      </c>
      <c r="M29" s="93" t="s">
        <v>43</v>
      </c>
      <c r="N29" s="60"/>
      <c r="O29" s="23"/>
      <c r="P29" s="341"/>
      <c r="Q29" s="342"/>
      <c r="R29" s="342"/>
      <c r="S29" s="342"/>
      <c r="T29" s="343"/>
      <c r="U29" s="14"/>
      <c r="W29" s="278"/>
      <c r="X29" s="278"/>
      <c r="Y29" s="104"/>
      <c r="Z29" s="69"/>
      <c r="AA29" s="69"/>
      <c r="AB29" s="69"/>
      <c r="AC29" s="69"/>
      <c r="AD29" s="69"/>
      <c r="AF29" s="70"/>
      <c r="AG29" s="69"/>
    </row>
    <row r="30" spans="1:47" s="103" customFormat="1" ht="17.399999999999999" customHeight="1" x14ac:dyDescent="0.35">
      <c r="A30" s="108"/>
      <c r="B30" s="110"/>
      <c r="C30" s="228" t="s">
        <v>65</v>
      </c>
      <c r="D30" s="229"/>
      <c r="E30" s="230" t="s">
        <v>4</v>
      </c>
      <c r="F30" s="230"/>
      <c r="G30" s="231">
        <v>2.8199999999999999E-2</v>
      </c>
      <c r="H30" s="231"/>
      <c r="I30" s="151">
        <v>54</v>
      </c>
      <c r="J30" s="152">
        <v>36</v>
      </c>
      <c r="K30" s="153">
        <v>0</v>
      </c>
      <c r="L30" s="95">
        <f>G30*(J30/12)*I30</f>
        <v>4.5683999999999996</v>
      </c>
      <c r="M30" s="96">
        <f>IFERROR(1/G30,"-")</f>
        <v>35.460992907801419</v>
      </c>
      <c r="N30" s="111"/>
      <c r="O30" s="108"/>
      <c r="P30" s="341"/>
      <c r="Q30" s="342"/>
      <c r="R30" s="342"/>
      <c r="S30" s="342"/>
      <c r="T30" s="343"/>
      <c r="U30" s="108"/>
      <c r="W30" s="112"/>
      <c r="X30" s="113"/>
      <c r="Y30" s="113"/>
      <c r="Z30" s="114"/>
      <c r="AA30" s="114"/>
      <c r="AB30" s="114"/>
      <c r="AC30" s="114"/>
      <c r="AD30" s="114"/>
      <c r="AF30" s="115"/>
      <c r="AG30" s="114"/>
    </row>
    <row r="31" spans="1:47" s="103" customFormat="1" ht="17.399999999999999" customHeight="1" x14ac:dyDescent="0.35">
      <c r="A31" s="108"/>
      <c r="B31" s="110"/>
      <c r="C31" s="228" t="s">
        <v>66</v>
      </c>
      <c r="D31" s="229"/>
      <c r="E31" s="230" t="s">
        <v>4</v>
      </c>
      <c r="F31" s="230"/>
      <c r="G31" s="231">
        <v>3.5999999999999997E-2</v>
      </c>
      <c r="H31" s="231"/>
      <c r="I31" s="151">
        <v>54</v>
      </c>
      <c r="J31" s="152">
        <v>8</v>
      </c>
      <c r="K31" s="153">
        <v>0</v>
      </c>
      <c r="L31" s="95">
        <f>G31*(J31/12)*I31</f>
        <v>1.2959999999999998</v>
      </c>
      <c r="M31" s="96">
        <f>IFERROR(1/G31,"-")</f>
        <v>27.777777777777779</v>
      </c>
      <c r="N31" s="111"/>
      <c r="O31" s="108"/>
      <c r="P31" s="341"/>
      <c r="Q31" s="342"/>
      <c r="R31" s="342"/>
      <c r="S31" s="342"/>
      <c r="T31" s="343"/>
      <c r="U31" s="108"/>
      <c r="W31" s="116"/>
      <c r="X31" s="117"/>
      <c r="Y31" s="117"/>
      <c r="Z31" s="118"/>
      <c r="AA31" s="118"/>
      <c r="AB31" s="118"/>
      <c r="AC31" s="118"/>
      <c r="AD31" s="118"/>
      <c r="AF31" s="119"/>
      <c r="AG31" s="118"/>
    </row>
    <row r="32" spans="1:47" s="103" customFormat="1" ht="17.399999999999999" customHeight="1" x14ac:dyDescent="0.35">
      <c r="A32" s="108"/>
      <c r="B32" s="110"/>
      <c r="C32" s="228" t="s">
        <v>64</v>
      </c>
      <c r="D32" s="229"/>
      <c r="E32" s="230" t="s">
        <v>4</v>
      </c>
      <c r="F32" s="230"/>
      <c r="G32" s="231">
        <v>0.2</v>
      </c>
      <c r="H32" s="231"/>
      <c r="I32" s="151">
        <v>54</v>
      </c>
      <c r="J32" s="152">
        <v>12</v>
      </c>
      <c r="K32" s="153">
        <v>0</v>
      </c>
      <c r="L32" s="95">
        <f>G32*(J32/12)*I32</f>
        <v>10.8</v>
      </c>
      <c r="M32" s="96">
        <f t="shared" ref="M32:M33" si="0">IFERROR(1/G32,"-")</f>
        <v>5</v>
      </c>
      <c r="N32" s="111"/>
      <c r="O32" s="108"/>
      <c r="P32" s="341"/>
      <c r="Q32" s="342"/>
      <c r="R32" s="342"/>
      <c r="S32" s="342"/>
      <c r="T32" s="343"/>
      <c r="U32" s="108"/>
      <c r="W32" s="116"/>
      <c r="X32" s="117"/>
      <c r="Y32" s="117"/>
      <c r="Z32" s="118"/>
      <c r="AA32" s="118"/>
      <c r="AB32" s="118"/>
      <c r="AC32" s="118"/>
      <c r="AD32" s="118"/>
      <c r="AF32" s="119"/>
      <c r="AG32" s="118"/>
    </row>
    <row r="33" spans="1:33" s="103" customFormat="1" ht="17.399999999999999" customHeight="1" x14ac:dyDescent="0.35">
      <c r="A33" s="108"/>
      <c r="B33" s="110"/>
      <c r="C33" s="228" t="s">
        <v>63</v>
      </c>
      <c r="D33" s="229"/>
      <c r="E33" s="230" t="s">
        <v>4</v>
      </c>
      <c r="F33" s="230"/>
      <c r="G33" s="231">
        <v>3.15E-2</v>
      </c>
      <c r="H33" s="231"/>
      <c r="I33" s="151">
        <v>27</v>
      </c>
      <c r="J33" s="152">
        <v>36</v>
      </c>
      <c r="K33" s="153">
        <v>0</v>
      </c>
      <c r="L33" s="95">
        <f>G33*(J33/12)*I33</f>
        <v>2.5514999999999999</v>
      </c>
      <c r="M33" s="96">
        <f t="shared" si="0"/>
        <v>31.746031746031747</v>
      </c>
      <c r="N33" s="111"/>
      <c r="O33" s="108"/>
      <c r="P33" s="341"/>
      <c r="Q33" s="342"/>
      <c r="R33" s="342"/>
      <c r="S33" s="342"/>
      <c r="T33" s="343"/>
      <c r="U33" s="108"/>
      <c r="AF33" s="120"/>
    </row>
    <row r="34" spans="1:33" ht="10.050000000000001" customHeight="1" thickBot="1" x14ac:dyDescent="0.45">
      <c r="A34" s="14"/>
      <c r="B34" s="73"/>
      <c r="C34" s="74"/>
      <c r="D34" s="74"/>
      <c r="E34" s="74"/>
      <c r="F34" s="74"/>
      <c r="G34" s="74"/>
      <c r="H34" s="74"/>
      <c r="I34" s="74"/>
      <c r="J34" s="74"/>
      <c r="K34" s="74"/>
      <c r="L34" s="74"/>
      <c r="M34" s="74"/>
      <c r="N34" s="75"/>
      <c r="O34" s="23"/>
      <c r="P34" s="341"/>
      <c r="Q34" s="342"/>
      <c r="R34" s="342"/>
      <c r="S34" s="342"/>
      <c r="T34" s="343"/>
      <c r="U34" s="14"/>
      <c r="AF34" s="52"/>
    </row>
    <row r="35" spans="1:33" ht="10.050000000000001" customHeight="1" thickBot="1" x14ac:dyDescent="0.45">
      <c r="A35" s="15"/>
      <c r="B35" s="67"/>
      <c r="N35" s="76"/>
      <c r="O35" s="26"/>
      <c r="P35" s="341"/>
      <c r="Q35" s="342"/>
      <c r="R35" s="342"/>
      <c r="S35" s="342"/>
      <c r="T35" s="343"/>
      <c r="U35" s="15"/>
      <c r="AF35" s="67"/>
    </row>
    <row r="36" spans="1:33" ht="10.050000000000001" customHeight="1" x14ac:dyDescent="0.4">
      <c r="A36" s="15"/>
      <c r="B36" s="40"/>
      <c r="C36" s="41"/>
      <c r="D36" s="41"/>
      <c r="E36" s="41"/>
      <c r="F36" s="41"/>
      <c r="G36" s="41"/>
      <c r="H36" s="41"/>
      <c r="I36" s="41"/>
      <c r="J36" s="41"/>
      <c r="K36" s="41"/>
      <c r="L36" s="41"/>
      <c r="M36" s="41"/>
      <c r="N36" s="77"/>
      <c r="O36" s="26"/>
      <c r="P36" s="341"/>
      <c r="Q36" s="342"/>
      <c r="R36" s="342"/>
      <c r="S36" s="342"/>
      <c r="T36" s="343"/>
      <c r="U36" s="15"/>
      <c r="AF36" s="67"/>
    </row>
    <row r="37" spans="1:33" s="56" customFormat="1" ht="21" x14ac:dyDescent="0.5">
      <c r="A37" s="53"/>
      <c r="B37" s="54"/>
      <c r="C37" s="254" t="s">
        <v>45</v>
      </c>
      <c r="D37" s="254"/>
      <c r="E37" s="254"/>
      <c r="F37" s="254"/>
      <c r="G37" s="254"/>
      <c r="H37" s="254"/>
      <c r="I37" s="254"/>
      <c r="J37" s="254"/>
      <c r="K37" s="254"/>
      <c r="L37" s="254"/>
      <c r="M37" s="254"/>
      <c r="N37" s="55"/>
      <c r="O37" s="53"/>
      <c r="P37" s="341"/>
      <c r="Q37" s="342"/>
      <c r="R37" s="342"/>
      <c r="S37" s="342"/>
      <c r="T37" s="343"/>
      <c r="U37" s="53"/>
      <c r="W37" s="10"/>
      <c r="X37" s="10"/>
      <c r="Y37" s="10"/>
      <c r="Z37" s="11"/>
      <c r="AA37" s="11"/>
      <c r="AB37" s="11"/>
      <c r="AC37" s="11"/>
      <c r="AD37" s="12"/>
      <c r="AF37" s="78"/>
      <c r="AG37" s="13"/>
    </row>
    <row r="38" spans="1:33" ht="10.050000000000001" customHeight="1" x14ac:dyDescent="0.4">
      <c r="A38" s="15"/>
      <c r="B38" s="58"/>
      <c r="C38" s="79"/>
      <c r="D38" s="79"/>
      <c r="E38" s="79"/>
      <c r="F38" s="79"/>
      <c r="G38" s="79"/>
      <c r="H38" s="79"/>
      <c r="I38" s="79"/>
      <c r="J38" s="79"/>
      <c r="K38" s="79"/>
      <c r="L38" s="79"/>
      <c r="M38" s="79"/>
      <c r="N38" s="60"/>
      <c r="O38" s="26"/>
      <c r="P38" s="341"/>
      <c r="Q38" s="342"/>
      <c r="R38" s="342"/>
      <c r="S38" s="342"/>
      <c r="T38" s="343"/>
      <c r="U38" s="15"/>
      <c r="Y38" s="5"/>
      <c r="Z38" s="6"/>
      <c r="AA38" s="7"/>
      <c r="AB38" s="7"/>
      <c r="AC38" s="7"/>
      <c r="AD38" s="8"/>
      <c r="AF38" s="80"/>
      <c r="AG38" s="9"/>
    </row>
    <row r="39" spans="1:33" ht="31.95" customHeight="1" x14ac:dyDescent="0.4">
      <c r="A39" s="14"/>
      <c r="B39" s="58"/>
      <c r="C39" s="225" t="s">
        <v>32</v>
      </c>
      <c r="D39" s="225"/>
      <c r="E39" s="225"/>
      <c r="F39" s="223" t="s">
        <v>39</v>
      </c>
      <c r="G39" s="223"/>
      <c r="H39" s="223"/>
      <c r="I39" s="223"/>
      <c r="J39" s="223" t="s">
        <v>38</v>
      </c>
      <c r="K39" s="224"/>
      <c r="L39" s="225" t="s">
        <v>33</v>
      </c>
      <c r="M39" s="225"/>
      <c r="N39" s="81"/>
      <c r="O39" s="23"/>
      <c r="P39" s="341"/>
      <c r="Q39" s="342"/>
      <c r="R39" s="342"/>
      <c r="S39" s="342"/>
      <c r="T39" s="343"/>
      <c r="U39" s="14"/>
      <c r="AF39" s="80"/>
    </row>
    <row r="40" spans="1:33" s="65" customFormat="1" ht="17.399999999999999" x14ac:dyDescent="0.4">
      <c r="A40" s="23"/>
      <c r="B40" s="63"/>
      <c r="C40" s="158"/>
      <c r="D40" s="159" t="str">
        <f>E13&amp;" / "&amp;E14&amp;": "&amp;E12</f>
        <v>1 / A-250: Example</v>
      </c>
      <c r="E40" s="160"/>
      <c r="F40" s="213">
        <f>IF(C41="",AVERAGE((L24-(L30+L33+L32))/I24,(L25-(L30+L33+L32))/I25),"Error")</f>
        <v>0.56648333333333334</v>
      </c>
      <c r="G40" s="213"/>
      <c r="H40" s="213"/>
      <c r="I40" s="213"/>
      <c r="J40" s="273"/>
      <c r="K40" s="273"/>
      <c r="L40" s="215" t="str">
        <f>IF(AVERAGE(I30:I33)=54,"Ambient",IF(AVERAGE(I30:I33)=27,"Basement",IF(AND(MIN(I30:I33)=27,MAX(I30:I33)=54),"Perimeter","Review Delta T")))</f>
        <v>Perimeter</v>
      </c>
      <c r="M40" s="215"/>
      <c r="N40" s="64"/>
      <c r="O40" s="23"/>
      <c r="P40" s="341"/>
      <c r="Q40" s="342"/>
      <c r="R40" s="342"/>
      <c r="S40" s="342"/>
      <c r="T40" s="343"/>
      <c r="U40" s="23"/>
      <c r="AF40" s="80"/>
    </row>
    <row r="41" spans="1:33" ht="10.050000000000001" customHeight="1" x14ac:dyDescent="0.4">
      <c r="A41" s="14"/>
      <c r="B41" s="58"/>
      <c r="C41" s="97" t="str">
        <f>IF(AND((MIN(L24:L25)/MAX(L24:L25))&gt;0.95,(MAX(L24:L25)/MIN(L24:L25))&lt;1.05),"","Average psi value is too far off from individual interior and exterior values. Review the 2-D THERM model U-factor, Delta T and Length inputs.")</f>
        <v/>
      </c>
      <c r="D41" s="67"/>
      <c r="E41" s="67"/>
      <c r="F41" s="67"/>
      <c r="G41" s="67"/>
      <c r="H41" s="67"/>
      <c r="I41" s="67"/>
      <c r="J41" s="67"/>
      <c r="K41" s="67"/>
      <c r="L41" s="67"/>
      <c r="M41" s="67"/>
      <c r="N41" s="81"/>
      <c r="O41" s="23"/>
      <c r="P41" s="341"/>
      <c r="Q41" s="342"/>
      <c r="R41" s="342"/>
      <c r="S41" s="342"/>
      <c r="T41" s="343"/>
      <c r="U41" s="14"/>
    </row>
    <row r="42" spans="1:33" s="90" customFormat="1" ht="10.050000000000001" customHeight="1" thickBot="1" x14ac:dyDescent="0.35">
      <c r="A42" s="82"/>
      <c r="B42" s="83"/>
      <c r="C42" s="98" t="str">
        <f>IF(F40&lt;0.006,"Phius recommends against taking negative thermal bridges in the design phase. See Thermal Bridges section in Certification Guidebook.","")</f>
        <v/>
      </c>
      <c r="D42" s="84"/>
      <c r="E42" s="85"/>
      <c r="F42" s="85"/>
      <c r="G42" s="85"/>
      <c r="H42" s="86"/>
      <c r="I42" s="86"/>
      <c r="J42" s="86"/>
      <c r="K42" s="86"/>
      <c r="L42" s="86"/>
      <c r="M42" s="87"/>
      <c r="N42" s="88"/>
      <c r="O42" s="89"/>
      <c r="P42" s="295"/>
      <c r="Q42" s="296"/>
      <c r="R42" s="296"/>
      <c r="S42" s="296"/>
      <c r="T42" s="297"/>
      <c r="U42" s="82"/>
    </row>
    <row r="43" spans="1:33" ht="10.050000000000001" customHeight="1" thickBot="1" x14ac:dyDescent="0.45">
      <c r="A43" s="14"/>
      <c r="B43" s="23"/>
      <c r="C43" s="23"/>
      <c r="D43" s="26"/>
      <c r="E43" s="23"/>
      <c r="F43" s="23"/>
      <c r="G43" s="23"/>
      <c r="H43" s="23"/>
      <c r="I43" s="23"/>
      <c r="J43" s="23"/>
      <c r="K43" s="23"/>
      <c r="L43" s="23"/>
      <c r="M43" s="23"/>
      <c r="N43" s="23"/>
      <c r="O43" s="23"/>
      <c r="P43" s="336"/>
      <c r="Q43" s="337"/>
      <c r="R43" s="337"/>
      <c r="S43" s="337"/>
      <c r="T43" s="337"/>
      <c r="U43" s="14"/>
    </row>
    <row r="44" spans="1:33" ht="17.399999999999999" x14ac:dyDescent="0.4">
      <c r="A44" s="14"/>
      <c r="B44" s="316" t="str">
        <f>"Comp. A: "&amp;C30</f>
        <v xml:space="preserve">Comp. A: Example - AG Wall 1 </v>
      </c>
      <c r="C44" s="317"/>
      <c r="D44" s="317"/>
      <c r="E44" s="317"/>
      <c r="F44" s="317"/>
      <c r="G44" s="317"/>
      <c r="H44" s="318"/>
      <c r="I44" s="316" t="str">
        <f>"Comp. B: "&amp;C32</f>
        <v>Comp. B: Example - Door</v>
      </c>
      <c r="J44" s="317"/>
      <c r="K44" s="317"/>
      <c r="L44" s="317"/>
      <c r="M44" s="317"/>
      <c r="N44" s="318"/>
      <c r="O44" s="23"/>
      <c r="P44" s="313" t="s">
        <v>17</v>
      </c>
      <c r="Q44" s="314"/>
      <c r="R44" s="314"/>
      <c r="S44" s="314"/>
      <c r="T44" s="315"/>
      <c r="U44" s="14"/>
    </row>
    <row r="45" spans="1:33" ht="150" customHeight="1" thickBot="1" x14ac:dyDescent="0.45">
      <c r="A45" s="14"/>
      <c r="B45" s="319"/>
      <c r="C45" s="320"/>
      <c r="D45" s="320"/>
      <c r="E45" s="320"/>
      <c r="F45" s="320"/>
      <c r="G45" s="320"/>
      <c r="H45" s="321"/>
      <c r="I45" s="319"/>
      <c r="J45" s="320"/>
      <c r="K45" s="320"/>
      <c r="L45" s="320"/>
      <c r="M45" s="320"/>
      <c r="N45" s="321"/>
      <c r="O45" s="23"/>
      <c r="P45" s="329"/>
      <c r="Q45" s="284"/>
      <c r="R45" s="284"/>
      <c r="S45" s="284"/>
      <c r="T45" s="330"/>
      <c r="U45" s="14"/>
    </row>
    <row r="46" spans="1:33" ht="17.399999999999999" x14ac:dyDescent="0.35">
      <c r="A46" s="14"/>
      <c r="B46" s="316" t="str">
        <f>"Comp. C: "&amp;C32</f>
        <v>Comp. C: Example - Door</v>
      </c>
      <c r="C46" s="317"/>
      <c r="D46" s="317"/>
      <c r="E46" s="317"/>
      <c r="F46" s="317"/>
      <c r="G46" s="317"/>
      <c r="H46" s="318"/>
      <c r="I46" s="316" t="str">
        <f>"Comp. C: "&amp;C33</f>
        <v>Comp. C: Example - Slab</v>
      </c>
      <c r="J46" s="317"/>
      <c r="K46" s="317"/>
      <c r="L46" s="317"/>
      <c r="M46" s="317"/>
      <c r="N46" s="318"/>
      <c r="O46" s="14"/>
      <c r="P46" s="331"/>
      <c r="Q46" s="287"/>
      <c r="R46" s="287"/>
      <c r="S46" s="287"/>
      <c r="T46" s="332"/>
      <c r="U46" s="14"/>
    </row>
    <row r="47" spans="1:33" ht="150" customHeight="1" thickBot="1" x14ac:dyDescent="0.4">
      <c r="A47" s="14"/>
      <c r="B47" s="319"/>
      <c r="C47" s="320"/>
      <c r="D47" s="320"/>
      <c r="E47" s="320"/>
      <c r="F47" s="320"/>
      <c r="G47" s="320"/>
      <c r="H47" s="321"/>
      <c r="I47" s="319"/>
      <c r="J47" s="320"/>
      <c r="K47" s="320"/>
      <c r="L47" s="320"/>
      <c r="M47" s="320"/>
      <c r="N47" s="321"/>
      <c r="O47" s="14"/>
      <c r="P47" s="333"/>
      <c r="Q47" s="334"/>
      <c r="R47" s="334"/>
      <c r="S47" s="334"/>
      <c r="T47" s="335"/>
      <c r="U47" s="14"/>
    </row>
    <row r="48" spans="1:33" ht="10.050000000000001" customHeight="1" x14ac:dyDescent="0.35"/>
  </sheetData>
  <sheetProtection sheet="1" objects="1" scenarios="1"/>
  <mergeCells count="74">
    <mergeCell ref="B2:N2"/>
    <mergeCell ref="P2:T2"/>
    <mergeCell ref="B3:T3"/>
    <mergeCell ref="P4:T5"/>
    <mergeCell ref="C5:M5"/>
    <mergeCell ref="C7:D7"/>
    <mergeCell ref="E7:F7"/>
    <mergeCell ref="G7:H7"/>
    <mergeCell ref="I7:M7"/>
    <mergeCell ref="G12:H12"/>
    <mergeCell ref="C8:D8"/>
    <mergeCell ref="E8:F8"/>
    <mergeCell ref="G8:H8"/>
    <mergeCell ref="I8:M8"/>
    <mergeCell ref="C10:M10"/>
    <mergeCell ref="C12:D12"/>
    <mergeCell ref="E12:F12"/>
    <mergeCell ref="I12:M12"/>
    <mergeCell ref="C13:D13"/>
    <mergeCell ref="E13:F13"/>
    <mergeCell ref="C14:D14"/>
    <mergeCell ref="E14:F14"/>
    <mergeCell ref="G13:H17"/>
    <mergeCell ref="P23:T23"/>
    <mergeCell ref="P24:T42"/>
    <mergeCell ref="C21:M21"/>
    <mergeCell ref="C23:D23"/>
    <mergeCell ref="E23:F23"/>
    <mergeCell ref="G23:H23"/>
    <mergeCell ref="L23:M23"/>
    <mergeCell ref="C24:D25"/>
    <mergeCell ref="E24:F24"/>
    <mergeCell ref="G24:H24"/>
    <mergeCell ref="L24:M24"/>
    <mergeCell ref="E25:F25"/>
    <mergeCell ref="G25:H25"/>
    <mergeCell ref="L25:M25"/>
    <mergeCell ref="C27:M27"/>
    <mergeCell ref="P6:T21"/>
    <mergeCell ref="W29:X29"/>
    <mergeCell ref="C30:D30"/>
    <mergeCell ref="E30:F30"/>
    <mergeCell ref="G30:H30"/>
    <mergeCell ref="C32:D32"/>
    <mergeCell ref="E32:F32"/>
    <mergeCell ref="G32:H32"/>
    <mergeCell ref="C29:D29"/>
    <mergeCell ref="E29:F29"/>
    <mergeCell ref="G29:H29"/>
    <mergeCell ref="C31:D31"/>
    <mergeCell ref="E31:F31"/>
    <mergeCell ref="G31:H31"/>
    <mergeCell ref="P45:T47"/>
    <mergeCell ref="B44:H44"/>
    <mergeCell ref="I44:N44"/>
    <mergeCell ref="F40:I40"/>
    <mergeCell ref="J40:K40"/>
    <mergeCell ref="L40:M40"/>
    <mergeCell ref="P43:T43"/>
    <mergeCell ref="P44:T44"/>
    <mergeCell ref="B46:H46"/>
    <mergeCell ref="I46:N46"/>
    <mergeCell ref="B45:H45"/>
    <mergeCell ref="I45:N45"/>
    <mergeCell ref="B47:H47"/>
    <mergeCell ref="I47:N47"/>
    <mergeCell ref="G33:H33"/>
    <mergeCell ref="C37:M37"/>
    <mergeCell ref="C39:E39"/>
    <mergeCell ref="F39:I39"/>
    <mergeCell ref="J39:K39"/>
    <mergeCell ref="L39:M39"/>
    <mergeCell ref="C33:D33"/>
    <mergeCell ref="E33:F33"/>
  </mergeCells>
  <printOptions horizontalCentered="1"/>
  <pageMargins left="0" right="0" top="0.25" bottom="0.5" header="0" footer="0"/>
  <pageSetup scale="6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2E06E-4FCE-41D6-AE9A-29BE7E79120B}">
  <sheetPr>
    <outlinePr summaryBelow="0" summaryRight="0"/>
    <pageSetUpPr fitToPage="1"/>
  </sheetPr>
  <dimension ref="A1:AP43"/>
  <sheetViews>
    <sheetView showGridLines="0" zoomScale="90" zoomScaleNormal="90" workbookViewId="0"/>
  </sheetViews>
  <sheetFormatPr defaultColWidth="14.44140625" defaultRowHeight="15" customHeight="1" x14ac:dyDescent="0.35"/>
  <cols>
    <col min="1" max="1" width="1.77734375" style="16" customWidth="1"/>
    <col min="2" max="2" width="1.6640625" style="16" customWidth="1"/>
    <col min="3" max="13" width="10.77734375" style="16" customWidth="1"/>
    <col min="14" max="15" width="1.77734375" style="16" customWidth="1"/>
    <col min="16" max="20" width="9.109375" style="16" customWidth="1"/>
    <col min="21" max="21" width="1.77734375" style="16" customWidth="1"/>
    <col min="22" max="22" width="26.44140625" style="16" bestFit="1" customWidth="1"/>
    <col min="23" max="23" width="17.88671875" style="16" bestFit="1" customWidth="1"/>
    <col min="24" max="24" width="18.33203125" style="16" bestFit="1" customWidth="1"/>
    <col min="25" max="16384" width="14.44140625" style="16"/>
  </cols>
  <sheetData>
    <row r="1" spans="1:21" ht="16.2" thickBot="1" x14ac:dyDescent="0.4">
      <c r="A1" s="14"/>
      <c r="B1" s="99" t="str">
        <f>'Start Here'!B1</f>
        <v>v25.1.1 - 2025.10</v>
      </c>
      <c r="C1" s="14"/>
      <c r="D1" s="15"/>
      <c r="E1" s="14"/>
      <c r="F1" s="14"/>
      <c r="G1" s="14"/>
      <c r="H1" s="14"/>
      <c r="I1" s="14"/>
      <c r="J1" s="14"/>
      <c r="K1" s="14"/>
      <c r="L1" s="14"/>
      <c r="M1" s="14"/>
      <c r="N1" s="14"/>
      <c r="O1" s="14"/>
      <c r="P1" s="14"/>
      <c r="Q1" s="14"/>
      <c r="R1" s="14"/>
      <c r="S1" s="14"/>
      <c r="T1" s="14"/>
      <c r="U1" s="14"/>
    </row>
    <row r="2" spans="1:21" ht="87" customHeight="1" thickBot="1" x14ac:dyDescent="0.4">
      <c r="A2" s="14"/>
      <c r="B2" s="256" t="s">
        <v>6</v>
      </c>
      <c r="C2" s="257"/>
      <c r="D2" s="257"/>
      <c r="E2" s="257"/>
      <c r="F2" s="257"/>
      <c r="G2" s="257"/>
      <c r="H2" s="257"/>
      <c r="I2" s="257"/>
      <c r="J2" s="257"/>
      <c r="K2" s="257"/>
      <c r="L2" s="257"/>
      <c r="M2" s="257"/>
      <c r="N2" s="257"/>
      <c r="O2" s="101"/>
      <c r="P2" s="258"/>
      <c r="Q2" s="258"/>
      <c r="R2" s="258"/>
      <c r="S2" s="258"/>
      <c r="T2" s="259"/>
      <c r="U2" s="14"/>
    </row>
    <row r="3" spans="1:21" ht="10.050000000000001" customHeight="1" thickBot="1" x14ac:dyDescent="0.4">
      <c r="A3" s="14"/>
      <c r="B3" s="260"/>
      <c r="C3" s="260"/>
      <c r="D3" s="260"/>
      <c r="E3" s="260"/>
      <c r="F3" s="260"/>
      <c r="G3" s="260"/>
      <c r="H3" s="260"/>
      <c r="I3" s="260"/>
      <c r="J3" s="260"/>
      <c r="K3" s="260"/>
      <c r="L3" s="260"/>
      <c r="M3" s="260"/>
      <c r="N3" s="260"/>
      <c r="O3" s="260"/>
      <c r="P3" s="260"/>
      <c r="Q3" s="260"/>
      <c r="R3" s="260"/>
      <c r="S3" s="260"/>
      <c r="T3" s="260"/>
      <c r="U3" s="14"/>
    </row>
    <row r="4" spans="1:21" ht="10.050000000000001" customHeight="1" x14ac:dyDescent="0.4">
      <c r="A4" s="14"/>
      <c r="B4" s="17"/>
      <c r="C4" s="18"/>
      <c r="D4" s="19"/>
      <c r="E4" s="20"/>
      <c r="F4" s="20"/>
      <c r="G4" s="20"/>
      <c r="H4" s="20"/>
      <c r="I4" s="20"/>
      <c r="J4" s="20"/>
      <c r="K4" s="20"/>
      <c r="L4" s="20"/>
      <c r="M4" s="21"/>
      <c r="N4" s="22"/>
      <c r="O4" s="23"/>
      <c r="P4" s="261" t="s">
        <v>15</v>
      </c>
      <c r="Q4" s="262"/>
      <c r="R4" s="262"/>
      <c r="S4" s="262"/>
      <c r="T4" s="263"/>
      <c r="U4" s="14"/>
    </row>
    <row r="5" spans="1:21" ht="21" x14ac:dyDescent="0.4">
      <c r="A5" s="14"/>
      <c r="B5" s="24"/>
      <c r="C5" s="235" t="s">
        <v>9</v>
      </c>
      <c r="D5" s="235"/>
      <c r="E5" s="235"/>
      <c r="F5" s="235"/>
      <c r="G5" s="235"/>
      <c r="H5" s="235"/>
      <c r="I5" s="235"/>
      <c r="J5" s="235"/>
      <c r="K5" s="235"/>
      <c r="L5" s="235"/>
      <c r="M5" s="235"/>
      <c r="N5" s="25"/>
      <c r="O5" s="23"/>
      <c r="P5" s="264"/>
      <c r="Q5" s="265"/>
      <c r="R5" s="265"/>
      <c r="S5" s="265"/>
      <c r="T5" s="266"/>
      <c r="U5" s="14"/>
    </row>
    <row r="6" spans="1:21" ht="10.050000000000001" customHeight="1" x14ac:dyDescent="0.4">
      <c r="A6" s="15"/>
      <c r="B6" s="24"/>
      <c r="C6" s="1"/>
      <c r="D6" s="2"/>
      <c r="E6" s="2"/>
      <c r="F6" s="2"/>
      <c r="G6" s="2"/>
      <c r="H6" s="2"/>
      <c r="I6" s="2"/>
      <c r="J6" s="2"/>
      <c r="K6" s="2"/>
      <c r="L6" s="2"/>
      <c r="M6" s="2"/>
      <c r="N6" s="25"/>
      <c r="O6" s="26"/>
      <c r="P6" s="283" t="e" vm="1">
        <v>#VALUE!</v>
      </c>
      <c r="Q6" s="284"/>
      <c r="R6" s="284"/>
      <c r="S6" s="284"/>
      <c r="T6" s="285"/>
      <c r="U6" s="15"/>
    </row>
    <row r="7" spans="1:21" s="103" customFormat="1" ht="15.6" x14ac:dyDescent="0.35">
      <c r="A7" s="105"/>
      <c r="B7" s="106"/>
      <c r="C7" s="162" t="s">
        <v>10</v>
      </c>
      <c r="D7" s="163"/>
      <c r="E7" s="267">
        <v>1234</v>
      </c>
      <c r="F7" s="267"/>
      <c r="G7" s="162" t="s">
        <v>11</v>
      </c>
      <c r="H7" s="163"/>
      <c r="I7" s="255" t="s">
        <v>70</v>
      </c>
      <c r="J7" s="255"/>
      <c r="K7" s="255"/>
      <c r="L7" s="255"/>
      <c r="M7" s="255"/>
      <c r="N7" s="107"/>
      <c r="O7" s="105"/>
      <c r="P7" s="286"/>
      <c r="Q7" s="287"/>
      <c r="R7" s="287"/>
      <c r="S7" s="287"/>
      <c r="T7" s="288"/>
      <c r="U7" s="105"/>
    </row>
    <row r="8" spans="1:21" s="103" customFormat="1" ht="15.6" x14ac:dyDescent="0.35">
      <c r="A8" s="105"/>
      <c r="B8" s="106"/>
      <c r="C8" s="162" t="s">
        <v>12</v>
      </c>
      <c r="D8" s="163"/>
      <c r="E8" s="282">
        <v>45881</v>
      </c>
      <c r="F8" s="282"/>
      <c r="G8" s="162" t="s">
        <v>13</v>
      </c>
      <c r="H8" s="163"/>
      <c r="I8" s="255" t="s">
        <v>54</v>
      </c>
      <c r="J8" s="255"/>
      <c r="K8" s="255"/>
      <c r="L8" s="255"/>
      <c r="M8" s="255"/>
      <c r="N8" s="109"/>
      <c r="O8" s="105"/>
      <c r="P8" s="286"/>
      <c r="Q8" s="287"/>
      <c r="R8" s="287"/>
      <c r="S8" s="287"/>
      <c r="T8" s="288"/>
      <c r="U8" s="105"/>
    </row>
    <row r="9" spans="1:21" ht="10.050000000000001" customHeight="1" x14ac:dyDescent="0.4">
      <c r="A9" s="15"/>
      <c r="B9" s="24"/>
      <c r="C9" s="1"/>
      <c r="D9" s="2"/>
      <c r="E9" s="2"/>
      <c r="F9" s="2"/>
      <c r="G9" s="2"/>
      <c r="H9" s="2"/>
      <c r="I9" s="2"/>
      <c r="J9" s="2"/>
      <c r="K9" s="2"/>
      <c r="L9" s="2"/>
      <c r="M9" s="2"/>
      <c r="N9" s="28"/>
      <c r="O9" s="26"/>
      <c r="P9" s="286"/>
      <c r="Q9" s="287"/>
      <c r="R9" s="287"/>
      <c r="S9" s="287"/>
      <c r="T9" s="288"/>
    </row>
    <row r="10" spans="1:21" ht="21" x14ac:dyDescent="0.4">
      <c r="A10" s="15"/>
      <c r="B10" s="24"/>
      <c r="C10" s="235" t="s">
        <v>14</v>
      </c>
      <c r="D10" s="235"/>
      <c r="E10" s="235"/>
      <c r="F10" s="235"/>
      <c r="G10" s="235"/>
      <c r="H10" s="235"/>
      <c r="I10" s="235"/>
      <c r="J10" s="235"/>
      <c r="K10" s="235"/>
      <c r="L10" s="235"/>
      <c r="M10" s="235"/>
      <c r="N10" s="28"/>
      <c r="O10" s="26"/>
      <c r="P10" s="286"/>
      <c r="Q10" s="287"/>
      <c r="R10" s="287"/>
      <c r="S10" s="287"/>
      <c r="T10" s="288"/>
    </row>
    <row r="11" spans="1:21" ht="10.050000000000001" customHeight="1" x14ac:dyDescent="0.4">
      <c r="A11" s="14"/>
      <c r="B11" s="24"/>
      <c r="E11" s="4"/>
      <c r="F11" s="3"/>
      <c r="G11" s="3"/>
      <c r="H11" s="3"/>
      <c r="I11" s="3"/>
      <c r="J11" s="3"/>
      <c r="K11" s="3"/>
      <c r="L11" s="3"/>
      <c r="M11" s="4"/>
      <c r="N11" s="29"/>
      <c r="O11" s="23"/>
      <c r="P11" s="286"/>
      <c r="Q11" s="287"/>
      <c r="R11" s="287"/>
      <c r="S11" s="287"/>
      <c r="T11" s="288"/>
      <c r="U11" s="14"/>
    </row>
    <row r="12" spans="1:21" s="103" customFormat="1" ht="15.6" x14ac:dyDescent="0.35">
      <c r="A12" s="105"/>
      <c r="B12" s="106"/>
      <c r="C12" s="162" t="s">
        <v>60</v>
      </c>
      <c r="D12" s="163"/>
      <c r="E12" s="249" t="s">
        <v>61</v>
      </c>
      <c r="F12" s="250"/>
      <c r="G12" s="349" t="s">
        <v>47</v>
      </c>
      <c r="H12" s="350"/>
      <c r="I12" s="165"/>
      <c r="J12" s="165"/>
      <c r="K12" s="165"/>
      <c r="L12" s="165"/>
      <c r="M12" s="165"/>
      <c r="N12" s="107"/>
      <c r="O12" s="105"/>
      <c r="P12" s="286"/>
      <c r="Q12" s="287"/>
      <c r="R12" s="287"/>
      <c r="S12" s="287"/>
      <c r="T12" s="288"/>
      <c r="U12" s="105"/>
    </row>
    <row r="13" spans="1:21" s="103" customFormat="1" ht="17.399999999999999" customHeight="1" x14ac:dyDescent="0.35">
      <c r="A13" s="105"/>
      <c r="B13" s="106"/>
      <c r="C13" s="162" t="s">
        <v>7</v>
      </c>
      <c r="D13" s="163"/>
      <c r="E13" s="249">
        <v>1</v>
      </c>
      <c r="F13" s="250"/>
      <c r="G13" s="298" t="s">
        <v>46</v>
      </c>
      <c r="H13" s="299"/>
      <c r="I13" s="255" t="str">
        <f>E7&amp;" 2D_"&amp;E13&amp;" "&amp;E14&amp;"_"&amp;E12&amp;"_"&amp;RIGHT(YEAR(E8),2)&amp;RIGHT("00"&amp;MONTH(E8),2)&amp;RIGHT("00"&amp;DAY(E8),2)</f>
        <v>1234 2D_1 A-250_Example_250812</v>
      </c>
      <c r="J13" s="255"/>
      <c r="K13" s="255"/>
      <c r="L13" s="255"/>
      <c r="M13" s="255"/>
      <c r="N13" s="107"/>
      <c r="O13" s="105"/>
      <c r="P13" s="286"/>
      <c r="Q13" s="287"/>
      <c r="R13" s="287"/>
      <c r="S13" s="287"/>
      <c r="T13" s="288"/>
      <c r="U13" s="105"/>
    </row>
    <row r="14" spans="1:21" s="103" customFormat="1" ht="15.6" x14ac:dyDescent="0.35">
      <c r="A14" s="108"/>
      <c r="B14" s="106"/>
      <c r="C14" s="162" t="s">
        <v>8</v>
      </c>
      <c r="D14" s="163"/>
      <c r="E14" s="249" t="s">
        <v>40</v>
      </c>
      <c r="F14" s="250"/>
      <c r="G14" s="300"/>
      <c r="H14" s="301"/>
      <c r="I14" s="255" t="str">
        <f>E7&amp;" Comp A_"&amp;C28&amp;"_"&amp;RIGHT(YEAR(E8),2)&amp;RIGHT("00"&amp;MONTH(E8),2)&amp;RIGHT("00"&amp;DAY(E8),2)</f>
        <v>1234 Comp A_Wall_250812</v>
      </c>
      <c r="J14" s="255"/>
      <c r="K14" s="255"/>
      <c r="L14" s="255"/>
      <c r="M14" s="255"/>
      <c r="N14" s="107"/>
      <c r="O14" s="108"/>
      <c r="P14" s="286"/>
      <c r="Q14" s="287"/>
      <c r="R14" s="287"/>
      <c r="S14" s="287"/>
      <c r="T14" s="288"/>
      <c r="U14" s="108"/>
    </row>
    <row r="15" spans="1:21" s="103" customFormat="1" ht="15.6" x14ac:dyDescent="0.35">
      <c r="A15" s="105"/>
      <c r="B15" s="106"/>
      <c r="G15" s="302"/>
      <c r="H15" s="303"/>
      <c r="I15" s="255" t="str">
        <f>E7&amp;" Comp B_"&amp;C29&amp;"_"&amp;RIGHT(YEAR(E8),2)&amp;RIGHT("00"&amp;MONTH(E8),2)&amp;RIGHT("00"&amp;DAY(E8),2)</f>
        <v>1234 Comp B_Slab_250812</v>
      </c>
      <c r="J15" s="255"/>
      <c r="K15" s="255"/>
      <c r="L15" s="255"/>
      <c r="M15" s="255"/>
      <c r="N15" s="107"/>
      <c r="O15" s="105"/>
      <c r="P15" s="286"/>
      <c r="Q15" s="287"/>
      <c r="R15" s="287"/>
      <c r="S15" s="287"/>
      <c r="T15" s="288"/>
      <c r="U15" s="105"/>
    </row>
    <row r="16" spans="1:21" ht="10.050000000000001" customHeight="1" thickBot="1" x14ac:dyDescent="0.45">
      <c r="A16" s="14"/>
      <c r="B16" s="30"/>
      <c r="C16" s="31"/>
      <c r="D16" s="32"/>
      <c r="E16" s="33"/>
      <c r="F16" s="33"/>
      <c r="G16" s="33"/>
      <c r="H16" s="33"/>
      <c r="I16" s="33"/>
      <c r="J16" s="33"/>
      <c r="K16" s="33"/>
      <c r="L16" s="33"/>
      <c r="M16" s="34"/>
      <c r="N16" s="35"/>
      <c r="O16" s="23"/>
      <c r="P16" s="286"/>
      <c r="Q16" s="287"/>
      <c r="R16" s="287"/>
      <c r="S16" s="287"/>
      <c r="T16" s="288"/>
      <c r="U16" s="14"/>
    </row>
    <row r="17" spans="1:42" ht="10.050000000000001" customHeight="1" thickBot="1" x14ac:dyDescent="0.45">
      <c r="A17" s="14"/>
      <c r="B17" s="14"/>
      <c r="C17" s="36"/>
      <c r="D17" s="37"/>
      <c r="E17" s="36"/>
      <c r="F17" s="38"/>
      <c r="G17" s="38"/>
      <c r="H17" s="38"/>
      <c r="I17" s="38"/>
      <c r="J17" s="38"/>
      <c r="K17" s="38"/>
      <c r="L17" s="38"/>
      <c r="M17" s="38"/>
      <c r="N17" s="39"/>
      <c r="O17" s="23"/>
      <c r="P17" s="286"/>
      <c r="Q17" s="287"/>
      <c r="R17" s="287"/>
      <c r="S17" s="287"/>
      <c r="T17" s="288"/>
      <c r="U17" s="14"/>
    </row>
    <row r="18" spans="1:42" ht="10.050000000000001" customHeight="1" x14ac:dyDescent="0.4">
      <c r="A18" s="14"/>
      <c r="B18" s="40"/>
      <c r="C18" s="41"/>
      <c r="D18" s="41"/>
      <c r="E18" s="41"/>
      <c r="F18" s="41"/>
      <c r="G18" s="41"/>
      <c r="H18" s="42"/>
      <c r="I18" s="41"/>
      <c r="J18" s="43"/>
      <c r="K18" s="43"/>
      <c r="L18" s="41"/>
      <c r="M18" s="42"/>
      <c r="N18" s="44"/>
      <c r="O18" s="45"/>
      <c r="P18" s="286"/>
      <c r="Q18" s="287"/>
      <c r="R18" s="287"/>
      <c r="S18" s="287"/>
      <c r="T18" s="288"/>
      <c r="U18" s="14"/>
      <c r="AF18" s="46"/>
      <c r="AG18" s="46"/>
      <c r="AH18" s="46"/>
      <c r="AI18" s="47"/>
      <c r="AJ18" s="48"/>
      <c r="AK18" s="49"/>
      <c r="AL18" s="49"/>
      <c r="AM18" s="48"/>
      <c r="AN18" s="50"/>
      <c r="AO18" s="51"/>
      <c r="AP18" s="52"/>
    </row>
    <row r="19" spans="1:42" s="56" customFormat="1" ht="21" x14ac:dyDescent="0.5">
      <c r="A19" s="53"/>
      <c r="B19" s="54"/>
      <c r="C19" s="235" t="s">
        <v>44</v>
      </c>
      <c r="D19" s="235"/>
      <c r="E19" s="235"/>
      <c r="F19" s="235"/>
      <c r="G19" s="235"/>
      <c r="H19" s="235"/>
      <c r="I19" s="235"/>
      <c r="J19" s="235"/>
      <c r="K19" s="235"/>
      <c r="L19" s="235"/>
      <c r="M19" s="235"/>
      <c r="N19" s="55"/>
      <c r="O19" s="53"/>
      <c r="P19" s="286"/>
      <c r="Q19" s="287"/>
      <c r="R19" s="287"/>
      <c r="S19" s="287"/>
      <c r="T19" s="288"/>
      <c r="U19" s="53"/>
      <c r="AO19" s="57"/>
      <c r="AP19" s="13"/>
    </row>
    <row r="20" spans="1:42" ht="10.050000000000001" customHeight="1" x14ac:dyDescent="0.4">
      <c r="A20" s="15"/>
      <c r="B20" s="58"/>
      <c r="C20" s="59"/>
      <c r="D20" s="59"/>
      <c r="E20" s="59"/>
      <c r="F20" s="59"/>
      <c r="G20" s="59"/>
      <c r="H20" s="59"/>
      <c r="I20" s="59"/>
      <c r="J20" s="59"/>
      <c r="K20" s="59"/>
      <c r="L20" s="59"/>
      <c r="M20" s="59"/>
      <c r="N20" s="60"/>
      <c r="O20" s="26"/>
      <c r="P20" s="286"/>
      <c r="Q20" s="287"/>
      <c r="R20" s="287"/>
      <c r="S20" s="287"/>
      <c r="T20" s="288"/>
      <c r="AO20" s="61"/>
      <c r="AP20" s="62"/>
    </row>
    <row r="21" spans="1:42" s="65" customFormat="1" ht="33" thickBot="1" x14ac:dyDescent="0.45">
      <c r="A21" s="23"/>
      <c r="B21" s="63"/>
      <c r="C21" s="251" t="s">
        <v>59</v>
      </c>
      <c r="D21" s="236"/>
      <c r="E21" s="236" t="s">
        <v>19</v>
      </c>
      <c r="F21" s="236"/>
      <c r="G21" s="236" t="s">
        <v>34</v>
      </c>
      <c r="H21" s="236"/>
      <c r="I21" s="92" t="s">
        <v>35</v>
      </c>
      <c r="J21" s="92" t="s">
        <v>36</v>
      </c>
      <c r="K21" s="92" t="s">
        <v>5</v>
      </c>
      <c r="L21" s="252" t="s">
        <v>37</v>
      </c>
      <c r="M21" s="253"/>
      <c r="N21" s="64"/>
      <c r="O21" s="23"/>
      <c r="P21" s="289"/>
      <c r="Q21" s="290"/>
      <c r="R21" s="290"/>
      <c r="S21" s="290"/>
      <c r="T21" s="291"/>
      <c r="AO21" s="48"/>
      <c r="AP21" s="66"/>
    </row>
    <row r="22" spans="1:42" s="103" customFormat="1" ht="17.399999999999999" customHeight="1" thickBot="1" x14ac:dyDescent="0.4">
      <c r="A22" s="105"/>
      <c r="B22" s="110"/>
      <c r="C22" s="221" t="str">
        <f>E12</f>
        <v>Example</v>
      </c>
      <c r="D22" s="221"/>
      <c r="E22" s="222" t="s">
        <v>3</v>
      </c>
      <c r="F22" s="222"/>
      <c r="G22" s="276">
        <v>0.01</v>
      </c>
      <c r="H22" s="276"/>
      <c r="I22" s="147">
        <v>54</v>
      </c>
      <c r="J22" s="148">
        <v>98</v>
      </c>
      <c r="K22" s="149">
        <v>1.7399999999999999E-2</v>
      </c>
      <c r="L22" s="226">
        <f>G22*(J22/12)*I22</f>
        <v>4.41</v>
      </c>
      <c r="M22" s="227"/>
      <c r="N22" s="111"/>
      <c r="O22" s="105"/>
      <c r="P22" s="121"/>
      <c r="Q22" s="122"/>
      <c r="R22" s="122"/>
      <c r="S22" s="122"/>
      <c r="T22" s="122"/>
      <c r="U22" s="108"/>
    </row>
    <row r="23" spans="1:42" s="103" customFormat="1" ht="15.6" x14ac:dyDescent="0.35">
      <c r="A23" s="105"/>
      <c r="B23" s="110"/>
      <c r="C23" s="221"/>
      <c r="D23" s="221"/>
      <c r="E23" s="222" t="s">
        <v>4</v>
      </c>
      <c r="F23" s="222"/>
      <c r="G23" s="277">
        <v>2E-3</v>
      </c>
      <c r="H23" s="277"/>
      <c r="I23" s="102">
        <f>I22</f>
        <v>54</v>
      </c>
      <c r="J23" s="150">
        <v>497.19</v>
      </c>
      <c r="K23" s="94">
        <f>K22</f>
        <v>1.7399999999999999E-2</v>
      </c>
      <c r="L23" s="233">
        <f>G23*I23*(J23/12)</f>
        <v>4.47471</v>
      </c>
      <c r="M23" s="234"/>
      <c r="N23" s="111"/>
      <c r="O23" s="105"/>
      <c r="P23" s="261" t="s">
        <v>16</v>
      </c>
      <c r="Q23" s="262"/>
      <c r="R23" s="262"/>
      <c r="S23" s="262"/>
      <c r="T23" s="263"/>
      <c r="U23" s="105"/>
    </row>
    <row r="24" spans="1:42" ht="10.050000000000001" customHeight="1" x14ac:dyDescent="0.4">
      <c r="A24" s="14"/>
      <c r="B24" s="58"/>
      <c r="C24" s="7"/>
      <c r="D24" s="7"/>
      <c r="E24" s="6"/>
      <c r="F24" s="6"/>
      <c r="G24" s="67"/>
      <c r="H24" s="67"/>
      <c r="I24" s="67"/>
      <c r="J24" s="67"/>
      <c r="K24" s="68"/>
      <c r="L24" s="67"/>
      <c r="M24" s="67"/>
      <c r="N24" s="60"/>
      <c r="O24" s="23"/>
      <c r="P24" s="279"/>
      <c r="Q24" s="280"/>
      <c r="R24" s="280"/>
      <c r="S24" s="280"/>
      <c r="T24" s="281"/>
    </row>
    <row r="25" spans="1:42" s="56" customFormat="1" ht="21" x14ac:dyDescent="0.5">
      <c r="A25" s="53"/>
      <c r="B25" s="54"/>
      <c r="C25" s="274" t="s">
        <v>53</v>
      </c>
      <c r="D25" s="275"/>
      <c r="E25" s="275"/>
      <c r="F25" s="275"/>
      <c r="G25" s="275"/>
      <c r="H25" s="275"/>
      <c r="I25" s="275"/>
      <c r="J25" s="275"/>
      <c r="K25" s="275"/>
      <c r="L25" s="275"/>
      <c r="M25" s="275"/>
      <c r="N25" s="55"/>
      <c r="O25" s="53"/>
      <c r="P25" s="304" t="e" vm="2">
        <v>#VALUE!</v>
      </c>
      <c r="Q25" s="305"/>
      <c r="R25" s="305"/>
      <c r="S25" s="305"/>
      <c r="T25" s="306"/>
      <c r="U25" s="53"/>
    </row>
    <row r="26" spans="1:42" ht="10.050000000000001" customHeight="1" x14ac:dyDescent="0.4">
      <c r="A26" s="14"/>
      <c r="B26" s="58"/>
      <c r="C26" s="67"/>
      <c r="D26" s="67"/>
      <c r="E26" s="67"/>
      <c r="F26" s="67"/>
      <c r="G26" s="67"/>
      <c r="H26" s="67"/>
      <c r="I26" s="67"/>
      <c r="J26" s="67"/>
      <c r="K26" s="67"/>
      <c r="L26" s="67"/>
      <c r="M26" s="67"/>
      <c r="N26" s="60"/>
      <c r="O26" s="23"/>
      <c r="P26" s="307"/>
      <c r="Q26" s="308"/>
      <c r="R26" s="308"/>
      <c r="S26" s="308"/>
      <c r="T26" s="309"/>
      <c r="U26" s="14"/>
    </row>
    <row r="27" spans="1:42" ht="34.799999999999997" customHeight="1" x14ac:dyDescent="0.4">
      <c r="A27" s="14"/>
      <c r="B27" s="58"/>
      <c r="C27" s="236" t="s">
        <v>31</v>
      </c>
      <c r="D27" s="236"/>
      <c r="E27" s="236" t="s">
        <v>19</v>
      </c>
      <c r="F27" s="236"/>
      <c r="G27" s="236" t="s">
        <v>42</v>
      </c>
      <c r="H27" s="236"/>
      <c r="I27" s="92" t="s">
        <v>35</v>
      </c>
      <c r="J27" s="92" t="s">
        <v>36</v>
      </c>
      <c r="K27" s="92" t="s">
        <v>5</v>
      </c>
      <c r="L27" s="92" t="s">
        <v>37</v>
      </c>
      <c r="M27" s="93" t="s">
        <v>43</v>
      </c>
      <c r="N27" s="60"/>
      <c r="O27" s="23"/>
      <c r="P27" s="307"/>
      <c r="Q27" s="308"/>
      <c r="R27" s="308"/>
      <c r="S27" s="308"/>
      <c r="T27" s="309"/>
      <c r="U27" s="14"/>
      <c r="W27" s="278"/>
      <c r="X27" s="278"/>
      <c r="Y27" s="69"/>
      <c r="AA27" s="70"/>
      <c r="AB27" s="69"/>
    </row>
    <row r="28" spans="1:42" s="103" customFormat="1" ht="17.399999999999999" customHeight="1" x14ac:dyDescent="0.35">
      <c r="A28" s="108"/>
      <c r="B28" s="110"/>
      <c r="C28" s="228" t="s">
        <v>0</v>
      </c>
      <c r="D28" s="229"/>
      <c r="E28" s="230" t="s">
        <v>4</v>
      </c>
      <c r="F28" s="230"/>
      <c r="G28" s="231">
        <v>2.2700000000000001E-2</v>
      </c>
      <c r="H28" s="231"/>
      <c r="I28" s="151">
        <v>54</v>
      </c>
      <c r="J28" s="152">
        <v>55</v>
      </c>
      <c r="K28" s="153">
        <v>0</v>
      </c>
      <c r="L28" s="95">
        <f>G28*(J28/12)*I28</f>
        <v>5.6182500000000006</v>
      </c>
      <c r="M28" s="96">
        <f>IFERROR(1/G28,"-")</f>
        <v>44.052863436123346</v>
      </c>
      <c r="N28" s="111"/>
      <c r="O28" s="108"/>
      <c r="P28" s="307"/>
      <c r="Q28" s="308"/>
      <c r="R28" s="308"/>
      <c r="S28" s="308"/>
      <c r="T28" s="309"/>
      <c r="U28" s="108"/>
      <c r="W28" s="112"/>
      <c r="X28" s="113"/>
      <c r="Y28" s="114"/>
      <c r="AA28" s="115"/>
      <c r="AB28" s="114"/>
    </row>
    <row r="29" spans="1:42" s="103" customFormat="1" ht="15.6" x14ac:dyDescent="0.35">
      <c r="A29" s="108"/>
      <c r="B29" s="110"/>
      <c r="C29" s="228" t="s">
        <v>2</v>
      </c>
      <c r="D29" s="229"/>
      <c r="E29" s="230" t="s">
        <v>4</v>
      </c>
      <c r="F29" s="230"/>
      <c r="G29" s="231">
        <v>6.1400000000000003E-2</v>
      </c>
      <c r="H29" s="231"/>
      <c r="I29" s="151">
        <v>27</v>
      </c>
      <c r="J29" s="152">
        <v>60.25</v>
      </c>
      <c r="K29" s="153">
        <v>0</v>
      </c>
      <c r="L29" s="95">
        <f>G29*(J29/12)*I29</f>
        <v>8.3235375000000005</v>
      </c>
      <c r="M29" s="96">
        <f>IFERROR(1/G29,"-")</f>
        <v>16.286644951140065</v>
      </c>
      <c r="N29" s="111"/>
      <c r="O29" s="108"/>
      <c r="P29" s="307"/>
      <c r="Q29" s="308"/>
      <c r="R29" s="308"/>
      <c r="S29" s="308"/>
      <c r="T29" s="309"/>
      <c r="U29" s="108"/>
      <c r="AA29" s="120"/>
    </row>
    <row r="30" spans="1:42" ht="10.050000000000001" customHeight="1" thickBot="1" x14ac:dyDescent="0.45">
      <c r="A30" s="14"/>
      <c r="B30" s="73"/>
      <c r="C30" s="74"/>
      <c r="D30" s="74"/>
      <c r="E30" s="74"/>
      <c r="F30" s="74"/>
      <c r="G30" s="74"/>
      <c r="H30" s="74"/>
      <c r="I30" s="74"/>
      <c r="J30" s="74"/>
      <c r="K30" s="74"/>
      <c r="L30" s="74"/>
      <c r="M30" s="74"/>
      <c r="N30" s="75"/>
      <c r="O30" s="23"/>
      <c r="P30" s="307"/>
      <c r="Q30" s="308"/>
      <c r="R30" s="308"/>
      <c r="S30" s="308"/>
      <c r="T30" s="309"/>
      <c r="U30" s="14"/>
      <c r="AA30" s="52"/>
    </row>
    <row r="31" spans="1:42" ht="10.050000000000001" customHeight="1" thickBot="1" x14ac:dyDescent="0.45">
      <c r="A31" s="15"/>
      <c r="B31" s="67"/>
      <c r="N31" s="76"/>
      <c r="O31" s="26"/>
      <c r="P31" s="307"/>
      <c r="Q31" s="308"/>
      <c r="R31" s="308"/>
      <c r="S31" s="308"/>
      <c r="T31" s="309"/>
      <c r="U31" s="15"/>
      <c r="AA31" s="67"/>
    </row>
    <row r="32" spans="1:42" ht="10.050000000000001" customHeight="1" x14ac:dyDescent="0.4">
      <c r="A32" s="15"/>
      <c r="B32" s="40"/>
      <c r="C32" s="41"/>
      <c r="D32" s="41"/>
      <c r="E32" s="41"/>
      <c r="F32" s="41"/>
      <c r="G32" s="41"/>
      <c r="H32" s="41"/>
      <c r="I32" s="41"/>
      <c r="J32" s="41"/>
      <c r="K32" s="41"/>
      <c r="L32" s="41"/>
      <c r="M32" s="41"/>
      <c r="N32" s="77"/>
      <c r="O32" s="26"/>
      <c r="P32" s="307"/>
      <c r="Q32" s="308"/>
      <c r="R32" s="308"/>
      <c r="S32" s="308"/>
      <c r="T32" s="309"/>
      <c r="U32" s="15"/>
      <c r="AA32" s="67"/>
    </row>
    <row r="33" spans="1:28" s="56" customFormat="1" ht="21" x14ac:dyDescent="0.5">
      <c r="A33" s="53"/>
      <c r="B33" s="54"/>
      <c r="C33" s="254" t="s">
        <v>45</v>
      </c>
      <c r="D33" s="254"/>
      <c r="E33" s="254"/>
      <c r="F33" s="254"/>
      <c r="G33" s="254"/>
      <c r="H33" s="254"/>
      <c r="I33" s="254"/>
      <c r="J33" s="254"/>
      <c r="K33" s="254"/>
      <c r="L33" s="254"/>
      <c r="M33" s="254"/>
      <c r="N33" s="55"/>
      <c r="O33" s="53"/>
      <c r="P33" s="307"/>
      <c r="Q33" s="308"/>
      <c r="R33" s="308"/>
      <c r="S33" s="308"/>
      <c r="T33" s="309"/>
      <c r="U33" s="53"/>
      <c r="W33" s="10"/>
      <c r="X33" s="10"/>
      <c r="Y33" s="12"/>
      <c r="AA33" s="78"/>
      <c r="AB33" s="13"/>
    </row>
    <row r="34" spans="1:28" ht="10.050000000000001" customHeight="1" x14ac:dyDescent="0.4">
      <c r="A34" s="15"/>
      <c r="B34" s="58"/>
      <c r="C34" s="79"/>
      <c r="D34" s="79"/>
      <c r="E34" s="79"/>
      <c r="F34" s="79"/>
      <c r="G34" s="79"/>
      <c r="H34" s="79"/>
      <c r="I34" s="79"/>
      <c r="J34" s="79"/>
      <c r="K34" s="79"/>
      <c r="L34" s="79"/>
      <c r="M34" s="79"/>
      <c r="N34" s="60"/>
      <c r="O34" s="26"/>
      <c r="P34" s="307"/>
      <c r="Q34" s="308"/>
      <c r="R34" s="308"/>
      <c r="S34" s="308"/>
      <c r="T34" s="309"/>
      <c r="U34" s="15"/>
      <c r="Y34" s="8"/>
      <c r="AA34" s="80"/>
      <c r="AB34" s="9"/>
    </row>
    <row r="35" spans="1:28" ht="31.95" customHeight="1" x14ac:dyDescent="0.4">
      <c r="A35" s="14"/>
      <c r="B35" s="58"/>
      <c r="C35" s="225" t="s">
        <v>32</v>
      </c>
      <c r="D35" s="225"/>
      <c r="E35" s="225"/>
      <c r="F35" s="223" t="s">
        <v>39</v>
      </c>
      <c r="G35" s="223"/>
      <c r="H35" s="223"/>
      <c r="I35" s="223"/>
      <c r="J35" s="223" t="s">
        <v>38</v>
      </c>
      <c r="K35" s="224"/>
      <c r="L35" s="225" t="s">
        <v>33</v>
      </c>
      <c r="M35" s="225"/>
      <c r="N35" s="81"/>
      <c r="O35" s="23"/>
      <c r="P35" s="307"/>
      <c r="Q35" s="308"/>
      <c r="R35" s="308"/>
      <c r="S35" s="308"/>
      <c r="T35" s="309"/>
      <c r="U35" s="14"/>
      <c r="AA35" s="80"/>
    </row>
    <row r="36" spans="1:28" s="65" customFormat="1" ht="17.399999999999999" x14ac:dyDescent="0.4">
      <c r="A36" s="23"/>
      <c r="B36" s="63"/>
      <c r="C36" s="215" t="str">
        <f>E13&amp;" / "&amp;E14&amp;": "&amp;E12</f>
        <v>1 / A-250: Example</v>
      </c>
      <c r="D36" s="215"/>
      <c r="E36" s="215"/>
      <c r="F36" s="213">
        <f>IF(C37="",AVERAGE((L22-(L28+L29))/I22,(L23-(L28+L29))/I23),"Error")</f>
        <v>-0.17591541666666666</v>
      </c>
      <c r="G36" s="213"/>
      <c r="H36" s="213"/>
      <c r="I36" s="213"/>
      <c r="J36" s="273"/>
      <c r="K36" s="273"/>
      <c r="L36" s="215" t="str">
        <f>IF(AVERAGE(I28:I29)=54,"Ambient",IF(AVERAGE(I28:I29)=27,"Basement",IF(AND(MIN(I28:I29)=27,MAX(I28:I29)=54),"Perimeter","Review Delta T")))</f>
        <v>Perimeter</v>
      </c>
      <c r="M36" s="215"/>
      <c r="N36" s="64"/>
      <c r="O36" s="23"/>
      <c r="P36" s="307"/>
      <c r="Q36" s="308"/>
      <c r="R36" s="308"/>
      <c r="S36" s="308"/>
      <c r="T36" s="309"/>
      <c r="U36" s="23"/>
      <c r="AA36" s="80"/>
    </row>
    <row r="37" spans="1:28" ht="10.050000000000001" customHeight="1" x14ac:dyDescent="0.4">
      <c r="A37" s="14"/>
      <c r="B37" s="58"/>
      <c r="C37" s="97" t="str">
        <f>IF(AND((MIN(L22:L23)/MAX(L22:L23))&gt;0.95,(MAX(L22:L23)/MIN(L22:L23))&lt;1.05),"","Average psi value is too far off from individual interior and exterior values. Review the 2-D THERM model U-factor, Delta T and Length inputs.")</f>
        <v/>
      </c>
      <c r="D37" s="67"/>
      <c r="E37" s="67"/>
      <c r="F37" s="67"/>
      <c r="G37" s="67"/>
      <c r="H37" s="67"/>
      <c r="I37" s="67"/>
      <c r="J37" s="67"/>
      <c r="K37" s="67"/>
      <c r="L37" s="67"/>
      <c r="M37" s="67"/>
      <c r="N37" s="81"/>
      <c r="O37" s="23"/>
      <c r="P37" s="307"/>
      <c r="Q37" s="308"/>
      <c r="R37" s="308"/>
      <c r="S37" s="308"/>
      <c r="T37" s="309"/>
      <c r="U37" s="14"/>
    </row>
    <row r="38" spans="1:28" s="90" customFormat="1" ht="10.050000000000001" customHeight="1" thickBot="1" x14ac:dyDescent="0.35">
      <c r="A38" s="82"/>
      <c r="B38" s="83"/>
      <c r="C38" s="98" t="str">
        <f>IF(F36&lt;0.006,"Phius recommends against taking negative thermal bridges in the design phase. See Thermal Bridges section in Certification Guidebook.","")</f>
        <v>Phius recommends against taking negative thermal bridges in the design phase. See Thermal Bridges section in Certification Guidebook.</v>
      </c>
      <c r="D38" s="84"/>
      <c r="E38" s="85"/>
      <c r="F38" s="85"/>
      <c r="G38" s="85"/>
      <c r="H38" s="86"/>
      <c r="I38" s="86"/>
      <c r="J38" s="86"/>
      <c r="K38" s="86"/>
      <c r="L38" s="86"/>
      <c r="M38" s="87"/>
      <c r="N38" s="88"/>
      <c r="O38" s="89"/>
      <c r="P38" s="310"/>
      <c r="Q38" s="311"/>
      <c r="R38" s="311"/>
      <c r="S38" s="311"/>
      <c r="T38" s="312"/>
      <c r="U38" s="82"/>
    </row>
    <row r="39" spans="1:28" ht="10.050000000000001" customHeight="1" thickBot="1" x14ac:dyDescent="0.45">
      <c r="A39" s="14"/>
      <c r="B39" s="23"/>
      <c r="C39" s="23"/>
      <c r="D39" s="26"/>
      <c r="E39" s="23"/>
      <c r="F39" s="23"/>
      <c r="G39" s="23"/>
      <c r="H39" s="23"/>
      <c r="I39" s="23"/>
      <c r="J39" s="23"/>
      <c r="K39" s="23"/>
      <c r="L39" s="23"/>
      <c r="M39" s="23"/>
      <c r="N39" s="23"/>
      <c r="O39" s="23"/>
      <c r="P39" s="205"/>
      <c r="Q39" s="206"/>
      <c r="R39" s="206"/>
      <c r="S39" s="206"/>
      <c r="T39" s="206"/>
      <c r="U39" s="14"/>
    </row>
    <row r="40" spans="1:28" ht="17.399999999999999" x14ac:dyDescent="0.4">
      <c r="A40" s="14"/>
      <c r="B40" s="218" t="str">
        <f>"Comp. A: "&amp;C28</f>
        <v>Comp. A: Wall</v>
      </c>
      <c r="C40" s="219"/>
      <c r="D40" s="219"/>
      <c r="E40" s="219"/>
      <c r="F40" s="219"/>
      <c r="G40" s="219"/>
      <c r="H40" s="220"/>
      <c r="I40" s="218" t="str">
        <f>"Comp. B: "&amp;C29</f>
        <v>Comp. B: Slab</v>
      </c>
      <c r="J40" s="219"/>
      <c r="K40" s="219"/>
      <c r="L40" s="219"/>
      <c r="M40" s="219"/>
      <c r="N40" s="220"/>
      <c r="O40" s="23"/>
      <c r="P40" s="207" t="s">
        <v>17</v>
      </c>
      <c r="Q40" s="208"/>
      <c r="R40" s="208"/>
      <c r="S40" s="208"/>
      <c r="T40" s="209"/>
      <c r="U40" s="14"/>
    </row>
    <row r="41" spans="1:28" ht="250.05" customHeight="1" thickBot="1" x14ac:dyDescent="0.45">
      <c r="A41" s="14"/>
      <c r="B41" s="295" t="e" vm="3">
        <v>#VALUE!</v>
      </c>
      <c r="C41" s="296"/>
      <c r="D41" s="296"/>
      <c r="E41" s="296"/>
      <c r="F41" s="296"/>
      <c r="G41" s="296"/>
      <c r="H41" s="297"/>
      <c r="I41" s="295" t="e" vm="4">
        <v>#VALUE!</v>
      </c>
      <c r="J41" s="296"/>
      <c r="K41" s="296"/>
      <c r="L41" s="296"/>
      <c r="M41" s="296"/>
      <c r="N41" s="297"/>
      <c r="O41" s="23"/>
      <c r="P41" s="292" t="e" vm="5">
        <v>#VALUE!</v>
      </c>
      <c r="Q41" s="293"/>
      <c r="R41" s="293"/>
      <c r="S41" s="293"/>
      <c r="T41" s="294"/>
      <c r="U41" s="14"/>
    </row>
    <row r="42" spans="1:28" ht="10.050000000000001" customHeight="1" x14ac:dyDescent="0.35">
      <c r="A42" s="14"/>
      <c r="B42" s="14"/>
      <c r="C42" s="14"/>
      <c r="D42" s="15"/>
      <c r="E42" s="14"/>
      <c r="F42" s="14"/>
      <c r="G42" s="14"/>
      <c r="H42" s="14"/>
      <c r="I42" s="14"/>
      <c r="J42" s="14"/>
      <c r="K42" s="14"/>
      <c r="L42" s="14"/>
      <c r="M42" s="14"/>
      <c r="N42" s="14"/>
      <c r="O42" s="14"/>
      <c r="P42" s="14"/>
      <c r="Q42" s="14"/>
      <c r="R42" s="14"/>
      <c r="S42" s="14"/>
      <c r="T42" s="14"/>
      <c r="U42" s="14"/>
    </row>
    <row r="43" spans="1:28" ht="15.6" x14ac:dyDescent="0.35">
      <c r="A43" s="14"/>
      <c r="B43" s="14"/>
      <c r="O43" s="14"/>
      <c r="U43" s="14"/>
    </row>
  </sheetData>
  <sheetProtection sheet="1" objects="1" scenarios="1"/>
  <mergeCells count="68">
    <mergeCell ref="P39:T39"/>
    <mergeCell ref="B40:H40"/>
    <mergeCell ref="I40:N40"/>
    <mergeCell ref="P40:T40"/>
    <mergeCell ref="B41:H41"/>
    <mergeCell ref="I41:N41"/>
    <mergeCell ref="P41:T41"/>
    <mergeCell ref="J35:K35"/>
    <mergeCell ref="L35:M35"/>
    <mergeCell ref="C36:E36"/>
    <mergeCell ref="F36:I36"/>
    <mergeCell ref="J36:K36"/>
    <mergeCell ref="L36:M36"/>
    <mergeCell ref="W27:X27"/>
    <mergeCell ref="C28:D28"/>
    <mergeCell ref="E28:F28"/>
    <mergeCell ref="G28:H28"/>
    <mergeCell ref="C29:D29"/>
    <mergeCell ref="E29:F29"/>
    <mergeCell ref="G29:H29"/>
    <mergeCell ref="G23:H23"/>
    <mergeCell ref="L23:M23"/>
    <mergeCell ref="P23:T24"/>
    <mergeCell ref="C25:M25"/>
    <mergeCell ref="P25:T38"/>
    <mergeCell ref="C27:D27"/>
    <mergeCell ref="E27:F27"/>
    <mergeCell ref="G27:H27"/>
    <mergeCell ref="C33:M33"/>
    <mergeCell ref="C35:E35"/>
    <mergeCell ref="C22:D23"/>
    <mergeCell ref="E22:F22"/>
    <mergeCell ref="G22:H22"/>
    <mergeCell ref="L22:M22"/>
    <mergeCell ref="E23:F23"/>
    <mergeCell ref="F35:I35"/>
    <mergeCell ref="C19:M19"/>
    <mergeCell ref="C21:D21"/>
    <mergeCell ref="E21:F21"/>
    <mergeCell ref="G21:H21"/>
    <mergeCell ref="L21:M21"/>
    <mergeCell ref="G8:H8"/>
    <mergeCell ref="I8:M8"/>
    <mergeCell ref="C10:M10"/>
    <mergeCell ref="C13:D13"/>
    <mergeCell ref="E13:F13"/>
    <mergeCell ref="G13:H15"/>
    <mergeCell ref="I13:M13"/>
    <mergeCell ref="C14:D14"/>
    <mergeCell ref="E14:F14"/>
    <mergeCell ref="I14:M14"/>
    <mergeCell ref="I15:M15"/>
    <mergeCell ref="P2:T2"/>
    <mergeCell ref="B3:T3"/>
    <mergeCell ref="P4:T5"/>
    <mergeCell ref="C5:M5"/>
    <mergeCell ref="P6:T21"/>
    <mergeCell ref="C7:D7"/>
    <mergeCell ref="E7:F7"/>
    <mergeCell ref="G7:H7"/>
    <mergeCell ref="I7:M7"/>
    <mergeCell ref="C12:D12"/>
    <mergeCell ref="E12:F12"/>
    <mergeCell ref="G12:H12"/>
    <mergeCell ref="I12:M12"/>
    <mergeCell ref="B2:N2"/>
    <mergeCell ref="C8:D8"/>
    <mergeCell ref="E8:F8"/>
  </mergeCells>
  <printOptions horizontalCentered="1"/>
  <pageMargins left="0" right="0" top="0.25" bottom="0.5" header="0" footer="0"/>
  <pageSetup scale="6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B2459-0CDD-47D0-8136-BB3E2BB054DF}">
  <sheetPr>
    <outlinePr summaryBelow="0" summaryRight="0"/>
    <pageSetUpPr fitToPage="1"/>
  </sheetPr>
  <dimension ref="A1:AP43"/>
  <sheetViews>
    <sheetView showGridLines="0" zoomScale="90" zoomScaleNormal="90" workbookViewId="0"/>
  </sheetViews>
  <sheetFormatPr defaultColWidth="14.44140625" defaultRowHeight="15" customHeight="1" x14ac:dyDescent="0.35"/>
  <cols>
    <col min="1" max="1" width="1.77734375" style="16" customWidth="1"/>
    <col min="2" max="2" width="1.6640625" style="16" customWidth="1"/>
    <col min="3" max="13" width="10.77734375" style="16" customWidth="1"/>
    <col min="14" max="15" width="1.77734375" style="16" customWidth="1"/>
    <col min="16" max="20" width="9.109375" style="16" customWidth="1"/>
    <col min="21" max="21" width="1.77734375" style="16" customWidth="1"/>
    <col min="22" max="22" width="26.44140625" style="16" bestFit="1" customWidth="1"/>
    <col min="23" max="23" width="17.88671875" style="16" bestFit="1" customWidth="1"/>
    <col min="24" max="24" width="18.33203125" style="16" bestFit="1" customWidth="1"/>
    <col min="25" max="16384" width="14.44140625" style="16"/>
  </cols>
  <sheetData>
    <row r="1" spans="1:21" ht="16.2" thickBot="1" x14ac:dyDescent="0.4">
      <c r="A1" s="14"/>
      <c r="B1" s="99" t="str">
        <f>'Start Here'!B1</f>
        <v>v25.1.1 - 2025.10</v>
      </c>
      <c r="C1" s="14"/>
      <c r="D1" s="15"/>
      <c r="E1" s="14"/>
      <c r="F1" s="14"/>
      <c r="G1" s="14"/>
      <c r="H1" s="14"/>
      <c r="I1" s="14"/>
      <c r="J1" s="14"/>
      <c r="K1" s="14"/>
      <c r="L1" s="14"/>
      <c r="M1" s="14"/>
      <c r="N1" s="14"/>
      <c r="O1" s="14"/>
      <c r="P1" s="14"/>
      <c r="Q1" s="14"/>
      <c r="R1" s="14"/>
      <c r="S1" s="14"/>
      <c r="T1" s="14"/>
      <c r="U1" s="14"/>
    </row>
    <row r="2" spans="1:21" ht="87" customHeight="1" thickBot="1" x14ac:dyDescent="0.4">
      <c r="A2" s="14"/>
      <c r="B2" s="256" t="s">
        <v>6</v>
      </c>
      <c r="C2" s="257"/>
      <c r="D2" s="257"/>
      <c r="E2" s="257"/>
      <c r="F2" s="257"/>
      <c r="G2" s="257"/>
      <c r="H2" s="257"/>
      <c r="I2" s="257"/>
      <c r="J2" s="257"/>
      <c r="K2" s="257"/>
      <c r="L2" s="257"/>
      <c r="M2" s="257"/>
      <c r="N2" s="257"/>
      <c r="O2" s="101"/>
      <c r="P2" s="258"/>
      <c r="Q2" s="258"/>
      <c r="R2" s="258"/>
      <c r="S2" s="258"/>
      <c r="T2" s="259"/>
      <c r="U2" s="14"/>
    </row>
    <row r="3" spans="1:21" ht="10.050000000000001" customHeight="1" thickBot="1" x14ac:dyDescent="0.4">
      <c r="A3" s="14"/>
      <c r="B3" s="260"/>
      <c r="C3" s="260"/>
      <c r="D3" s="260"/>
      <c r="E3" s="260"/>
      <c r="F3" s="260"/>
      <c r="G3" s="260"/>
      <c r="H3" s="260"/>
      <c r="I3" s="260"/>
      <c r="J3" s="260"/>
      <c r="K3" s="260"/>
      <c r="L3" s="260"/>
      <c r="M3" s="260"/>
      <c r="N3" s="260"/>
      <c r="O3" s="260"/>
      <c r="P3" s="260"/>
      <c r="Q3" s="260"/>
      <c r="R3" s="260"/>
      <c r="S3" s="260"/>
      <c r="T3" s="260"/>
      <c r="U3" s="14"/>
    </row>
    <row r="4" spans="1:21" ht="10.050000000000001" customHeight="1" x14ac:dyDescent="0.4">
      <c r="A4" s="14"/>
      <c r="B4" s="17"/>
      <c r="C4" s="18"/>
      <c r="D4" s="19"/>
      <c r="E4" s="20"/>
      <c r="F4" s="20"/>
      <c r="G4" s="20"/>
      <c r="H4" s="20"/>
      <c r="I4" s="20"/>
      <c r="J4" s="20"/>
      <c r="K4" s="20"/>
      <c r="L4" s="20"/>
      <c r="M4" s="21"/>
      <c r="N4" s="22"/>
      <c r="O4" s="23"/>
      <c r="P4" s="261" t="s">
        <v>15</v>
      </c>
      <c r="Q4" s="262"/>
      <c r="R4" s="262"/>
      <c r="S4" s="262"/>
      <c r="T4" s="263"/>
      <c r="U4" s="14"/>
    </row>
    <row r="5" spans="1:21" ht="21" x14ac:dyDescent="0.4">
      <c r="A5" s="14"/>
      <c r="B5" s="24"/>
      <c r="C5" s="235" t="s">
        <v>9</v>
      </c>
      <c r="D5" s="235"/>
      <c r="E5" s="235"/>
      <c r="F5" s="235"/>
      <c r="G5" s="235"/>
      <c r="H5" s="235"/>
      <c r="I5" s="235"/>
      <c r="J5" s="235"/>
      <c r="K5" s="235"/>
      <c r="L5" s="235"/>
      <c r="M5" s="235"/>
      <c r="N5" s="25"/>
      <c r="O5" s="23"/>
      <c r="P5" s="264"/>
      <c r="Q5" s="265"/>
      <c r="R5" s="265"/>
      <c r="S5" s="265"/>
      <c r="T5" s="266"/>
      <c r="U5" s="14"/>
    </row>
    <row r="6" spans="1:21" ht="10.050000000000001" customHeight="1" x14ac:dyDescent="0.4">
      <c r="A6" s="15"/>
      <c r="B6" s="24"/>
      <c r="C6" s="1"/>
      <c r="D6" s="2"/>
      <c r="E6" s="2"/>
      <c r="F6" s="2"/>
      <c r="G6" s="2"/>
      <c r="H6" s="2"/>
      <c r="I6" s="2"/>
      <c r="J6" s="2"/>
      <c r="K6" s="2"/>
      <c r="L6" s="2"/>
      <c r="M6" s="2"/>
      <c r="N6" s="25"/>
      <c r="O6" s="26"/>
      <c r="P6" s="283" t="e" vm="6">
        <v>#VALUE!</v>
      </c>
      <c r="Q6" s="284"/>
      <c r="R6" s="284"/>
      <c r="S6" s="284"/>
      <c r="T6" s="285"/>
      <c r="U6" s="15"/>
    </row>
    <row r="7" spans="1:21" s="103" customFormat="1" ht="15.6" x14ac:dyDescent="0.35">
      <c r="A7" s="105"/>
      <c r="B7" s="106"/>
      <c r="C7" s="162" t="s">
        <v>10</v>
      </c>
      <c r="D7" s="163"/>
      <c r="E7" s="267">
        <v>1234</v>
      </c>
      <c r="F7" s="267"/>
      <c r="G7" s="162" t="s">
        <v>11</v>
      </c>
      <c r="H7" s="163"/>
      <c r="I7" s="255" t="s">
        <v>73</v>
      </c>
      <c r="J7" s="255"/>
      <c r="K7" s="255"/>
      <c r="L7" s="255"/>
      <c r="M7" s="255"/>
      <c r="N7" s="107"/>
      <c r="O7" s="105"/>
      <c r="P7" s="286"/>
      <c r="Q7" s="287"/>
      <c r="R7" s="287"/>
      <c r="S7" s="287"/>
      <c r="T7" s="288"/>
      <c r="U7" s="105"/>
    </row>
    <row r="8" spans="1:21" s="103" customFormat="1" ht="15.6" x14ac:dyDescent="0.35">
      <c r="A8" s="105"/>
      <c r="B8" s="106"/>
      <c r="C8" s="162" t="s">
        <v>12</v>
      </c>
      <c r="D8" s="163"/>
      <c r="E8" s="282">
        <v>45881</v>
      </c>
      <c r="F8" s="282"/>
      <c r="G8" s="162" t="s">
        <v>13</v>
      </c>
      <c r="H8" s="163"/>
      <c r="I8" s="255" t="s">
        <v>54</v>
      </c>
      <c r="J8" s="255"/>
      <c r="K8" s="255"/>
      <c r="L8" s="255"/>
      <c r="M8" s="255"/>
      <c r="N8" s="109"/>
      <c r="O8" s="105"/>
      <c r="P8" s="286"/>
      <c r="Q8" s="287"/>
      <c r="R8" s="287"/>
      <c r="S8" s="287"/>
      <c r="T8" s="288"/>
      <c r="U8" s="105"/>
    </row>
    <row r="9" spans="1:21" ht="10.050000000000001" customHeight="1" x14ac:dyDescent="0.4">
      <c r="A9" s="15"/>
      <c r="B9" s="24"/>
      <c r="C9" s="1"/>
      <c r="D9" s="2"/>
      <c r="E9" s="2"/>
      <c r="F9" s="2"/>
      <c r="G9" s="2"/>
      <c r="H9" s="2"/>
      <c r="I9" s="2"/>
      <c r="J9" s="2"/>
      <c r="K9" s="2"/>
      <c r="L9" s="2"/>
      <c r="M9" s="2"/>
      <c r="N9" s="28"/>
      <c r="O9" s="26"/>
      <c r="P9" s="286"/>
      <c r="Q9" s="287"/>
      <c r="R9" s="287"/>
      <c r="S9" s="287"/>
      <c r="T9" s="288"/>
    </row>
    <row r="10" spans="1:21" ht="21" x14ac:dyDescent="0.4">
      <c r="A10" s="15"/>
      <c r="B10" s="24"/>
      <c r="C10" s="235" t="s">
        <v>14</v>
      </c>
      <c r="D10" s="235"/>
      <c r="E10" s="235"/>
      <c r="F10" s="235"/>
      <c r="G10" s="235"/>
      <c r="H10" s="235"/>
      <c r="I10" s="235"/>
      <c r="J10" s="235"/>
      <c r="K10" s="235"/>
      <c r="L10" s="235"/>
      <c r="M10" s="235"/>
      <c r="N10" s="28"/>
      <c r="O10" s="26"/>
      <c r="P10" s="286"/>
      <c r="Q10" s="287"/>
      <c r="R10" s="287"/>
      <c r="S10" s="287"/>
      <c r="T10" s="288"/>
    </row>
    <row r="11" spans="1:21" ht="10.050000000000001" customHeight="1" x14ac:dyDescent="0.4">
      <c r="A11" s="14"/>
      <c r="B11" s="24"/>
      <c r="E11" s="4"/>
      <c r="F11" s="3"/>
      <c r="G11" s="3"/>
      <c r="H11" s="3"/>
      <c r="I11" s="3"/>
      <c r="J11" s="3"/>
      <c r="K11" s="3"/>
      <c r="L11" s="3"/>
      <c r="M11" s="4"/>
      <c r="N11" s="29"/>
      <c r="O11" s="23"/>
      <c r="P11" s="286"/>
      <c r="Q11" s="287"/>
      <c r="R11" s="287"/>
      <c r="S11" s="287"/>
      <c r="T11" s="288"/>
      <c r="U11" s="14"/>
    </row>
    <row r="12" spans="1:21" s="103" customFormat="1" ht="15.6" x14ac:dyDescent="0.35">
      <c r="A12" s="105"/>
      <c r="B12" s="106"/>
      <c r="C12" s="162" t="s">
        <v>60</v>
      </c>
      <c r="D12" s="163"/>
      <c r="E12" s="249" t="s">
        <v>61</v>
      </c>
      <c r="F12" s="250"/>
      <c r="G12" s="349" t="s">
        <v>47</v>
      </c>
      <c r="H12" s="350"/>
      <c r="I12" s="165"/>
      <c r="J12" s="165"/>
      <c r="K12" s="165"/>
      <c r="L12" s="165"/>
      <c r="M12" s="165"/>
      <c r="N12" s="107"/>
      <c r="O12" s="105"/>
      <c r="P12" s="286"/>
      <c r="Q12" s="287"/>
      <c r="R12" s="287"/>
      <c r="S12" s="287"/>
      <c r="T12" s="288"/>
      <c r="U12" s="105"/>
    </row>
    <row r="13" spans="1:21" s="103" customFormat="1" ht="17.399999999999999" customHeight="1" x14ac:dyDescent="0.35">
      <c r="A13" s="105"/>
      <c r="B13" s="106"/>
      <c r="C13" s="162" t="s">
        <v>7</v>
      </c>
      <c r="D13" s="163"/>
      <c r="E13" s="249">
        <v>1</v>
      </c>
      <c r="F13" s="250"/>
      <c r="G13" s="298" t="s">
        <v>46</v>
      </c>
      <c r="H13" s="299"/>
      <c r="I13" s="255" t="str">
        <f>E7&amp;" 2D_"&amp;E13&amp;" "&amp;E14&amp;"_"&amp;E12&amp;"_"&amp;RIGHT(YEAR(E8),2)&amp;RIGHT("00"&amp;MONTH(E8),2)&amp;RIGHT("00"&amp;DAY(E8),2)</f>
        <v>1234 2D_1 A-250_Example_250812</v>
      </c>
      <c r="J13" s="255"/>
      <c r="K13" s="255"/>
      <c r="L13" s="255"/>
      <c r="M13" s="255"/>
      <c r="N13" s="107"/>
      <c r="O13" s="105"/>
      <c r="P13" s="286"/>
      <c r="Q13" s="287"/>
      <c r="R13" s="287"/>
      <c r="S13" s="287"/>
      <c r="T13" s="288"/>
      <c r="U13" s="105"/>
    </row>
    <row r="14" spans="1:21" s="103" customFormat="1" ht="15.6" x14ac:dyDescent="0.35">
      <c r="A14" s="108"/>
      <c r="B14" s="106"/>
      <c r="C14" s="162" t="s">
        <v>8</v>
      </c>
      <c r="D14" s="163"/>
      <c r="E14" s="249" t="s">
        <v>40</v>
      </c>
      <c r="F14" s="250"/>
      <c r="G14" s="300"/>
      <c r="H14" s="301"/>
      <c r="I14" s="255" t="str">
        <f>E7&amp;" Comp A_"&amp;C28&amp;"_"&amp;RIGHT(YEAR(E8),2)&amp;RIGHT("00"&amp;MONTH(E8),2)&amp;RIGHT("00"&amp;DAY(E8),2)</f>
        <v>1234 Comp A_Basement Wall_250812</v>
      </c>
      <c r="J14" s="255"/>
      <c r="K14" s="255"/>
      <c r="L14" s="255"/>
      <c r="M14" s="255"/>
      <c r="N14" s="107"/>
      <c r="O14" s="108"/>
      <c r="P14" s="286"/>
      <c r="Q14" s="287"/>
      <c r="R14" s="287"/>
      <c r="S14" s="287"/>
      <c r="T14" s="288"/>
      <c r="U14" s="108"/>
    </row>
    <row r="15" spans="1:21" s="103" customFormat="1" ht="15.6" x14ac:dyDescent="0.35">
      <c r="A15" s="105"/>
      <c r="B15" s="106"/>
      <c r="G15" s="302"/>
      <c r="H15" s="303"/>
      <c r="I15" s="255" t="str">
        <f>E7&amp;" Comp B_"&amp;C29&amp;"_"&amp;RIGHT(YEAR(E8),2)&amp;RIGHT("00"&amp;MONTH(E8),2)&amp;RIGHT("00"&amp;DAY(E8),2)</f>
        <v>1234 Comp B_Basement Slab_250812</v>
      </c>
      <c r="J15" s="255"/>
      <c r="K15" s="255"/>
      <c r="L15" s="255"/>
      <c r="M15" s="255"/>
      <c r="N15" s="107"/>
      <c r="O15" s="105"/>
      <c r="P15" s="286"/>
      <c r="Q15" s="287"/>
      <c r="R15" s="287"/>
      <c r="S15" s="287"/>
      <c r="T15" s="288"/>
      <c r="U15" s="105"/>
    </row>
    <row r="16" spans="1:21" ht="10.050000000000001" customHeight="1" thickBot="1" x14ac:dyDescent="0.45">
      <c r="A16" s="14"/>
      <c r="B16" s="30"/>
      <c r="C16" s="31"/>
      <c r="D16" s="32"/>
      <c r="E16" s="33"/>
      <c r="F16" s="33"/>
      <c r="G16" s="33"/>
      <c r="H16" s="33"/>
      <c r="I16" s="33"/>
      <c r="J16" s="33"/>
      <c r="K16" s="33"/>
      <c r="L16" s="33"/>
      <c r="M16" s="34"/>
      <c r="N16" s="35"/>
      <c r="O16" s="23"/>
      <c r="P16" s="286"/>
      <c r="Q16" s="287"/>
      <c r="R16" s="287"/>
      <c r="S16" s="287"/>
      <c r="T16" s="288"/>
      <c r="U16" s="14"/>
    </row>
    <row r="17" spans="1:42" ht="10.050000000000001" customHeight="1" thickBot="1" x14ac:dyDescent="0.45">
      <c r="A17" s="14"/>
      <c r="B17" s="14"/>
      <c r="C17" s="36"/>
      <c r="D17" s="37"/>
      <c r="E17" s="36"/>
      <c r="F17" s="38"/>
      <c r="G17" s="38"/>
      <c r="H17" s="38"/>
      <c r="I17" s="38"/>
      <c r="J17" s="38"/>
      <c r="K17" s="38"/>
      <c r="L17" s="38"/>
      <c r="M17" s="38"/>
      <c r="N17" s="39"/>
      <c r="O17" s="23"/>
      <c r="P17" s="286"/>
      <c r="Q17" s="287"/>
      <c r="R17" s="287"/>
      <c r="S17" s="287"/>
      <c r="T17" s="288"/>
      <c r="U17" s="14"/>
    </row>
    <row r="18" spans="1:42" ht="10.050000000000001" customHeight="1" x14ac:dyDescent="0.4">
      <c r="A18" s="14"/>
      <c r="B18" s="40"/>
      <c r="C18" s="41"/>
      <c r="D18" s="41"/>
      <c r="E18" s="41"/>
      <c r="F18" s="41"/>
      <c r="G18" s="41"/>
      <c r="H18" s="42"/>
      <c r="I18" s="41"/>
      <c r="J18" s="43"/>
      <c r="K18" s="43"/>
      <c r="L18" s="41"/>
      <c r="M18" s="42"/>
      <c r="N18" s="44"/>
      <c r="O18" s="45"/>
      <c r="P18" s="286"/>
      <c r="Q18" s="287"/>
      <c r="R18" s="287"/>
      <c r="S18" s="287"/>
      <c r="T18" s="288"/>
      <c r="U18" s="14"/>
      <c r="AF18" s="46"/>
      <c r="AG18" s="46"/>
      <c r="AH18" s="46"/>
      <c r="AI18" s="47"/>
      <c r="AJ18" s="48"/>
      <c r="AK18" s="49"/>
      <c r="AL18" s="49"/>
      <c r="AM18" s="48"/>
      <c r="AN18" s="50"/>
      <c r="AO18" s="51"/>
      <c r="AP18" s="52"/>
    </row>
    <row r="19" spans="1:42" s="56" customFormat="1" ht="21" x14ac:dyDescent="0.5">
      <c r="A19" s="53"/>
      <c r="B19" s="54"/>
      <c r="C19" s="235" t="s">
        <v>44</v>
      </c>
      <c r="D19" s="235"/>
      <c r="E19" s="235"/>
      <c r="F19" s="235"/>
      <c r="G19" s="235"/>
      <c r="H19" s="235"/>
      <c r="I19" s="235"/>
      <c r="J19" s="235"/>
      <c r="K19" s="235"/>
      <c r="L19" s="235"/>
      <c r="M19" s="235"/>
      <c r="N19" s="55"/>
      <c r="O19" s="53"/>
      <c r="P19" s="286"/>
      <c r="Q19" s="287"/>
      <c r="R19" s="287"/>
      <c r="S19" s="287"/>
      <c r="T19" s="288"/>
      <c r="U19" s="53"/>
      <c r="AO19" s="57"/>
      <c r="AP19" s="13"/>
    </row>
    <row r="20" spans="1:42" ht="10.050000000000001" customHeight="1" x14ac:dyDescent="0.4">
      <c r="A20" s="15"/>
      <c r="B20" s="58"/>
      <c r="C20" s="59"/>
      <c r="D20" s="59"/>
      <c r="E20" s="59"/>
      <c r="F20" s="59"/>
      <c r="G20" s="59"/>
      <c r="H20" s="59"/>
      <c r="I20" s="59"/>
      <c r="J20" s="59"/>
      <c r="K20" s="59"/>
      <c r="L20" s="59"/>
      <c r="M20" s="59"/>
      <c r="N20" s="60"/>
      <c r="O20" s="26"/>
      <c r="P20" s="286"/>
      <c r="Q20" s="287"/>
      <c r="R20" s="287"/>
      <c r="S20" s="287"/>
      <c r="T20" s="288"/>
      <c r="AO20" s="61"/>
      <c r="AP20" s="62"/>
    </row>
    <row r="21" spans="1:42" s="65" customFormat="1" ht="33" thickBot="1" x14ac:dyDescent="0.45">
      <c r="A21" s="23"/>
      <c r="B21" s="63"/>
      <c r="C21" s="251" t="s">
        <v>59</v>
      </c>
      <c r="D21" s="236"/>
      <c r="E21" s="236" t="s">
        <v>19</v>
      </c>
      <c r="F21" s="236"/>
      <c r="G21" s="236" t="s">
        <v>34</v>
      </c>
      <c r="H21" s="236"/>
      <c r="I21" s="92" t="s">
        <v>35</v>
      </c>
      <c r="J21" s="92" t="s">
        <v>36</v>
      </c>
      <c r="K21" s="92" t="s">
        <v>5</v>
      </c>
      <c r="L21" s="252" t="s">
        <v>37</v>
      </c>
      <c r="M21" s="253"/>
      <c r="N21" s="64"/>
      <c r="O21" s="23"/>
      <c r="P21" s="289"/>
      <c r="Q21" s="290"/>
      <c r="R21" s="290"/>
      <c r="S21" s="290"/>
      <c r="T21" s="291"/>
      <c r="AO21" s="48"/>
      <c r="AP21" s="66"/>
    </row>
    <row r="22" spans="1:42" s="103" customFormat="1" ht="17.399999999999999" customHeight="1" thickBot="1" x14ac:dyDescent="0.4">
      <c r="A22" s="105"/>
      <c r="B22" s="110"/>
      <c r="C22" s="221" t="str">
        <f>E12</f>
        <v>Example</v>
      </c>
      <c r="D22" s="221"/>
      <c r="E22" s="222" t="s">
        <v>3</v>
      </c>
      <c r="F22" s="222"/>
      <c r="G22" s="276">
        <v>4.2599999999999999E-2</v>
      </c>
      <c r="H22" s="276"/>
      <c r="I22" s="147">
        <v>27</v>
      </c>
      <c r="J22" s="148">
        <v>84.04</v>
      </c>
      <c r="K22" s="149">
        <v>3.4799999999999998E-2</v>
      </c>
      <c r="L22" s="226">
        <f>G22*(J22/12)*I22</f>
        <v>8.0552340000000004</v>
      </c>
      <c r="M22" s="227"/>
      <c r="N22" s="111"/>
      <c r="O22" s="105"/>
      <c r="P22" s="121"/>
      <c r="Q22" s="122"/>
      <c r="R22" s="122"/>
      <c r="S22" s="122"/>
      <c r="T22" s="122"/>
      <c r="U22" s="108"/>
    </row>
    <row r="23" spans="1:42" s="103" customFormat="1" ht="15.6" x14ac:dyDescent="0.35">
      <c r="A23" s="105"/>
      <c r="B23" s="110"/>
      <c r="C23" s="221"/>
      <c r="D23" s="221"/>
      <c r="E23" s="222" t="s">
        <v>4</v>
      </c>
      <c r="F23" s="222"/>
      <c r="G23" s="277">
        <v>2.4899999999999999E-2</v>
      </c>
      <c r="H23" s="277"/>
      <c r="I23" s="102">
        <f>I22</f>
        <v>27</v>
      </c>
      <c r="J23" s="150">
        <v>144.148</v>
      </c>
      <c r="K23" s="94">
        <f>K22</f>
        <v>3.4799999999999998E-2</v>
      </c>
      <c r="L23" s="233">
        <f>G23*I23*(J23/12)</f>
        <v>8.0758916999999997</v>
      </c>
      <c r="M23" s="234"/>
      <c r="N23" s="111"/>
      <c r="O23" s="105"/>
      <c r="P23" s="261" t="s">
        <v>16</v>
      </c>
      <c r="Q23" s="262"/>
      <c r="R23" s="262"/>
      <c r="S23" s="262"/>
      <c r="T23" s="263"/>
      <c r="U23" s="105"/>
    </row>
    <row r="24" spans="1:42" ht="10.050000000000001" customHeight="1" x14ac:dyDescent="0.4">
      <c r="A24" s="14"/>
      <c r="B24" s="58"/>
      <c r="C24" s="7"/>
      <c r="D24" s="7"/>
      <c r="E24" s="6"/>
      <c r="F24" s="6"/>
      <c r="G24" s="67"/>
      <c r="H24" s="67"/>
      <c r="I24" s="67"/>
      <c r="J24" s="67"/>
      <c r="K24" s="68"/>
      <c r="L24" s="67"/>
      <c r="M24" s="67"/>
      <c r="N24" s="60"/>
      <c r="O24" s="23"/>
      <c r="P24" s="279"/>
      <c r="Q24" s="280"/>
      <c r="R24" s="280"/>
      <c r="S24" s="280"/>
      <c r="T24" s="281"/>
    </row>
    <row r="25" spans="1:42" s="56" customFormat="1" ht="21" x14ac:dyDescent="0.5">
      <c r="A25" s="53"/>
      <c r="B25" s="54"/>
      <c r="C25" s="274" t="s">
        <v>53</v>
      </c>
      <c r="D25" s="275"/>
      <c r="E25" s="275"/>
      <c r="F25" s="275"/>
      <c r="G25" s="275"/>
      <c r="H25" s="275"/>
      <c r="I25" s="275"/>
      <c r="J25" s="275"/>
      <c r="K25" s="275"/>
      <c r="L25" s="275"/>
      <c r="M25" s="275"/>
      <c r="N25" s="55"/>
      <c r="O25" s="53"/>
      <c r="P25" s="304" t="e" vm="7">
        <v>#VALUE!</v>
      </c>
      <c r="Q25" s="305"/>
      <c r="R25" s="305"/>
      <c r="S25" s="305"/>
      <c r="T25" s="306"/>
      <c r="U25" s="53"/>
    </row>
    <row r="26" spans="1:42" ht="10.050000000000001" customHeight="1" x14ac:dyDescent="0.4">
      <c r="A26" s="14"/>
      <c r="B26" s="58"/>
      <c r="C26" s="67"/>
      <c r="D26" s="67"/>
      <c r="E26" s="67"/>
      <c r="F26" s="67"/>
      <c r="G26" s="67"/>
      <c r="H26" s="67"/>
      <c r="I26" s="67"/>
      <c r="J26" s="67"/>
      <c r="K26" s="67"/>
      <c r="L26" s="67"/>
      <c r="M26" s="67"/>
      <c r="N26" s="60"/>
      <c r="O26" s="23"/>
      <c r="P26" s="307"/>
      <c r="Q26" s="308"/>
      <c r="R26" s="308"/>
      <c r="S26" s="308"/>
      <c r="T26" s="309"/>
      <c r="U26" s="14"/>
    </row>
    <row r="27" spans="1:42" ht="34.799999999999997" customHeight="1" x14ac:dyDescent="0.4">
      <c r="A27" s="14"/>
      <c r="B27" s="58"/>
      <c r="C27" s="236" t="s">
        <v>31</v>
      </c>
      <c r="D27" s="236"/>
      <c r="E27" s="236" t="s">
        <v>19</v>
      </c>
      <c r="F27" s="236"/>
      <c r="G27" s="236" t="s">
        <v>42</v>
      </c>
      <c r="H27" s="236"/>
      <c r="I27" s="92" t="s">
        <v>35</v>
      </c>
      <c r="J27" s="92" t="s">
        <v>36</v>
      </c>
      <c r="K27" s="92" t="s">
        <v>5</v>
      </c>
      <c r="L27" s="92" t="s">
        <v>37</v>
      </c>
      <c r="M27" s="93" t="s">
        <v>43</v>
      </c>
      <c r="N27" s="60"/>
      <c r="O27" s="23"/>
      <c r="P27" s="307"/>
      <c r="Q27" s="308"/>
      <c r="R27" s="308"/>
      <c r="S27" s="308"/>
      <c r="T27" s="309"/>
      <c r="U27" s="14"/>
      <c r="W27" s="278"/>
      <c r="X27" s="278"/>
      <c r="Y27" s="69"/>
      <c r="AA27" s="70"/>
      <c r="AB27" s="69"/>
    </row>
    <row r="28" spans="1:42" s="103" customFormat="1" ht="17.399999999999999" customHeight="1" x14ac:dyDescent="0.35">
      <c r="A28" s="108"/>
      <c r="B28" s="110"/>
      <c r="C28" s="228" t="s">
        <v>71</v>
      </c>
      <c r="D28" s="229"/>
      <c r="E28" s="230" t="s">
        <v>4</v>
      </c>
      <c r="F28" s="230"/>
      <c r="G28" s="231">
        <v>3.15E-2</v>
      </c>
      <c r="H28" s="231"/>
      <c r="I28" s="151">
        <v>27</v>
      </c>
      <c r="J28" s="152">
        <v>55.1</v>
      </c>
      <c r="K28" s="153">
        <v>0</v>
      </c>
      <c r="L28" s="95">
        <f>G28*(J28/12)*I28</f>
        <v>3.9052125000000002</v>
      </c>
      <c r="M28" s="96">
        <f>IFERROR(1/G28,"-")</f>
        <v>31.746031746031747</v>
      </c>
      <c r="N28" s="111"/>
      <c r="O28" s="108"/>
      <c r="P28" s="307"/>
      <c r="Q28" s="308"/>
      <c r="R28" s="308"/>
      <c r="S28" s="308"/>
      <c r="T28" s="309"/>
      <c r="U28" s="108"/>
      <c r="W28" s="112"/>
      <c r="X28" s="113"/>
      <c r="Y28" s="114"/>
      <c r="AA28" s="115"/>
      <c r="AB28" s="114"/>
    </row>
    <row r="29" spans="1:42" s="103" customFormat="1" ht="15.6" x14ac:dyDescent="0.35">
      <c r="A29" s="108"/>
      <c r="B29" s="110"/>
      <c r="C29" s="228" t="s">
        <v>72</v>
      </c>
      <c r="D29" s="229"/>
      <c r="E29" s="230" t="s">
        <v>4</v>
      </c>
      <c r="F29" s="230"/>
      <c r="G29" s="231">
        <v>3.9600000000000003E-2</v>
      </c>
      <c r="H29" s="231"/>
      <c r="I29" s="151">
        <v>27</v>
      </c>
      <c r="J29" s="152">
        <v>55</v>
      </c>
      <c r="K29" s="153">
        <v>0</v>
      </c>
      <c r="L29" s="95">
        <f>G29*(J29/12)*I29</f>
        <v>4.9005000000000001</v>
      </c>
      <c r="M29" s="96">
        <f>IFERROR(1/G29,"-")</f>
        <v>25.252525252525249</v>
      </c>
      <c r="N29" s="111"/>
      <c r="O29" s="108"/>
      <c r="P29" s="307"/>
      <c r="Q29" s="308"/>
      <c r="R29" s="308"/>
      <c r="S29" s="308"/>
      <c r="T29" s="309"/>
      <c r="U29" s="108"/>
      <c r="AA29" s="120"/>
    </row>
    <row r="30" spans="1:42" ht="10.050000000000001" customHeight="1" thickBot="1" x14ac:dyDescent="0.45">
      <c r="A30" s="14"/>
      <c r="B30" s="73"/>
      <c r="C30" s="74"/>
      <c r="D30" s="74"/>
      <c r="E30" s="74"/>
      <c r="F30" s="74"/>
      <c r="G30" s="74"/>
      <c r="H30" s="74"/>
      <c r="I30" s="74"/>
      <c r="J30" s="74"/>
      <c r="K30" s="74"/>
      <c r="L30" s="74"/>
      <c r="M30" s="74"/>
      <c r="N30" s="75"/>
      <c r="O30" s="23"/>
      <c r="P30" s="307"/>
      <c r="Q30" s="308"/>
      <c r="R30" s="308"/>
      <c r="S30" s="308"/>
      <c r="T30" s="309"/>
      <c r="U30" s="14"/>
      <c r="AA30" s="52"/>
    </row>
    <row r="31" spans="1:42" ht="10.050000000000001" customHeight="1" thickBot="1" x14ac:dyDescent="0.45">
      <c r="A31" s="15"/>
      <c r="B31" s="67"/>
      <c r="N31" s="76"/>
      <c r="O31" s="26"/>
      <c r="P31" s="307"/>
      <c r="Q31" s="308"/>
      <c r="R31" s="308"/>
      <c r="S31" s="308"/>
      <c r="T31" s="309"/>
      <c r="U31" s="15"/>
      <c r="AA31" s="67"/>
    </row>
    <row r="32" spans="1:42" ht="10.050000000000001" customHeight="1" x14ac:dyDescent="0.4">
      <c r="A32" s="15"/>
      <c r="B32" s="40"/>
      <c r="C32" s="41"/>
      <c r="D32" s="41"/>
      <c r="E32" s="41"/>
      <c r="F32" s="41"/>
      <c r="G32" s="41"/>
      <c r="H32" s="41"/>
      <c r="I32" s="41"/>
      <c r="J32" s="41"/>
      <c r="K32" s="41"/>
      <c r="L32" s="41"/>
      <c r="M32" s="41"/>
      <c r="N32" s="77"/>
      <c r="O32" s="26"/>
      <c r="P32" s="307"/>
      <c r="Q32" s="308"/>
      <c r="R32" s="308"/>
      <c r="S32" s="308"/>
      <c r="T32" s="309"/>
      <c r="U32" s="15"/>
      <c r="AA32" s="67"/>
    </row>
    <row r="33" spans="1:28" s="56" customFormat="1" ht="21" x14ac:dyDescent="0.5">
      <c r="A33" s="53"/>
      <c r="B33" s="54"/>
      <c r="C33" s="254" t="s">
        <v>45</v>
      </c>
      <c r="D33" s="254"/>
      <c r="E33" s="254"/>
      <c r="F33" s="254"/>
      <c r="G33" s="254"/>
      <c r="H33" s="254"/>
      <c r="I33" s="254"/>
      <c r="J33" s="254"/>
      <c r="K33" s="254"/>
      <c r="L33" s="254"/>
      <c r="M33" s="254"/>
      <c r="N33" s="55"/>
      <c r="O33" s="53"/>
      <c r="P33" s="307"/>
      <c r="Q33" s="308"/>
      <c r="R33" s="308"/>
      <c r="S33" s="308"/>
      <c r="T33" s="309"/>
      <c r="U33" s="53"/>
      <c r="W33" s="10"/>
      <c r="X33" s="10"/>
      <c r="Y33" s="12"/>
      <c r="AA33" s="78"/>
      <c r="AB33" s="13"/>
    </row>
    <row r="34" spans="1:28" ht="10.050000000000001" customHeight="1" x14ac:dyDescent="0.4">
      <c r="A34" s="15"/>
      <c r="B34" s="58"/>
      <c r="C34" s="79"/>
      <c r="D34" s="79"/>
      <c r="E34" s="79"/>
      <c r="F34" s="79"/>
      <c r="G34" s="79"/>
      <c r="H34" s="79"/>
      <c r="I34" s="79"/>
      <c r="J34" s="79"/>
      <c r="K34" s="79"/>
      <c r="L34" s="79"/>
      <c r="M34" s="79"/>
      <c r="N34" s="60"/>
      <c r="O34" s="26"/>
      <c r="P34" s="307"/>
      <c r="Q34" s="308"/>
      <c r="R34" s="308"/>
      <c r="S34" s="308"/>
      <c r="T34" s="309"/>
      <c r="U34" s="15"/>
      <c r="Y34" s="8"/>
      <c r="AA34" s="80"/>
      <c r="AB34" s="9"/>
    </row>
    <row r="35" spans="1:28" ht="31.95" customHeight="1" x14ac:dyDescent="0.4">
      <c r="A35" s="14"/>
      <c r="B35" s="58"/>
      <c r="C35" s="225" t="s">
        <v>32</v>
      </c>
      <c r="D35" s="225"/>
      <c r="E35" s="225"/>
      <c r="F35" s="223" t="s">
        <v>39</v>
      </c>
      <c r="G35" s="223"/>
      <c r="H35" s="223"/>
      <c r="I35" s="223"/>
      <c r="J35" s="223" t="s">
        <v>38</v>
      </c>
      <c r="K35" s="224"/>
      <c r="L35" s="225" t="s">
        <v>33</v>
      </c>
      <c r="M35" s="225"/>
      <c r="N35" s="81"/>
      <c r="O35" s="23"/>
      <c r="P35" s="307"/>
      <c r="Q35" s="308"/>
      <c r="R35" s="308"/>
      <c r="S35" s="308"/>
      <c r="T35" s="309"/>
      <c r="U35" s="14"/>
      <c r="AA35" s="80"/>
    </row>
    <row r="36" spans="1:28" s="65" customFormat="1" ht="17.399999999999999" x14ac:dyDescent="0.4">
      <c r="A36" s="23"/>
      <c r="B36" s="63"/>
      <c r="C36" s="215" t="str">
        <f>E13&amp;" / "&amp;E14&amp;": "&amp;E12</f>
        <v>1 / A-250: Example</v>
      </c>
      <c r="D36" s="215"/>
      <c r="E36" s="215"/>
      <c r="F36" s="213">
        <f>IF(C37="",AVERAGE((L22-(L28+L29))/I22,(L23-(L28+L29))/I23),"Error")</f>
        <v>-2.7412950000000009E-2</v>
      </c>
      <c r="G36" s="213"/>
      <c r="H36" s="213"/>
      <c r="I36" s="213"/>
      <c r="J36" s="273"/>
      <c r="K36" s="273"/>
      <c r="L36" s="215" t="str">
        <f>IF(AVERAGE(I28:I29)=54,"Ambient",IF(AVERAGE(I28:I29)=27,"Basement",IF(AND(MIN(I28:I29)=27,MAX(I28:I29)=54),"Perimeter","Review Delta T")))</f>
        <v>Basement</v>
      </c>
      <c r="M36" s="215"/>
      <c r="N36" s="64"/>
      <c r="O36" s="23"/>
      <c r="P36" s="307"/>
      <c r="Q36" s="308"/>
      <c r="R36" s="308"/>
      <c r="S36" s="308"/>
      <c r="T36" s="309"/>
      <c r="U36" s="23"/>
      <c r="AA36" s="80"/>
    </row>
    <row r="37" spans="1:28" ht="10.050000000000001" customHeight="1" x14ac:dyDescent="0.4">
      <c r="A37" s="14"/>
      <c r="B37" s="58"/>
      <c r="C37" s="97" t="str">
        <f>IF(AND((MIN(L22:L23)/MAX(L22:L23))&gt;0.95,(MAX(L22:L23)/MIN(L22:L23))&lt;1.05),"","Average psi value is too far off from individual interior and exterior values. Review the 2-D THERM model U-factor, Delta T and Length inputs.")</f>
        <v/>
      </c>
      <c r="D37" s="67"/>
      <c r="E37" s="67"/>
      <c r="F37" s="67"/>
      <c r="G37" s="67"/>
      <c r="H37" s="67"/>
      <c r="I37" s="67"/>
      <c r="J37" s="67"/>
      <c r="K37" s="67"/>
      <c r="L37" s="67"/>
      <c r="M37" s="67"/>
      <c r="N37" s="81"/>
      <c r="O37" s="23"/>
      <c r="P37" s="307"/>
      <c r="Q37" s="308"/>
      <c r="R37" s="308"/>
      <c r="S37" s="308"/>
      <c r="T37" s="309"/>
      <c r="U37" s="14"/>
    </row>
    <row r="38" spans="1:28" s="90" customFormat="1" ht="10.050000000000001" customHeight="1" thickBot="1" x14ac:dyDescent="0.35">
      <c r="A38" s="82"/>
      <c r="B38" s="83"/>
      <c r="C38" s="98" t="str">
        <f>IF(F36&lt;0.006,"Phius recommends against taking negative thermal bridges in the design phase. See Thermal Bridges section in Certification Guidebook.","")</f>
        <v>Phius recommends against taking negative thermal bridges in the design phase. See Thermal Bridges section in Certification Guidebook.</v>
      </c>
      <c r="D38" s="84"/>
      <c r="E38" s="85"/>
      <c r="F38" s="85"/>
      <c r="G38" s="85"/>
      <c r="H38" s="86"/>
      <c r="I38" s="86"/>
      <c r="J38" s="86"/>
      <c r="K38" s="86"/>
      <c r="L38" s="86"/>
      <c r="M38" s="87"/>
      <c r="N38" s="88"/>
      <c r="O38" s="89"/>
      <c r="P38" s="310"/>
      <c r="Q38" s="311"/>
      <c r="R38" s="311"/>
      <c r="S38" s="311"/>
      <c r="T38" s="312"/>
      <c r="U38" s="82"/>
    </row>
    <row r="39" spans="1:28" ht="10.050000000000001" customHeight="1" thickBot="1" x14ac:dyDescent="0.45">
      <c r="A39" s="14"/>
      <c r="B39" s="23"/>
      <c r="C39" s="23"/>
      <c r="D39" s="26"/>
      <c r="E39" s="23"/>
      <c r="F39" s="23"/>
      <c r="G39" s="23"/>
      <c r="H39" s="23"/>
      <c r="I39" s="23"/>
      <c r="J39" s="23"/>
      <c r="K39" s="23"/>
      <c r="L39" s="23"/>
      <c r="M39" s="23"/>
      <c r="N39" s="23"/>
      <c r="O39" s="23"/>
      <c r="P39" s="205"/>
      <c r="Q39" s="206"/>
      <c r="R39" s="206"/>
      <c r="S39" s="206"/>
      <c r="T39" s="206"/>
      <c r="U39" s="14"/>
    </row>
    <row r="40" spans="1:28" ht="17.399999999999999" x14ac:dyDescent="0.4">
      <c r="A40" s="14"/>
      <c r="B40" s="218" t="str">
        <f>"Comp. A: "&amp;C28</f>
        <v>Comp. A: Basement Wall</v>
      </c>
      <c r="C40" s="219"/>
      <c r="D40" s="219"/>
      <c r="E40" s="219"/>
      <c r="F40" s="219"/>
      <c r="G40" s="219"/>
      <c r="H40" s="220"/>
      <c r="I40" s="218" t="str">
        <f>"Comp. B: "&amp;C29</f>
        <v>Comp. B: Basement Slab</v>
      </c>
      <c r="J40" s="219"/>
      <c r="K40" s="219"/>
      <c r="L40" s="219"/>
      <c r="M40" s="219"/>
      <c r="N40" s="220"/>
      <c r="O40" s="23"/>
      <c r="P40" s="207" t="s">
        <v>17</v>
      </c>
      <c r="Q40" s="208"/>
      <c r="R40" s="208"/>
      <c r="S40" s="208"/>
      <c r="T40" s="209"/>
      <c r="U40" s="14"/>
    </row>
    <row r="41" spans="1:28" ht="250.05" customHeight="1" thickBot="1" x14ac:dyDescent="0.45">
      <c r="A41" s="14"/>
      <c r="B41" s="295" t="e" vm="8">
        <v>#VALUE!</v>
      </c>
      <c r="C41" s="296"/>
      <c r="D41" s="296"/>
      <c r="E41" s="296"/>
      <c r="F41" s="296"/>
      <c r="G41" s="296"/>
      <c r="H41" s="297"/>
      <c r="I41" s="295" t="e" vm="9">
        <v>#VALUE!</v>
      </c>
      <c r="J41" s="296"/>
      <c r="K41" s="296"/>
      <c r="L41" s="296"/>
      <c r="M41" s="296"/>
      <c r="N41" s="297"/>
      <c r="O41" s="23"/>
      <c r="P41" s="292" t="e" vm="10">
        <v>#VALUE!</v>
      </c>
      <c r="Q41" s="293"/>
      <c r="R41" s="293"/>
      <c r="S41" s="293"/>
      <c r="T41" s="294"/>
      <c r="U41" s="14"/>
    </row>
    <row r="42" spans="1:28" ht="10.050000000000001" customHeight="1" x14ac:dyDescent="0.35">
      <c r="A42" s="14"/>
      <c r="B42" s="14"/>
      <c r="C42" s="14"/>
      <c r="D42" s="15"/>
      <c r="E42" s="14"/>
      <c r="F42" s="14"/>
      <c r="G42" s="14"/>
      <c r="H42" s="14"/>
      <c r="I42" s="14"/>
      <c r="J42" s="14"/>
      <c r="K42" s="14"/>
      <c r="L42" s="14"/>
      <c r="M42" s="14"/>
      <c r="N42" s="14"/>
      <c r="O42" s="14"/>
      <c r="P42" s="14"/>
      <c r="Q42" s="14"/>
      <c r="R42" s="14"/>
      <c r="S42" s="14"/>
      <c r="T42" s="14"/>
      <c r="U42" s="14"/>
    </row>
    <row r="43" spans="1:28" ht="15.6" x14ac:dyDescent="0.35">
      <c r="A43" s="14"/>
      <c r="B43" s="14"/>
      <c r="O43" s="14"/>
      <c r="U43" s="14"/>
    </row>
  </sheetData>
  <sheetProtection sheet="1" objects="1" scenarios="1"/>
  <mergeCells count="68">
    <mergeCell ref="P39:T39"/>
    <mergeCell ref="B40:H40"/>
    <mergeCell ref="I40:N40"/>
    <mergeCell ref="P40:T40"/>
    <mergeCell ref="B41:H41"/>
    <mergeCell ref="I41:N41"/>
    <mergeCell ref="P41:T41"/>
    <mergeCell ref="J35:K35"/>
    <mergeCell ref="L35:M35"/>
    <mergeCell ref="C36:E36"/>
    <mergeCell ref="F36:I36"/>
    <mergeCell ref="J36:K36"/>
    <mergeCell ref="L36:M36"/>
    <mergeCell ref="W27:X27"/>
    <mergeCell ref="C28:D28"/>
    <mergeCell ref="E28:F28"/>
    <mergeCell ref="G28:H28"/>
    <mergeCell ref="C29:D29"/>
    <mergeCell ref="E29:F29"/>
    <mergeCell ref="G29:H29"/>
    <mergeCell ref="G23:H23"/>
    <mergeCell ref="L23:M23"/>
    <mergeCell ref="P23:T24"/>
    <mergeCell ref="C25:M25"/>
    <mergeCell ref="P25:T38"/>
    <mergeCell ref="C27:D27"/>
    <mergeCell ref="E27:F27"/>
    <mergeCell ref="G27:H27"/>
    <mergeCell ref="C33:M33"/>
    <mergeCell ref="C35:E35"/>
    <mergeCell ref="C22:D23"/>
    <mergeCell ref="E22:F22"/>
    <mergeCell ref="G22:H22"/>
    <mergeCell ref="L22:M22"/>
    <mergeCell ref="E23:F23"/>
    <mergeCell ref="F35:I35"/>
    <mergeCell ref="C19:M19"/>
    <mergeCell ref="C21:D21"/>
    <mergeCell ref="E21:F21"/>
    <mergeCell ref="G21:H21"/>
    <mergeCell ref="L21:M21"/>
    <mergeCell ref="G8:H8"/>
    <mergeCell ref="I8:M8"/>
    <mergeCell ref="C10:M10"/>
    <mergeCell ref="C13:D13"/>
    <mergeCell ref="E13:F13"/>
    <mergeCell ref="G13:H15"/>
    <mergeCell ref="I13:M13"/>
    <mergeCell ref="C14:D14"/>
    <mergeCell ref="E14:F14"/>
    <mergeCell ref="I14:M14"/>
    <mergeCell ref="I15:M15"/>
    <mergeCell ref="P2:T2"/>
    <mergeCell ref="B3:T3"/>
    <mergeCell ref="P4:T5"/>
    <mergeCell ref="C5:M5"/>
    <mergeCell ref="P6:T21"/>
    <mergeCell ref="C7:D7"/>
    <mergeCell ref="E7:F7"/>
    <mergeCell ref="G7:H7"/>
    <mergeCell ref="I7:M7"/>
    <mergeCell ref="C12:D12"/>
    <mergeCell ref="E12:F12"/>
    <mergeCell ref="G12:H12"/>
    <mergeCell ref="I12:M12"/>
    <mergeCell ref="B2:N2"/>
    <mergeCell ref="C8:D8"/>
    <mergeCell ref="E8:F8"/>
  </mergeCells>
  <printOptions horizontalCentered="1"/>
  <pageMargins left="0" right="0" top="0.25" bottom="0.5" header="0" footer="0"/>
  <pageSetup scale="6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62FDB-05A4-40DE-B311-F54A6504212F}">
  <dimension ref="A1"/>
  <sheetViews>
    <sheetView zoomScale="115" zoomScaleNormal="115" workbookViewId="0">
      <selection activeCell="Q29" sqref="Q29"/>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Start Here</vt:lpstr>
      <vt:lpstr>Update Tracker</vt:lpstr>
      <vt:lpstr>One 1D Component</vt:lpstr>
      <vt:lpstr>Two 1D Components</vt:lpstr>
      <vt:lpstr>Three 1D Components</vt:lpstr>
      <vt:lpstr>Four 1D Components</vt:lpstr>
      <vt:lpstr>Example 1</vt:lpstr>
      <vt:lpstr>Example 2</vt:lpstr>
      <vt:lpstr>Perimeter Boundary Reference</vt:lpstr>
      <vt:lpstr>'Example 1'!Print_Area</vt:lpstr>
      <vt:lpstr>'Example 2'!Print_Area</vt:lpstr>
      <vt:lpstr>'Four 1D Components'!Print_Area</vt:lpstr>
      <vt:lpstr>'One 1D Component'!Print_Area</vt:lpstr>
      <vt:lpstr>'Three 1D Components'!Print_Area</vt:lpstr>
      <vt:lpstr>'Two 1D Components'!Print_Area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PHIUS</dc:creator>
  <cp:lastModifiedBy>Haley Harlow</cp:lastModifiedBy>
  <cp:lastPrinted>2025-08-12T23:50:15Z</cp:lastPrinted>
  <dcterms:created xsi:type="dcterms:W3CDTF">2018-06-21T15:15:55Z</dcterms:created>
  <dcterms:modified xsi:type="dcterms:W3CDTF">2025-11-05T17:18:25Z</dcterms:modified>
</cp:coreProperties>
</file>