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fran\Phius Dropbox\PHIUS Shared\Product Cert\Window\Window program documents\Research&amp;development\2023 Program Refresh Dev\"/>
    </mc:Choice>
  </mc:AlternateContent>
  <xr:revisionPtr revIDLastSave="0" documentId="13_ncr:1_{196C8905-1BE3-4575-A58A-2B61EB1BD9E4}" xr6:coauthVersionLast="47" xr6:coauthVersionMax="47" xr10:uidLastSave="{00000000-0000-0000-0000-000000000000}"/>
  <bookViews>
    <workbookView xWindow="29625" yWindow="-120" windowWidth="28095" windowHeight="16440" xr2:uid="{8B29D65A-981C-4036-B955-1F432289E64E}"/>
  </bookViews>
  <sheets>
    <sheet name="Calculator" sheetId="1" r:id="rId1"/>
    <sheet name="Validation" sheetId="2" state="hidden" r:id="rId2"/>
  </sheets>
  <definedNames>
    <definedName name="frame">Validation!$D$2</definedName>
    <definedName name="frane">Validation!$D$2</definedName>
    <definedName name="glazing">Validation!$C$2</definedName>
    <definedName name="onelite">Validation!$F$2</definedName>
    <definedName name="payment">Validation!$H$2</definedName>
    <definedName name="spacer">Validation!$E$2</definedName>
    <definedName name="twolite">Validation!$G$2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" i="1" l="1"/>
  <c r="D2" i="2"/>
  <c r="F2" i="2"/>
  <c r="G2" i="2"/>
  <c r="C2" i="2"/>
  <c r="E2" i="2"/>
  <c r="Q21" i="1"/>
  <c r="Q22" i="1"/>
  <c r="H2" i="2"/>
  <c r="Q24" i="1"/>
</calcChain>
</file>

<file path=xl/sharedStrings.xml><?xml version="1.0" encoding="utf-8"?>
<sst xmlns="http://schemas.openxmlformats.org/spreadsheetml/2006/main" count="59" uniqueCount="58">
  <si>
    <t>Glazing Systems</t>
  </si>
  <si>
    <t>Required Input Field</t>
  </si>
  <si>
    <t>Frame Cross-Sections</t>
  </si>
  <si>
    <t>Spacers</t>
  </si>
  <si>
    <t>One-Lite Products</t>
  </si>
  <si>
    <t>Two-Lite Products</t>
  </si>
  <si>
    <t>Credit Card</t>
  </si>
  <si>
    <t>PayPal</t>
  </si>
  <si>
    <t>Check</t>
  </si>
  <si>
    <t>Pmt Method</t>
  </si>
  <si>
    <t>Glazing</t>
  </si>
  <si>
    <t>Frame</t>
  </si>
  <si>
    <t>Spacer</t>
  </si>
  <si>
    <t>TOTALS &gt;</t>
  </si>
  <si>
    <t>One-Lite</t>
  </si>
  <si>
    <t>Two-Lite</t>
  </si>
  <si>
    <t>ccfee</t>
  </si>
  <si>
    <t>--select--</t>
  </si>
  <si>
    <t>Calculated Field (protected field)</t>
  </si>
  <si>
    <t>STEP 1: Components</t>
  </si>
  <si>
    <r>
      <rPr>
        <b/>
        <i/>
        <sz val="11"/>
        <rFont val="Calibri"/>
        <family val="2"/>
        <scheme val="minor"/>
      </rPr>
      <t>Note:</t>
    </r>
    <r>
      <rPr>
        <i/>
        <sz val="11"/>
        <rFont val="Calibri"/>
        <family val="2"/>
        <scheme val="minor"/>
      </rPr>
      <t xml:space="preserve"> The cost of Orange Path certification is based on the number of components and products to be modeled. Products also incur a Phius Certified Product Database Listing Fee to cover the costs associated with maintaining their presence on the Phius website. If a manufacturer updates a product such that its performance is altered, the product must be re-certified and will incur a new listing fee.</t>
    </r>
  </si>
  <si>
    <r>
      <rPr>
        <b/>
        <i/>
        <sz val="11"/>
        <rFont val="Calibri"/>
        <family val="2"/>
        <scheme val="minor"/>
      </rPr>
      <t>A product consists of a unique glazing, frame, spacer combination.</t>
    </r>
    <r>
      <rPr>
        <i/>
        <sz val="11"/>
        <rFont val="Calibri"/>
        <family val="2"/>
        <scheme val="minor"/>
      </rPr>
      <t xml:space="preserve">
Examples of One-Lite products are fixed, awning, or tilt-turn windows.
Examples of Two-Lite products include double-hung windows or sliding doors.</t>
    </r>
  </si>
  <si>
    <t>Cardinal XL Edge</t>
  </si>
  <si>
    <t>Cardinal Endur</t>
  </si>
  <si>
    <t>Chromatech Ultra F</t>
  </si>
  <si>
    <t>Intercept Ultra Standard Dual Seal</t>
  </si>
  <si>
    <t>Multitech G</t>
  </si>
  <si>
    <t>Quanex Duralite</t>
  </si>
  <si>
    <t>Quanex Duraseal</t>
  </si>
  <si>
    <t>Quanex Tri-Seal Premium Plus</t>
  </si>
  <si>
    <t>Quanex Super Spacer</t>
  </si>
  <si>
    <t>SWISSPACER ADVANCE</t>
  </si>
  <si>
    <t>SWISSPACER ULTIMATE</t>
  </si>
  <si>
    <t>SWISSPACER V</t>
  </si>
  <si>
    <t>Technoform TGI NA</t>
  </si>
  <si>
    <t>Thermix</t>
  </si>
  <si>
    <t>Tremco Eneredge</t>
  </si>
  <si>
    <r>
      <t xml:space="preserve">Number of </t>
    </r>
    <r>
      <rPr>
        <b/>
        <u/>
        <sz val="11"/>
        <color theme="1"/>
        <rFont val="Calibri"/>
        <family val="2"/>
        <scheme val="minor"/>
      </rPr>
      <t>new</t>
    </r>
    <r>
      <rPr>
        <b/>
        <sz val="11"/>
        <color theme="1"/>
        <rFont val="Calibri"/>
        <family val="2"/>
        <scheme val="minor"/>
      </rPr>
      <t xml:space="preserve"> spacers </t>
    </r>
    <r>
      <rPr>
        <b/>
        <u/>
        <sz val="11"/>
        <color theme="1"/>
        <rFont val="Calibri"/>
        <family val="2"/>
        <scheme val="minor"/>
      </rPr>
      <t>not</t>
    </r>
    <r>
      <rPr>
        <b/>
        <sz val="11"/>
        <color theme="1"/>
        <rFont val="Calibri"/>
        <family val="2"/>
        <scheme val="minor"/>
      </rPr>
      <t xml:space="preserve"> present on the "pre-modeled" list below:</t>
    </r>
  </si>
  <si>
    <t>Number of Multi-Chamber Vinyl or Fiberglass Profiles:</t>
  </si>
  <si>
    <t>Number of Wood, Metal, or Other Material Profiles:</t>
  </si>
  <si>
    <r>
      <t xml:space="preserve">Phius has pre-modeled the spacers on the list below. Choosing a spacer from this list will not add to the quoted cost. If your spacer </t>
    </r>
    <r>
      <rPr>
        <b/>
        <i/>
        <u/>
        <sz val="11"/>
        <rFont val="Calibri"/>
        <family val="2"/>
        <scheme val="minor"/>
      </rPr>
      <t>is</t>
    </r>
    <r>
      <rPr>
        <b/>
        <i/>
        <sz val="11"/>
        <rFont val="Calibri"/>
        <family val="2"/>
        <scheme val="minor"/>
      </rPr>
      <t xml:space="preserve"> on the pre-modeled list, do NOT include it in the count:</t>
    </r>
  </si>
  <si>
    <t>STEP 2: Product Assemblies (Combinations)</t>
  </si>
  <si>
    <r>
      <rPr>
        <b/>
        <i/>
        <sz val="11"/>
        <color theme="1"/>
        <rFont val="Calibri"/>
        <family val="2"/>
        <scheme val="minor"/>
      </rPr>
      <t>Instructions:</t>
    </r>
    <r>
      <rPr>
        <i/>
        <sz val="11"/>
        <color theme="1"/>
        <rFont val="Calibri"/>
        <family val="2"/>
        <scheme val="minor"/>
      </rPr>
      <t xml:space="preserve"> Please begin with Step 1 below. Contact mfranco@phius.org for clarification on any field.</t>
    </r>
  </si>
  <si>
    <t>STEP 3: Price Estimate</t>
  </si>
  <si>
    <t>Number of Unique Glazing Systems:</t>
  </si>
  <si>
    <t>Number of One-Lite Products:</t>
  </si>
  <si>
    <t>Number of Two-Lite Products:</t>
  </si>
  <si>
    <t>Cost of Modeling your Components and Products:</t>
  </si>
  <si>
    <t>Phius Window Database Listing Fee:</t>
  </si>
  <si>
    <t>Payment Method:</t>
  </si>
  <si>
    <t>TOTAL ESTIMATED COST OF ORANGE PATH CERTIFICATION:</t>
  </si>
  <si>
    <r>
      <t xml:space="preserve">PRE-MODELED SPACER LIST </t>
    </r>
    <r>
      <rPr>
        <sz val="11"/>
        <color rgb="FF112746"/>
        <rFont val="Calibri"/>
        <family val="2"/>
        <scheme val="minor"/>
      </rPr>
      <t>|</t>
    </r>
    <r>
      <rPr>
        <b/>
        <sz val="11"/>
        <color rgb="FF112746"/>
        <rFont val="Calibri"/>
        <family val="2"/>
        <scheme val="minor"/>
      </rPr>
      <t xml:space="preserve"> No component charge for spacers on this list.</t>
    </r>
  </si>
  <si>
    <t>Quanex Super Spacer Premium</t>
  </si>
  <si>
    <t>TOTAL ESTIMATED LEAD TIME, IN CALENDAR WEEKS</t>
  </si>
  <si>
    <t>Phius Orange Path Certification for Windows, Doors, and Skylights</t>
  </si>
  <si>
    <t>Head, sill, and jamb all using the same geometry count as one; meeting rails count separately. Different frame profiles using similar geometry may be eligible for a prorated cross-section modeling cost. Please contact Phius for full details.</t>
  </si>
  <si>
    <r>
      <rPr>
        <b/>
        <i/>
        <sz val="11"/>
        <rFont val="Calibri"/>
        <family val="2"/>
        <scheme val="minor"/>
      </rPr>
      <t xml:space="preserve">Components are Glazing Systems, Frames, and Spacers.
</t>
    </r>
    <r>
      <rPr>
        <i/>
        <sz val="11"/>
        <rFont val="Calibri"/>
        <family val="2"/>
        <scheme val="minor"/>
      </rPr>
      <t>These components must first be modeled individually to achieve Orange Path Certification.
Step 2 will count the number of products that are created from your individual components.</t>
    </r>
  </si>
  <si>
    <t>Cost Estimation Calculator v5 (October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</si>
</sst>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112746"/>
      <name val="Calibri"/>
      <family val="2"/>
      <scheme val="minor"/>
    </font>
    <font>
      <b/>
      <sz val="11"/>
      <color rgb="FF112746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AAAF"/>
        <bgColor indexed="64"/>
      </patternFill>
    </fill>
    <fill>
      <patternFill patternType="solid">
        <fgColor rgb="FF112746"/>
        <bgColor indexed="64"/>
      </patternFill>
    </fill>
    <fill>
      <patternFill patternType="solid">
        <fgColor rgb="FFFFCF3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FFD61"/>
        <bgColor indexed="64"/>
      </patternFill>
    </fill>
    <fill>
      <patternFill patternType="solid">
        <fgColor theme="1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0" fillId="0" borderId="0" xfId="0" quotePrefix="1"/>
    <xf numFmtId="0" fontId="1" fillId="7" borderId="34" xfId="0" applyFont="1" applyFill="1" applyBorder="1" applyAlignment="1" applyProtection="1">
      <alignment horizontal="left" vertical="center" indent="1"/>
      <protection locked="0"/>
    </xf>
    <xf numFmtId="0" fontId="1" fillId="7" borderId="43" xfId="0" applyFont="1" applyFill="1" applyBorder="1" applyAlignment="1" applyProtection="1">
      <alignment horizontal="left" vertical="center" indent="1"/>
      <protection locked="0"/>
    </xf>
    <xf numFmtId="0" fontId="1" fillId="7" borderId="22" xfId="0" applyFont="1" applyFill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wrapText="1" indent="1"/>
    </xf>
    <xf numFmtId="44" fontId="0" fillId="0" borderId="0" xfId="0" applyNumberFormat="1" applyAlignment="1">
      <alignment horizontal="left" vertical="center" indent="1"/>
    </xf>
    <xf numFmtId="0" fontId="1" fillId="0" borderId="0" xfId="0" applyFont="1" applyAlignment="1">
      <alignment horizontal="left" vertical="center" wrapText="1" indent="1"/>
    </xf>
    <xf numFmtId="0" fontId="13" fillId="5" borderId="0" xfId="0" applyFont="1" applyFill="1" applyAlignment="1">
      <alignment horizontal="left" vertical="center" indent="1"/>
    </xf>
    <xf numFmtId="0" fontId="14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 wrapText="1" indent="1"/>
    </xf>
    <xf numFmtId="0" fontId="0" fillId="0" borderId="0" xfId="0" applyAlignment="1">
      <alignment horizontal="left" vertical="center"/>
    </xf>
    <xf numFmtId="0" fontId="8" fillId="2" borderId="40" xfId="0" applyFont="1" applyFill="1" applyBorder="1" applyAlignment="1">
      <alignment horizontal="left" vertical="center" wrapText="1" indent="1"/>
    </xf>
    <xf numFmtId="0" fontId="7" fillId="2" borderId="17" xfId="0" applyFont="1" applyFill="1" applyBorder="1" applyAlignment="1">
      <alignment horizontal="left" vertical="center" wrapText="1" indent="1"/>
    </xf>
    <xf numFmtId="0" fontId="7" fillId="2" borderId="34" xfId="0" applyFont="1" applyFill="1" applyBorder="1" applyAlignment="1">
      <alignment horizontal="left" vertical="center" wrapText="1" indent="1"/>
    </xf>
    <xf numFmtId="0" fontId="7" fillId="2" borderId="40" xfId="0" applyFont="1" applyFill="1" applyBorder="1" applyAlignment="1">
      <alignment horizontal="left" vertical="center" wrapText="1" indent="1"/>
    </xf>
    <xf numFmtId="0" fontId="1" fillId="0" borderId="41" xfId="0" applyFont="1" applyBorder="1" applyAlignment="1">
      <alignment horizontal="left" vertical="center" wrapText="1" indent="1"/>
    </xf>
    <xf numFmtId="0" fontId="1" fillId="0" borderId="42" xfId="0" applyFont="1" applyBorder="1" applyAlignment="1">
      <alignment horizontal="left" vertical="center" wrapText="1" indent="1"/>
    </xf>
    <xf numFmtId="0" fontId="7" fillId="2" borderId="23" xfId="0" applyFont="1" applyFill="1" applyBorder="1" applyAlignment="1">
      <alignment horizontal="left" vertical="center" wrapText="1" indent="1"/>
    </xf>
    <xf numFmtId="0" fontId="7" fillId="2" borderId="6" xfId="0" applyFont="1" applyFill="1" applyBorder="1" applyAlignment="1">
      <alignment horizontal="left" vertical="center" wrapText="1" indent="1"/>
    </xf>
    <xf numFmtId="0" fontId="7" fillId="2" borderId="24" xfId="0" applyFont="1" applyFill="1" applyBorder="1" applyAlignment="1">
      <alignment horizontal="left" vertical="center" wrapText="1" indent="1"/>
    </xf>
    <xf numFmtId="0" fontId="7" fillId="2" borderId="25" xfId="0" applyFont="1" applyFill="1" applyBorder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0" fontId="7" fillId="2" borderId="26" xfId="0" applyFont="1" applyFill="1" applyBorder="1" applyAlignment="1">
      <alignment horizontal="left" vertical="center" wrapText="1" indent="1"/>
    </xf>
    <xf numFmtId="0" fontId="7" fillId="2" borderId="21" xfId="0" applyFont="1" applyFill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wrapText="1" indent="1"/>
    </xf>
    <xf numFmtId="0" fontId="7" fillId="2" borderId="22" xfId="0" applyFont="1" applyFill="1" applyBorder="1" applyAlignment="1">
      <alignment horizontal="left" vertical="center" wrapText="1" indent="1"/>
    </xf>
    <xf numFmtId="0" fontId="12" fillId="8" borderId="9" xfId="0" applyFont="1" applyFill="1" applyBorder="1" applyAlignment="1">
      <alignment horizontal="left" vertical="center" indent="1"/>
    </xf>
    <xf numFmtId="0" fontId="12" fillId="8" borderId="10" xfId="0" applyFont="1" applyFill="1" applyBorder="1" applyAlignment="1">
      <alignment horizontal="left" vertical="center" indent="1"/>
    </xf>
    <xf numFmtId="0" fontId="12" fillId="8" borderId="11" xfId="0" applyFont="1" applyFill="1" applyBorder="1" applyAlignment="1">
      <alignment horizontal="left" vertical="center" indent="1"/>
    </xf>
    <xf numFmtId="39" fontId="15" fillId="0" borderId="12" xfId="0" applyNumberFormat="1" applyFont="1" applyBorder="1" applyAlignment="1">
      <alignment horizontal="left" vertical="center" indent="1"/>
    </xf>
    <xf numFmtId="39" fontId="15" fillId="0" borderId="13" xfId="0" applyNumberFormat="1" applyFont="1" applyBorder="1" applyAlignment="1">
      <alignment horizontal="left" vertical="center" indent="1"/>
    </xf>
    <xf numFmtId="44" fontId="15" fillId="0" borderId="12" xfId="0" applyNumberFormat="1" applyFont="1" applyBorder="1" applyAlignment="1">
      <alignment horizontal="left" vertical="center" indent="1"/>
    </xf>
    <xf numFmtId="44" fontId="15" fillId="0" borderId="13" xfId="0" applyNumberFormat="1" applyFont="1" applyBorder="1" applyAlignment="1">
      <alignment horizontal="left" vertical="center" indent="1"/>
    </xf>
    <xf numFmtId="0" fontId="12" fillId="4" borderId="9" xfId="0" applyFont="1" applyFill="1" applyBorder="1" applyAlignment="1">
      <alignment horizontal="left" vertical="center" indent="1"/>
    </xf>
    <xf numFmtId="0" fontId="12" fillId="4" borderId="10" xfId="0" applyFont="1" applyFill="1" applyBorder="1" applyAlignment="1">
      <alignment horizontal="left" vertical="center" indent="1"/>
    </xf>
    <xf numFmtId="0" fontId="12" fillId="4" borderId="11" xfId="0" applyFont="1" applyFill="1" applyBorder="1" applyAlignment="1">
      <alignment horizontal="left" vertical="center" indent="1"/>
    </xf>
    <xf numFmtId="0" fontId="1" fillId="7" borderId="14" xfId="0" quotePrefix="1" applyFont="1" applyFill="1" applyBorder="1" applyAlignment="1" applyProtection="1">
      <alignment horizontal="left" vertical="center" indent="1"/>
      <protection locked="0"/>
    </xf>
    <xf numFmtId="0" fontId="1" fillId="7" borderId="30" xfId="0" quotePrefix="1" applyFont="1" applyFill="1" applyBorder="1" applyAlignment="1" applyProtection="1">
      <alignment horizontal="left" vertical="center" indent="1"/>
      <protection locked="0"/>
    </xf>
    <xf numFmtId="0" fontId="1" fillId="0" borderId="29" xfId="0" applyFont="1" applyBorder="1" applyAlignment="1">
      <alignment horizontal="left" vertical="center" indent="1"/>
    </xf>
    <xf numFmtId="0" fontId="1" fillId="0" borderId="16" xfId="0" applyFont="1" applyBorder="1" applyAlignment="1">
      <alignment horizontal="left" vertical="center" indent="1"/>
    </xf>
    <xf numFmtId="0" fontId="1" fillId="0" borderId="15" xfId="0" applyFont="1" applyBorder="1" applyAlignment="1">
      <alignment horizontal="left" vertical="center" indent="1"/>
    </xf>
    <xf numFmtId="0" fontId="1" fillId="0" borderId="35" xfId="0" applyFont="1" applyBorder="1" applyAlignment="1">
      <alignment horizontal="left" vertical="center" indent="1"/>
    </xf>
    <xf numFmtId="0" fontId="1" fillId="0" borderId="36" xfId="0" applyFont="1" applyBorder="1" applyAlignment="1">
      <alignment horizontal="left" vertical="center" indent="1"/>
    </xf>
    <xf numFmtId="0" fontId="1" fillId="0" borderId="37" xfId="0" applyFont="1" applyBorder="1" applyAlignment="1">
      <alignment horizontal="left" vertical="center" indent="1"/>
    </xf>
    <xf numFmtId="0" fontId="1" fillId="7" borderId="38" xfId="0" applyFont="1" applyFill="1" applyBorder="1" applyAlignment="1" applyProtection="1">
      <alignment horizontal="left" vertical="center" indent="1"/>
      <protection locked="0"/>
    </xf>
    <xf numFmtId="0" fontId="1" fillId="7" borderId="39" xfId="0" applyFont="1" applyFill="1" applyBorder="1" applyAlignment="1" applyProtection="1">
      <alignment horizontal="left" vertical="center" indent="1"/>
      <protection locked="0"/>
    </xf>
    <xf numFmtId="0" fontId="3" fillId="4" borderId="27" xfId="0" applyFont="1" applyFill="1" applyBorder="1" applyAlignment="1">
      <alignment horizontal="left" vertical="center" indent="1"/>
    </xf>
    <xf numFmtId="0" fontId="3" fillId="4" borderId="1" xfId="0" applyFont="1" applyFill="1" applyBorder="1" applyAlignment="1">
      <alignment horizontal="left" vertical="center" indent="1"/>
    </xf>
    <xf numFmtId="0" fontId="3" fillId="4" borderId="34" xfId="0" applyFont="1" applyFill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" fillId="0" borderId="45" xfId="0" applyFont="1" applyBorder="1" applyAlignment="1">
      <alignment horizontal="left" vertical="center" indent="1"/>
    </xf>
    <xf numFmtId="44" fontId="1" fillId="6" borderId="1" xfId="0" applyNumberFormat="1" applyFont="1" applyFill="1" applyBorder="1" applyAlignment="1">
      <alignment horizontal="left" vertical="center" indent="1"/>
    </xf>
    <xf numFmtId="44" fontId="1" fillId="6" borderId="28" xfId="0" applyNumberFormat="1" applyFont="1" applyFill="1" applyBorder="1" applyAlignment="1">
      <alignment horizontal="left" vertical="center" indent="1"/>
    </xf>
    <xf numFmtId="0" fontId="1" fillId="0" borderId="27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2" fillId="3" borderId="18" xfId="0" applyFont="1" applyFill="1" applyBorder="1" applyAlignment="1">
      <alignment horizontal="left" vertical="center" indent="1"/>
    </xf>
    <xf numFmtId="0" fontId="2" fillId="3" borderId="19" xfId="0" applyFont="1" applyFill="1" applyBorder="1" applyAlignment="1">
      <alignment horizontal="left" vertical="center" indent="1"/>
    </xf>
    <xf numFmtId="0" fontId="2" fillId="3" borderId="20" xfId="0" applyFont="1" applyFill="1" applyBorder="1" applyAlignment="1">
      <alignment horizontal="left" vertical="center" indent="1"/>
    </xf>
    <xf numFmtId="0" fontId="2" fillId="3" borderId="21" xfId="0" applyFont="1" applyFill="1" applyBorder="1" applyAlignment="1">
      <alignment horizontal="left" vertical="center" indent="1"/>
    </xf>
    <xf numFmtId="0" fontId="2" fillId="3" borderId="4" xfId="0" applyFont="1" applyFill="1" applyBorder="1" applyAlignment="1">
      <alignment horizontal="left" vertical="center" indent="1"/>
    </xf>
    <xf numFmtId="0" fontId="2" fillId="3" borderId="22" xfId="0" applyFont="1" applyFill="1" applyBorder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left" vertical="center" indent="1"/>
    </xf>
    <xf numFmtId="0" fontId="2" fillId="3" borderId="32" xfId="0" applyFont="1" applyFill="1" applyBorder="1" applyAlignment="1">
      <alignment horizontal="left" vertical="center" indent="1"/>
    </xf>
    <xf numFmtId="0" fontId="2" fillId="3" borderId="33" xfId="0" applyFont="1" applyFill="1" applyBorder="1" applyAlignment="1">
      <alignment horizontal="left" vertical="center" indent="1"/>
    </xf>
    <xf numFmtId="0" fontId="3" fillId="4" borderId="23" xfId="0" applyFont="1" applyFill="1" applyBorder="1" applyAlignment="1">
      <alignment horizontal="left" vertical="center" indent="1"/>
    </xf>
    <xf numFmtId="0" fontId="3" fillId="4" borderId="5" xfId="0" applyFont="1" applyFill="1" applyBorder="1" applyAlignment="1">
      <alignment horizontal="left" vertical="center" indent="1"/>
    </xf>
    <xf numFmtId="0" fontId="3" fillId="4" borderId="44" xfId="0" applyFont="1" applyFill="1" applyBorder="1" applyAlignment="1">
      <alignment horizontal="left" vertical="center" indent="1"/>
    </xf>
    <xf numFmtId="0" fontId="7" fillId="2" borderId="27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17" xfId="0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indent="1"/>
    </xf>
    <xf numFmtId="0" fontId="1" fillId="7" borderId="1" xfId="0" applyFont="1" applyFill="1" applyBorder="1" applyAlignment="1" applyProtection="1">
      <alignment horizontal="left" vertical="center" indent="1"/>
      <protection locked="0"/>
    </xf>
    <xf numFmtId="0" fontId="1" fillId="7" borderId="34" xfId="0" applyFont="1" applyFill="1" applyBorder="1" applyAlignment="1" applyProtection="1">
      <alignment horizontal="left" vertical="center" indent="1"/>
      <protection locked="0"/>
    </xf>
    <xf numFmtId="0" fontId="3" fillId="4" borderId="3" xfId="0" applyFont="1" applyFill="1" applyBorder="1" applyAlignment="1">
      <alignment horizontal="left" vertical="center" indent="1"/>
    </xf>
    <xf numFmtId="0" fontId="3" fillId="4" borderId="28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12746"/>
      <color rgb="FFFFCF34"/>
      <color rgb="FFDFFD61"/>
      <color rgb="FF00AAAF"/>
      <color rgb="FFF49E19"/>
      <color rgb="FF006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3DB00-FDD1-472E-A5B6-18B844E371FA}">
  <sheetPr codeName="Sheet1"/>
  <dimension ref="A1:S39"/>
  <sheetViews>
    <sheetView tabSelected="1" zoomScale="110" zoomScaleNormal="110" workbookViewId="0">
      <selection activeCell="H27" sqref="H27"/>
    </sheetView>
  </sheetViews>
  <sheetFormatPr defaultColWidth="8.85546875" defaultRowHeight="15" x14ac:dyDescent="0.25"/>
  <cols>
    <col min="1" max="3" width="8.85546875" style="6"/>
    <col min="4" max="4" width="5.7109375" style="6" customWidth="1"/>
    <col min="5" max="5" width="8.140625" style="6" customWidth="1"/>
    <col min="6" max="6" width="10.7109375" style="6" customWidth="1"/>
    <col min="7" max="7" width="11.28515625" style="6" customWidth="1"/>
    <col min="8" max="8" width="8.28515625" style="6" customWidth="1"/>
    <col min="9" max="9" width="14.7109375" style="6" customWidth="1"/>
    <col min="10" max="10" width="3" style="6" customWidth="1"/>
    <col min="11" max="15" width="8.85546875" style="6"/>
    <col min="16" max="16" width="14.140625" style="6" customWidth="1"/>
    <col min="17" max="18" width="7.7109375" style="6" customWidth="1"/>
    <col min="19" max="19" width="11.7109375" style="6" bestFit="1" customWidth="1"/>
    <col min="20" max="16384" width="8.85546875" style="6"/>
  </cols>
  <sheetData>
    <row r="1" spans="1:18" ht="23.25" x14ac:dyDescent="0.25">
      <c r="A1" s="70" t="s">
        <v>54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1"/>
    </row>
    <row r="2" spans="1:18" ht="18.75" x14ac:dyDescent="0.25">
      <c r="A2" s="72" t="s">
        <v>57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3"/>
    </row>
    <row r="3" spans="1:18" s="8" customFormat="1" ht="4.9000000000000004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18" x14ac:dyDescent="0.25">
      <c r="G4" s="77" t="s">
        <v>1</v>
      </c>
      <c r="H4" s="78"/>
      <c r="I4" s="79"/>
      <c r="K4" s="74" t="s">
        <v>18</v>
      </c>
      <c r="L4" s="75"/>
      <c r="M4" s="75"/>
      <c r="N4" s="76"/>
    </row>
    <row r="5" spans="1:18" s="8" customFormat="1" ht="5.45" customHeight="1" x14ac:dyDescent="0.25">
      <c r="A5" s="9"/>
      <c r="B5" s="10"/>
    </row>
    <row r="6" spans="1:18" x14ac:dyDescent="0.25">
      <c r="A6" s="88" t="s">
        <v>42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1:18" ht="5.45" customHeight="1" thickBot="1" x14ac:dyDescent="0.3">
      <c r="A7" s="11"/>
      <c r="B7" s="11"/>
      <c r="C7" s="11"/>
      <c r="D7" s="11"/>
      <c r="E7" s="11"/>
      <c r="F7" s="11"/>
      <c r="G7" s="11"/>
      <c r="H7" s="11"/>
      <c r="I7" s="11"/>
    </row>
    <row r="8" spans="1:18" ht="28.9" customHeight="1" x14ac:dyDescent="0.25">
      <c r="A8" s="80" t="s">
        <v>19</v>
      </c>
      <c r="B8" s="81"/>
      <c r="C8" s="81"/>
      <c r="D8" s="81"/>
      <c r="E8" s="81"/>
      <c r="F8" s="81"/>
      <c r="G8" s="81"/>
      <c r="H8" s="81"/>
      <c r="I8" s="82"/>
      <c r="K8" s="80" t="s">
        <v>41</v>
      </c>
      <c r="L8" s="81"/>
      <c r="M8" s="81"/>
      <c r="N8" s="81"/>
      <c r="O8" s="81"/>
      <c r="P8" s="81"/>
      <c r="Q8" s="81"/>
      <c r="R8" s="82"/>
    </row>
    <row r="9" spans="1:18" ht="48" customHeight="1" x14ac:dyDescent="0.25">
      <c r="A9" s="86" t="s">
        <v>56</v>
      </c>
      <c r="B9" s="87"/>
      <c r="C9" s="87"/>
      <c r="D9" s="87"/>
      <c r="E9" s="87"/>
      <c r="F9" s="87"/>
      <c r="G9" s="87"/>
      <c r="H9" s="87"/>
      <c r="I9" s="20"/>
      <c r="K9" s="86" t="s">
        <v>21</v>
      </c>
      <c r="L9" s="87"/>
      <c r="M9" s="87"/>
      <c r="N9" s="87"/>
      <c r="O9" s="87"/>
      <c r="P9" s="87"/>
      <c r="Q9" s="87"/>
      <c r="R9" s="20"/>
    </row>
    <row r="10" spans="1:18" ht="18.75" x14ac:dyDescent="0.25">
      <c r="A10" s="83" t="s">
        <v>0</v>
      </c>
      <c r="B10" s="84"/>
      <c r="C10" s="84"/>
      <c r="D10" s="84"/>
      <c r="E10" s="84"/>
      <c r="F10" s="84"/>
      <c r="G10" s="84"/>
      <c r="H10" s="84"/>
      <c r="I10" s="55"/>
      <c r="K10" s="53" t="s">
        <v>4</v>
      </c>
      <c r="L10" s="54"/>
      <c r="M10" s="54"/>
      <c r="N10" s="54"/>
      <c r="O10" s="54"/>
      <c r="P10" s="54"/>
      <c r="Q10" s="54"/>
      <c r="R10" s="55"/>
    </row>
    <row r="11" spans="1:18" x14ac:dyDescent="0.25">
      <c r="A11" s="61" t="s">
        <v>44</v>
      </c>
      <c r="B11" s="62"/>
      <c r="C11" s="62"/>
      <c r="D11" s="62"/>
      <c r="E11" s="62"/>
      <c r="F11" s="62"/>
      <c r="G11" s="62"/>
      <c r="H11" s="63"/>
      <c r="I11" s="3"/>
      <c r="K11" s="56" t="s">
        <v>45</v>
      </c>
      <c r="L11" s="90"/>
      <c r="M11" s="90"/>
      <c r="N11" s="90"/>
      <c r="O11" s="90"/>
      <c r="P11" s="90"/>
      <c r="Q11" s="91"/>
      <c r="R11" s="92"/>
    </row>
    <row r="12" spans="1:18" ht="18.75" x14ac:dyDescent="0.25">
      <c r="A12" s="83" t="s">
        <v>2</v>
      </c>
      <c r="B12" s="84"/>
      <c r="C12" s="84"/>
      <c r="D12" s="84"/>
      <c r="E12" s="84"/>
      <c r="F12" s="84"/>
      <c r="G12" s="84"/>
      <c r="H12" s="84"/>
      <c r="I12" s="85"/>
      <c r="K12" s="53" t="s">
        <v>5</v>
      </c>
      <c r="L12" s="93"/>
      <c r="M12" s="93"/>
      <c r="N12" s="93"/>
      <c r="O12" s="93"/>
      <c r="P12" s="93"/>
      <c r="Q12" s="93"/>
      <c r="R12" s="94"/>
    </row>
    <row r="13" spans="1:18" ht="15.75" customHeight="1" thickBot="1" x14ac:dyDescent="0.3">
      <c r="A13" s="24" t="s">
        <v>55</v>
      </c>
      <c r="B13" s="25"/>
      <c r="C13" s="25"/>
      <c r="D13" s="25"/>
      <c r="E13" s="25"/>
      <c r="F13" s="25"/>
      <c r="G13" s="25"/>
      <c r="H13" s="25"/>
      <c r="I13" s="26"/>
      <c r="K13" s="48" t="s">
        <v>46</v>
      </c>
      <c r="L13" s="49"/>
      <c r="M13" s="49"/>
      <c r="N13" s="49"/>
      <c r="O13" s="49"/>
      <c r="P13" s="50"/>
      <c r="Q13" s="51"/>
      <c r="R13" s="52"/>
    </row>
    <row r="14" spans="1:18" x14ac:dyDescent="0.25">
      <c r="A14" s="27"/>
      <c r="B14" s="28"/>
      <c r="C14" s="28"/>
      <c r="D14" s="28"/>
      <c r="E14" s="28"/>
      <c r="F14" s="28"/>
      <c r="G14" s="28"/>
      <c r="H14" s="28"/>
      <c r="I14" s="29"/>
      <c r="K14" s="64" t="s">
        <v>43</v>
      </c>
      <c r="L14" s="65"/>
      <c r="M14" s="65"/>
      <c r="N14" s="65"/>
      <c r="O14" s="65"/>
      <c r="P14" s="65"/>
      <c r="Q14" s="65"/>
      <c r="R14" s="66"/>
    </row>
    <row r="15" spans="1:18" x14ac:dyDescent="0.25">
      <c r="A15" s="30"/>
      <c r="B15" s="31"/>
      <c r="C15" s="31"/>
      <c r="D15" s="31"/>
      <c r="E15" s="31"/>
      <c r="F15" s="31"/>
      <c r="G15" s="31"/>
      <c r="H15" s="31"/>
      <c r="I15" s="32"/>
      <c r="K15" s="67"/>
      <c r="L15" s="68"/>
      <c r="M15" s="68"/>
      <c r="N15" s="68"/>
      <c r="O15" s="68"/>
      <c r="P15" s="68"/>
      <c r="Q15" s="68"/>
      <c r="R15" s="69"/>
    </row>
    <row r="16" spans="1:18" ht="18" customHeight="1" x14ac:dyDescent="0.25">
      <c r="A16" s="56" t="s">
        <v>38</v>
      </c>
      <c r="B16" s="57"/>
      <c r="C16" s="57"/>
      <c r="D16" s="57"/>
      <c r="E16" s="57"/>
      <c r="F16" s="57"/>
      <c r="G16" s="57"/>
      <c r="H16" s="58"/>
      <c r="I16" s="5"/>
      <c r="K16" s="27" t="s">
        <v>20</v>
      </c>
      <c r="L16" s="28"/>
      <c r="M16" s="28"/>
      <c r="N16" s="28"/>
      <c r="O16" s="28"/>
      <c r="P16" s="28"/>
      <c r="Q16" s="28"/>
      <c r="R16" s="29"/>
    </row>
    <row r="17" spans="1:19" x14ac:dyDescent="0.25">
      <c r="A17" s="56" t="s">
        <v>39</v>
      </c>
      <c r="B17" s="57"/>
      <c r="C17" s="57"/>
      <c r="D17" s="57"/>
      <c r="E17" s="57"/>
      <c r="F17" s="57"/>
      <c r="G17" s="57"/>
      <c r="H17" s="58"/>
      <c r="I17" s="3"/>
      <c r="K17" s="27"/>
      <c r="L17" s="28"/>
      <c r="M17" s="28"/>
      <c r="N17" s="28"/>
      <c r="O17" s="28"/>
      <c r="P17" s="28"/>
      <c r="Q17" s="28"/>
      <c r="R17" s="29"/>
    </row>
    <row r="18" spans="1:19" ht="18.75" x14ac:dyDescent="0.25">
      <c r="A18" s="53" t="s">
        <v>3</v>
      </c>
      <c r="B18" s="54"/>
      <c r="C18" s="54"/>
      <c r="D18" s="54"/>
      <c r="E18" s="54"/>
      <c r="F18" s="54"/>
      <c r="G18" s="54"/>
      <c r="H18" s="54"/>
      <c r="I18" s="55"/>
      <c r="K18" s="27"/>
      <c r="L18" s="28"/>
      <c r="M18" s="28"/>
      <c r="N18" s="28"/>
      <c r="O18" s="28"/>
      <c r="P18" s="28"/>
      <c r="Q18" s="28"/>
      <c r="R18" s="29"/>
    </row>
    <row r="19" spans="1:19" x14ac:dyDescent="0.25">
      <c r="A19" s="18" t="s">
        <v>40</v>
      </c>
      <c r="B19" s="19"/>
      <c r="C19" s="19"/>
      <c r="D19" s="19"/>
      <c r="E19" s="19"/>
      <c r="F19" s="19"/>
      <c r="G19" s="19"/>
      <c r="H19" s="19"/>
      <c r="I19" s="20"/>
      <c r="K19" s="27"/>
      <c r="L19" s="28"/>
      <c r="M19" s="28"/>
      <c r="N19" s="28"/>
      <c r="O19" s="28"/>
      <c r="P19" s="28"/>
      <c r="Q19" s="28"/>
      <c r="R19" s="29"/>
    </row>
    <row r="20" spans="1:19" x14ac:dyDescent="0.25">
      <c r="A20" s="21"/>
      <c r="B20" s="19"/>
      <c r="C20" s="19"/>
      <c r="D20" s="19"/>
      <c r="E20" s="19"/>
      <c r="F20" s="19"/>
      <c r="G20" s="19"/>
      <c r="H20" s="19"/>
      <c r="I20" s="20"/>
      <c r="K20" s="30"/>
      <c r="L20" s="31"/>
      <c r="M20" s="31"/>
      <c r="N20" s="31"/>
      <c r="O20" s="31"/>
      <c r="P20" s="31"/>
      <c r="Q20" s="31"/>
      <c r="R20" s="32"/>
    </row>
    <row r="21" spans="1:19" ht="15.75" thickBot="1" x14ac:dyDescent="0.3">
      <c r="A21" s="22" t="s">
        <v>37</v>
      </c>
      <c r="B21" s="23"/>
      <c r="C21" s="23"/>
      <c r="D21" s="23"/>
      <c r="E21" s="23"/>
      <c r="F21" s="23"/>
      <c r="G21" s="23"/>
      <c r="H21" s="23"/>
      <c r="I21" s="4"/>
      <c r="K21" s="61" t="s">
        <v>47</v>
      </c>
      <c r="L21" s="62"/>
      <c r="M21" s="62"/>
      <c r="N21" s="62"/>
      <c r="O21" s="62"/>
      <c r="P21" s="63"/>
      <c r="Q21" s="59" t="str">
        <f>IF(SUM(Validation!C2:G2)=0,"",SUM(Validation!C2:G2))</f>
        <v/>
      </c>
      <c r="R21" s="60"/>
      <c r="S21" s="12"/>
    </row>
    <row r="22" spans="1:19" x14ac:dyDescent="0.25">
      <c r="F22" s="13"/>
      <c r="G22" s="13"/>
      <c r="H22" s="13"/>
      <c r="K22" s="61" t="s">
        <v>48</v>
      </c>
      <c r="L22" s="62"/>
      <c r="M22" s="62"/>
      <c r="N22" s="62"/>
      <c r="O22" s="62"/>
      <c r="P22" s="63"/>
      <c r="Q22" s="59" t="str">
        <f>IF((Q11+Q13)=0,"",(IF((Q11+Q13)&lt;=10,650,(650+((Q11+Q13)-10)*15))))</f>
        <v/>
      </c>
      <c r="R22" s="60"/>
    </row>
    <row r="23" spans="1:19" ht="15.75" thickBot="1" x14ac:dyDescent="0.3">
      <c r="A23" s="14"/>
      <c r="B23" s="15" t="s">
        <v>51</v>
      </c>
      <c r="C23" s="14"/>
      <c r="D23" s="14"/>
      <c r="E23" s="14"/>
      <c r="F23" s="16"/>
      <c r="G23" s="16"/>
      <c r="H23" s="16"/>
      <c r="I23" s="14"/>
      <c r="K23" s="45" t="s">
        <v>49</v>
      </c>
      <c r="L23" s="46"/>
      <c r="M23" s="46"/>
      <c r="N23" s="46"/>
      <c r="O23" s="46"/>
      <c r="P23" s="47"/>
      <c r="Q23" s="43" t="s">
        <v>17</v>
      </c>
      <c r="R23" s="44"/>
    </row>
    <row r="24" spans="1:19" ht="15.75" thickBot="1" x14ac:dyDescent="0.3">
      <c r="B24" s="17" t="s">
        <v>23</v>
      </c>
      <c r="K24" s="40" t="s">
        <v>50</v>
      </c>
      <c r="L24" s="41"/>
      <c r="M24" s="41"/>
      <c r="N24" s="41"/>
      <c r="O24" s="41"/>
      <c r="P24" s="42"/>
      <c r="Q24" s="38" t="str">
        <f>IF(SUM(Q22,Q21,Validation!H2)=0,"",SUM(Q22,Q21,Validation!H2))</f>
        <v/>
      </c>
      <c r="R24" s="39"/>
    </row>
    <row r="25" spans="1:19" ht="15.75" thickBot="1" x14ac:dyDescent="0.3">
      <c r="B25" s="17" t="s">
        <v>22</v>
      </c>
      <c r="K25" s="33" t="s">
        <v>53</v>
      </c>
      <c r="L25" s="34"/>
      <c r="M25" s="34"/>
      <c r="N25" s="34"/>
      <c r="O25" s="34"/>
      <c r="P25" s="35"/>
      <c r="Q25" s="36" t="str">
        <f>IFERROR(ROUNDDOWN(((Q21/150)/0.75)/(40*0.25),0)&amp;" to "&amp;ROUNDUP(((Q21/150)/0.75)/(40*0.2),0)&amp;" weeks","")</f>
        <v/>
      </c>
      <c r="R25" s="37"/>
    </row>
    <row r="26" spans="1:19" x14ac:dyDescent="0.25">
      <c r="B26" s="17" t="s">
        <v>24</v>
      </c>
    </row>
    <row r="27" spans="1:19" x14ac:dyDescent="0.25">
      <c r="B27" s="17" t="s">
        <v>25</v>
      </c>
    </row>
    <row r="28" spans="1:19" x14ac:dyDescent="0.25">
      <c r="B28" s="17" t="s">
        <v>26</v>
      </c>
    </row>
    <row r="29" spans="1:19" x14ac:dyDescent="0.25">
      <c r="B29" s="17" t="s">
        <v>27</v>
      </c>
    </row>
    <row r="30" spans="1:19" x14ac:dyDescent="0.25">
      <c r="B30" s="17" t="s">
        <v>28</v>
      </c>
    </row>
    <row r="31" spans="1:19" x14ac:dyDescent="0.25">
      <c r="B31" s="17" t="s">
        <v>30</v>
      </c>
    </row>
    <row r="32" spans="1:19" x14ac:dyDescent="0.25">
      <c r="B32" s="17" t="s">
        <v>52</v>
      </c>
    </row>
    <row r="33" spans="2:2" x14ac:dyDescent="0.25">
      <c r="B33" s="17" t="s">
        <v>29</v>
      </c>
    </row>
    <row r="34" spans="2:2" x14ac:dyDescent="0.25">
      <c r="B34" s="17" t="s">
        <v>31</v>
      </c>
    </row>
    <row r="35" spans="2:2" x14ac:dyDescent="0.25">
      <c r="B35" s="17" t="s">
        <v>32</v>
      </c>
    </row>
    <row r="36" spans="2:2" x14ac:dyDescent="0.25">
      <c r="B36" s="17" t="s">
        <v>33</v>
      </c>
    </row>
    <row r="37" spans="2:2" x14ac:dyDescent="0.25">
      <c r="B37" s="17" t="s">
        <v>34</v>
      </c>
    </row>
    <row r="38" spans="2:2" x14ac:dyDescent="0.25">
      <c r="B38" s="17" t="s">
        <v>35</v>
      </c>
    </row>
    <row r="39" spans="2:2" x14ac:dyDescent="0.25">
      <c r="B39" s="17" t="s">
        <v>36</v>
      </c>
    </row>
  </sheetData>
  <sheetProtection sheet="1" objects="1" scenarios="1"/>
  <sortState xmlns:xlrd2="http://schemas.microsoft.com/office/spreadsheetml/2017/richdata2" ref="B24:B39">
    <sortCondition ref="B24:B39"/>
  </sortState>
  <mergeCells count="36">
    <mergeCell ref="Q11:R11"/>
    <mergeCell ref="K9:R9"/>
    <mergeCell ref="K12:R12"/>
    <mergeCell ref="A11:H11"/>
    <mergeCell ref="K14:R15"/>
    <mergeCell ref="Q21:R21"/>
    <mergeCell ref="K21:P21"/>
    <mergeCell ref="K16:R20"/>
    <mergeCell ref="A1:R1"/>
    <mergeCell ref="A2:R2"/>
    <mergeCell ref="K4:N4"/>
    <mergeCell ref="G4:I4"/>
    <mergeCell ref="K8:R8"/>
    <mergeCell ref="A8:I8"/>
    <mergeCell ref="A12:I12"/>
    <mergeCell ref="A10:I10"/>
    <mergeCell ref="A9:I9"/>
    <mergeCell ref="A6:R6"/>
    <mergeCell ref="K10:R10"/>
    <mergeCell ref="K11:P11"/>
    <mergeCell ref="A19:I20"/>
    <mergeCell ref="A21:H21"/>
    <mergeCell ref="A13:I15"/>
    <mergeCell ref="K25:P25"/>
    <mergeCell ref="Q25:R25"/>
    <mergeCell ref="Q24:R24"/>
    <mergeCell ref="K24:P24"/>
    <mergeCell ref="Q23:R23"/>
    <mergeCell ref="K23:P23"/>
    <mergeCell ref="K13:P13"/>
    <mergeCell ref="Q13:R13"/>
    <mergeCell ref="A18:I18"/>
    <mergeCell ref="A16:H16"/>
    <mergeCell ref="A17:H17"/>
    <mergeCell ref="Q22:R22"/>
    <mergeCell ref="K22:P2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Please select a valid option." error="Please select from one of the payment methods in the dropdown menu." xr:uid="{5B50510E-E2FC-40CF-9716-C8CD9A861F1F}">
          <x14:formula1>
            <xm:f>Validation!$A$2:$A$5</xm:f>
          </x14:formula1>
          <xm:sqref>Q23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0367E-6AF4-42E1-A672-D736E65BD747}">
  <sheetPr codeName="Sheet2"/>
  <dimension ref="A1:H5"/>
  <sheetViews>
    <sheetView workbookViewId="0">
      <selection activeCell="H2" sqref="H2"/>
    </sheetView>
  </sheetViews>
  <sheetFormatPr defaultRowHeight="15" x14ac:dyDescent="0.25"/>
  <cols>
    <col min="1" max="1" width="11.7109375" bestFit="1" customWidth="1"/>
    <col min="3" max="3" width="11.85546875" bestFit="1" customWidth="1"/>
    <col min="4" max="4" width="11.140625" bestFit="1" customWidth="1"/>
    <col min="5" max="5" width="11.28515625" bestFit="1" customWidth="1"/>
  </cols>
  <sheetData>
    <row r="1" spans="1:8" s="1" customFormat="1" x14ac:dyDescent="0.25">
      <c r="A1" s="1" t="s">
        <v>9</v>
      </c>
      <c r="B1" s="1" t="s">
        <v>13</v>
      </c>
      <c r="C1" s="1" t="s">
        <v>10</v>
      </c>
      <c r="D1" s="1" t="s">
        <v>11</v>
      </c>
      <c r="E1" s="1" t="s">
        <v>12</v>
      </c>
      <c r="F1" s="1" t="s">
        <v>14</v>
      </c>
      <c r="G1" s="1" t="s">
        <v>15</v>
      </c>
      <c r="H1" s="1" t="s">
        <v>16</v>
      </c>
    </row>
    <row r="2" spans="1:8" x14ac:dyDescent="0.25">
      <c r="A2" s="2" t="s">
        <v>17</v>
      </c>
      <c r="C2">
        <f>Calculator!I11*50</f>
        <v>0</v>
      </c>
      <c r="D2">
        <f>(Calculator!I16*800)+(Calculator!I17*550)</f>
        <v>0</v>
      </c>
      <c r="E2">
        <f>Calculator!I21*500</f>
        <v>0</v>
      </c>
      <c r="F2">
        <f>Calculator!Q11*150</f>
        <v>0</v>
      </c>
      <c r="G2">
        <f>Calculator!Q13*300</f>
        <v>0</v>
      </c>
      <c r="H2" t="str">
        <f>IFERROR(IF(Calculator!Q23="Credit Card",((SUM(C2:G2)+Calculator!Q22)*0.03),""),"")</f>
        <v/>
      </c>
    </row>
    <row r="3" spans="1:8" x14ac:dyDescent="0.25">
      <c r="A3" t="s">
        <v>6</v>
      </c>
    </row>
    <row r="4" spans="1:8" x14ac:dyDescent="0.25">
      <c r="A4" t="s">
        <v>7</v>
      </c>
    </row>
    <row r="5" spans="1:8" x14ac:dyDescent="0.25">
      <c r="A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Calculator</vt:lpstr>
      <vt:lpstr>Validation</vt:lpstr>
      <vt:lpstr>frame</vt:lpstr>
      <vt:lpstr>frane</vt:lpstr>
      <vt:lpstr>glazing</vt:lpstr>
      <vt:lpstr>onelite</vt:lpstr>
      <vt:lpstr>payment</vt:lpstr>
      <vt:lpstr>spacer</vt:lpstr>
      <vt:lpstr>twolite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Franco</dc:creator>
  <cp:lastModifiedBy>Michael Franco</cp:lastModifiedBy>
  <dcterms:created xsi:type="dcterms:W3CDTF">2021-03-03T23:51:40Z</dcterms:created>
  <dcterms:modified xsi:type="dcterms:W3CDTF">2023-11-16T17:26:42Z</dcterms:modified>
</cp:coreProperties>
</file>