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C:\Users\Lisa\Documents\PHIUS\Certification Documents\Raters - PHIUS+ Checklist\FINAL VERSIONS\"/>
    </mc:Choice>
  </mc:AlternateContent>
  <xr:revisionPtr revIDLastSave="0" documentId="13_ncr:1_{8EB6ACF1-8914-4444-BDEE-55CF8DAE84D8}" xr6:coauthVersionLast="36" xr6:coauthVersionMax="36" xr10:uidLastSave="{00000000-0000-0000-0000-000000000000}"/>
  <bookViews>
    <workbookView xWindow="0" yWindow="0" windowWidth="19776" windowHeight="8820" tabRatio="943" xr2:uid="{00000000-000D-0000-FFFF-FFFF00000000}"/>
  </bookViews>
  <sheets>
    <sheet name="Intro" sheetId="21" r:id="rId1"/>
    <sheet name="Building Envelope" sheetId="22" r:id="rId2"/>
    <sheet name="Ventilation" sheetId="23" r:id="rId3"/>
    <sheet name="Heat, Cool &amp; DHW" sheetId="25" r:id="rId4"/>
    <sheet name="Lights Appliances &amp; Renewables" sheetId="7" r:id="rId5"/>
    <sheet name="Water Management &amp; IAQ" sheetId="19" r:id="rId6"/>
    <sheet name="ENERGY STAR 1" sheetId="26" r:id="rId7"/>
    <sheet name="ENERGY STAR 2" sheetId="27" r:id="rId8"/>
    <sheet name="ENERGY STAR 3" sheetId="28" r:id="rId9"/>
    <sheet name="DOE" sheetId="29" r:id="rId10"/>
    <sheet name="Indoor Air Plus" sheetId="30" r:id="rId11"/>
    <sheet name="Revision log" sheetId="20" r:id="rId12"/>
    <sheet name="Appendix Calculators" sheetId="24" r:id="rId13"/>
  </sheets>
  <definedNames>
    <definedName name="_xlnm.Print_Area" localSheetId="1">'Building Envelope'!$A$1:$Q$64</definedName>
    <definedName name="_xlnm.Print_Area" localSheetId="9">DOE!$A$1:$D$37</definedName>
    <definedName name="_xlnm.Print_Area" localSheetId="6">'ENERGY STAR 1'!$A$1:$E$34</definedName>
    <definedName name="_xlnm.Print_Area" localSheetId="7">'ENERGY STAR 2'!$A$1:$G$49</definedName>
    <definedName name="_xlnm.Print_Area" localSheetId="8">'ENERGY STAR 3'!$A$1:$E$42</definedName>
    <definedName name="_xlnm.Print_Area" localSheetId="3">'Heat, Cool &amp; DHW'!$A$1:$AL$81</definedName>
    <definedName name="_xlnm.Print_Area" localSheetId="10">'Indoor Air Plus'!$A$1:$G$41</definedName>
    <definedName name="_xlnm.Print_Area" localSheetId="0">Intro!$A$1:$M$26</definedName>
    <definedName name="_xlnm.Print_Area" localSheetId="4">'Lights Appliances &amp; Renewables'!$A$1:$AL$43</definedName>
    <definedName name="_xlnm.Print_Area" localSheetId="2">Ventilation!$A$1:$AG$62</definedName>
    <definedName name="_xlnm.Print_Area" localSheetId="5">'Water Management &amp; IAQ'!$A$1:$AM$36</definedName>
  </definedNames>
  <calcPr calcId="191029"/>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5" i="30" l="1"/>
  <c r="G17" i="30"/>
  <c r="G22" i="30"/>
  <c r="G23" i="30"/>
  <c r="G24" i="30"/>
  <c r="G25" i="30"/>
  <c r="G28" i="30"/>
  <c r="F28" i="30"/>
  <c r="F27" i="30"/>
  <c r="F26" i="30"/>
  <c r="F25" i="30"/>
  <c r="F19" i="30"/>
  <c r="F16" i="30"/>
  <c r="F29" i="30" l="1"/>
  <c r="F24" i="30"/>
  <c r="F23" i="30"/>
  <c r="F21" i="30"/>
  <c r="F20" i="30"/>
  <c r="F18" i="30"/>
  <c r="F17" i="30"/>
  <c r="F15" i="30"/>
  <c r="F14" i="30"/>
  <c r="E12" i="27" l="1"/>
  <c r="E13" i="27" l="1"/>
  <c r="E14" i="27"/>
  <c r="D13" i="28" l="1"/>
  <c r="I11" i="29" l="1"/>
  <c r="I12" i="29"/>
  <c r="AH46" i="7"/>
  <c r="AH45" i="7"/>
  <c r="D29" i="28"/>
  <c r="D29" i="26"/>
  <c r="D28" i="26"/>
  <c r="D27" i="26"/>
  <c r="D26" i="26"/>
  <c r="D25" i="26"/>
  <c r="D24" i="26"/>
  <c r="D23" i="26"/>
  <c r="D22" i="26"/>
  <c r="D20" i="26"/>
  <c r="I13" i="29" l="1"/>
  <c r="C11" i="29" s="1"/>
  <c r="AH47" i="7"/>
  <c r="F12" i="30"/>
  <c r="C6" i="29"/>
  <c r="C5" i="29"/>
  <c r="B4" i="26"/>
  <c r="C7" i="27"/>
  <c r="C6" i="27"/>
  <c r="C5" i="27"/>
  <c r="B6" i="26"/>
  <c r="B5" i="26"/>
  <c r="F29" i="27" l="1"/>
  <c r="F28" i="27"/>
  <c r="F27" i="27"/>
  <c r="E14" i="28"/>
  <c r="E13" i="28"/>
  <c r="E11" i="28"/>
  <c r="E37" i="28"/>
  <c r="E36" i="28"/>
  <c r="E22" i="28"/>
  <c r="E15" i="28"/>
  <c r="E9" i="28"/>
  <c r="E7" i="28"/>
  <c r="E6" i="28"/>
  <c r="G11" i="30"/>
  <c r="G10" i="30"/>
  <c r="G9" i="30"/>
  <c r="F22" i="30"/>
  <c r="F13" i="30"/>
  <c r="F11" i="30"/>
  <c r="F10" i="30"/>
  <c r="F9" i="30"/>
  <c r="C10" i="29"/>
  <c r="E38" i="28"/>
  <c r="D26" i="28"/>
  <c r="D22" i="28"/>
  <c r="D20" i="28"/>
  <c r="D17" i="28"/>
  <c r="D15" i="28"/>
  <c r="B6" i="28"/>
  <c r="A6" i="28"/>
  <c r="E38" i="27"/>
  <c r="E37" i="27"/>
  <c r="E36" i="27"/>
  <c r="E35" i="27"/>
  <c r="E34" i="27"/>
  <c r="C8" i="29"/>
  <c r="C7" i="29"/>
  <c r="D32" i="28"/>
  <c r="E24" i="27"/>
  <c r="E25" i="27"/>
  <c r="E29" i="27"/>
  <c r="E28" i="27"/>
  <c r="E27" i="27"/>
  <c r="M43" i="22"/>
  <c r="M44" i="22"/>
  <c r="M46" i="22"/>
  <c r="M47" i="22"/>
  <c r="M48" i="22"/>
  <c r="M49" i="22" s="1"/>
  <c r="M55" i="22"/>
  <c r="M58" i="22"/>
  <c r="M60" i="22"/>
  <c r="M61" i="22" s="1"/>
  <c r="N61" i="22" s="1"/>
  <c r="C9" i="29"/>
  <c r="D30" i="28"/>
  <c r="D37" i="28"/>
  <c r="D36" i="28"/>
  <c r="D33" i="28"/>
  <c r="D34" i="28"/>
  <c r="D25" i="28"/>
  <c r="D24" i="28"/>
  <c r="D9" i="28"/>
  <c r="D14" i="28"/>
  <c r="D10" i="28"/>
  <c r="D5" i="28"/>
  <c r="A5" i="28"/>
  <c r="D7" i="28"/>
  <c r="D6" i="28"/>
  <c r="E49" i="27"/>
  <c r="E48" i="27"/>
  <c r="E47" i="27"/>
  <c r="E46" i="27"/>
  <c r="E45" i="27"/>
  <c r="E44" i="27"/>
  <c r="E43" i="27"/>
  <c r="E42" i="27"/>
  <c r="E41" i="27"/>
  <c r="E40" i="27"/>
  <c r="E32" i="27"/>
  <c r="E31" i="27"/>
  <c r="E22" i="27"/>
  <c r="E21" i="27"/>
  <c r="E20" i="27"/>
  <c r="E19" i="27"/>
  <c r="D14" i="26"/>
  <c r="E17" i="27"/>
  <c r="D16" i="26"/>
  <c r="B12" i="26"/>
  <c r="H33" i="24"/>
  <c r="H34" i="24"/>
  <c r="H36" i="24" s="1"/>
  <c r="H37" i="24" s="1"/>
  <c r="H35" i="24"/>
  <c r="AC28" i="23"/>
  <c r="V28" i="23"/>
  <c r="AO46" i="25"/>
  <c r="AQ46" i="25"/>
  <c r="AR46" i="25" s="1"/>
  <c r="AI46" i="25"/>
  <c r="AB46" i="25"/>
  <c r="Y46" i="25"/>
  <c r="AO45" i="25"/>
  <c r="AQ45" i="25" s="1"/>
  <c r="AI45" i="25"/>
  <c r="AB45" i="25"/>
  <c r="Y45" i="25"/>
  <c r="AO44" i="25"/>
  <c r="AQ44" i="25"/>
  <c r="AI44" i="25"/>
  <c r="AB44" i="25"/>
  <c r="Y44" i="25"/>
  <c r="AO43" i="25"/>
  <c r="AQ43" i="25" s="1"/>
  <c r="AI43" i="25"/>
  <c r="AB43" i="25"/>
  <c r="Y43" i="25"/>
  <c r="AO42" i="25"/>
  <c r="AQ42" i="25"/>
  <c r="AR42" i="25" s="1"/>
  <c r="AI42" i="25"/>
  <c r="AB42" i="25"/>
  <c r="Y42" i="25"/>
  <c r="AO41" i="25"/>
  <c r="AQ41" i="25" s="1"/>
  <c r="AI41" i="25"/>
  <c r="AB41" i="25"/>
  <c r="Y41" i="25"/>
  <c r="AO40" i="25"/>
  <c r="AQ40" i="25"/>
  <c r="AR40" i="25"/>
  <c r="AI40" i="25"/>
  <c r="AB40" i="25"/>
  <c r="Y40" i="25"/>
  <c r="Y32" i="25"/>
  <c r="AE32" i="25" s="1"/>
  <c r="Y33" i="25"/>
  <c r="AB33" i="25"/>
  <c r="AO33" i="25"/>
  <c r="AQ33" i="25" s="1"/>
  <c r="AI33" i="25"/>
  <c r="Y34" i="25"/>
  <c r="AB34" i="25"/>
  <c r="AO34" i="25"/>
  <c r="AQ34" i="25"/>
  <c r="AR34" i="25" s="1"/>
  <c r="AE34" i="25" s="1"/>
  <c r="AI34" i="25"/>
  <c r="Y35" i="25"/>
  <c r="AB35" i="25"/>
  <c r="AO35" i="25"/>
  <c r="AQ35" i="25" s="1"/>
  <c r="AI35" i="25"/>
  <c r="Y36" i="25"/>
  <c r="AB36" i="25"/>
  <c r="AO36" i="25"/>
  <c r="AQ36" i="25" s="1"/>
  <c r="AR36" i="25" s="1"/>
  <c r="AI36" i="25"/>
  <c r="Y37" i="25"/>
  <c r="AB37" i="25"/>
  <c r="AO37" i="25"/>
  <c r="AQ37" i="25" s="1"/>
  <c r="AR37" i="25" s="1"/>
  <c r="AI37" i="25"/>
  <c r="Y38" i="25"/>
  <c r="AB38" i="25"/>
  <c r="AE38" i="25" s="1"/>
  <c r="AO38" i="25"/>
  <c r="AQ38" i="25"/>
  <c r="AR38" i="25" s="1"/>
  <c r="AI38" i="25"/>
  <c r="Y39" i="25"/>
  <c r="AB39" i="25"/>
  <c r="AO39" i="25"/>
  <c r="AQ39" i="25" s="1"/>
  <c r="AI39" i="25"/>
  <c r="Z52" i="23"/>
  <c r="C28" i="24"/>
  <c r="C22" i="24"/>
  <c r="C15" i="24"/>
  <c r="C8" i="24"/>
  <c r="AA50" i="23"/>
  <c r="AE39" i="23"/>
  <c r="AE40" i="23"/>
  <c r="AE41" i="23"/>
  <c r="AE42" i="23"/>
  <c r="AE43" i="23"/>
  <c r="AE44" i="23"/>
  <c r="AE45" i="23"/>
  <c r="AE38" i="23"/>
  <c r="AE30" i="23"/>
  <c r="AE31" i="23"/>
  <c r="AE32" i="23"/>
  <c r="AE33" i="23"/>
  <c r="AE34" i="23"/>
  <c r="AE35" i="23"/>
  <c r="AE36" i="23"/>
  <c r="AE29" i="23"/>
  <c r="AC50" i="23"/>
  <c r="AA49" i="23"/>
  <c r="AC48" i="23"/>
  <c r="AC47" i="23"/>
  <c r="AC25" i="23"/>
  <c r="AC26" i="23"/>
  <c r="AA27" i="23"/>
  <c r="AC27" i="23"/>
  <c r="AA29" i="23"/>
  <c r="AB29" i="23"/>
  <c r="AC29" i="23"/>
  <c r="AH29" i="23"/>
  <c r="AJ29" i="23" s="1"/>
  <c r="AA30" i="23"/>
  <c r="AB30" i="23"/>
  <c r="AC30" i="23"/>
  <c r="AH30" i="23"/>
  <c r="AJ30" i="23"/>
  <c r="AA31" i="23"/>
  <c r="AB31" i="23"/>
  <c r="AC31" i="23"/>
  <c r="AH31" i="23"/>
  <c r="AJ31" i="23" s="1"/>
  <c r="AA32" i="23"/>
  <c r="AB32" i="23"/>
  <c r="AC32" i="23"/>
  <c r="AH32" i="23"/>
  <c r="AJ32" i="23" s="1"/>
  <c r="AA33" i="23"/>
  <c r="AB33" i="23"/>
  <c r="AC33" i="23"/>
  <c r="AH33" i="23"/>
  <c r="AJ33" i="23" s="1"/>
  <c r="AA34" i="23"/>
  <c r="AB34" i="23"/>
  <c r="AC34" i="23"/>
  <c r="AH34" i="23"/>
  <c r="AJ34" i="23"/>
  <c r="AA35" i="23"/>
  <c r="AB35" i="23"/>
  <c r="AC35" i="23"/>
  <c r="AH35" i="23"/>
  <c r="AJ35" i="23" s="1"/>
  <c r="AA36" i="23"/>
  <c r="AB36" i="23"/>
  <c r="AC36" i="23"/>
  <c r="AH36" i="23"/>
  <c r="AJ36" i="23" s="1"/>
  <c r="Y37" i="23"/>
  <c r="Z37" i="23"/>
  <c r="AA38" i="23"/>
  <c r="AB38" i="23"/>
  <c r="AC38" i="23"/>
  <c r="AH38" i="23"/>
  <c r="AJ38" i="23" s="1"/>
  <c r="AA39" i="23"/>
  <c r="AB39" i="23"/>
  <c r="AC39" i="23"/>
  <c r="AH39" i="23"/>
  <c r="AJ39" i="23" s="1"/>
  <c r="AA40" i="23"/>
  <c r="AB40" i="23"/>
  <c r="AC40" i="23"/>
  <c r="AH40" i="23"/>
  <c r="AJ40" i="23" s="1"/>
  <c r="AA41" i="23"/>
  <c r="AB41" i="23"/>
  <c r="AC41" i="23"/>
  <c r="AH41" i="23"/>
  <c r="AJ41" i="23"/>
  <c r="AA42" i="23"/>
  <c r="AB42" i="23"/>
  <c r="AC42" i="23"/>
  <c r="AH42" i="23"/>
  <c r="AJ42" i="23" s="1"/>
  <c r="AA43" i="23"/>
  <c r="AB43" i="23"/>
  <c r="AC43" i="23"/>
  <c r="AH43" i="23"/>
  <c r="AJ43" i="23" s="1"/>
  <c r="AA44" i="23"/>
  <c r="AB44" i="23"/>
  <c r="AC44" i="23"/>
  <c r="AH44" i="23"/>
  <c r="AJ44" i="23"/>
  <c r="AA45" i="23"/>
  <c r="AB45" i="23"/>
  <c r="AC45" i="23"/>
  <c r="AH45" i="23"/>
  <c r="AJ45" i="23" s="1"/>
  <c r="Y46" i="23"/>
  <c r="Z46" i="23"/>
  <c r="M59" i="22"/>
  <c r="M56" i="22"/>
  <c r="J9" i="21"/>
  <c r="K9" i="21" s="1"/>
  <c r="D11" i="26" s="1"/>
  <c r="AE40" i="25"/>
  <c r="M62" i="22" l="1"/>
  <c r="AR44" i="25"/>
  <c r="AE44" i="25" s="1"/>
  <c r="AE37" i="25"/>
  <c r="AE46" i="25"/>
  <c r="AE42" i="25"/>
  <c r="AE36" i="25"/>
  <c r="AR43" i="25"/>
  <c r="AE43" i="25" s="1"/>
  <c r="AR39" i="25"/>
  <c r="AE39" i="25" s="1"/>
  <c r="AR33" i="25"/>
  <c r="AE33" i="25" s="1"/>
  <c r="AR35" i="25"/>
  <c r="AE35" i="25" s="1"/>
  <c r="AR41" i="25"/>
  <c r="AE41" i="25" s="1"/>
  <c r="AR45" i="25"/>
  <c r="AE45" i="25" s="1"/>
  <c r="M50"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McTaggart</author>
  </authors>
  <commentList>
    <comment ref="J9" authorId="0" shapeId="0" xr:uid="{00000000-0006-0000-0000-000001000000}">
      <text>
        <r>
          <rPr>
            <sz val="9"/>
            <color indexed="81"/>
            <rFont val="Tahoma"/>
            <family val="2"/>
          </rPr>
          <t>AUTO-CALCULATED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author>
    <author>Chris McTaggart</author>
  </authors>
  <commentList>
    <comment ref="D7" authorId="0" shapeId="0" xr:uid="{00000000-0006-0000-0100-000001000000}">
      <text>
        <r>
          <rPr>
            <sz val="9"/>
            <color indexed="81"/>
            <rFont val="Tahoma"/>
            <family val="2"/>
          </rPr>
          <t>These photos are used to help verify the site shading reduction factors used by the CPHC</t>
        </r>
        <r>
          <rPr>
            <b/>
            <sz val="9"/>
            <color indexed="81"/>
            <rFont val="Tahoma"/>
            <family val="2"/>
          </rPr>
          <t xml:space="preserve">
</t>
        </r>
      </text>
    </comment>
    <comment ref="D9" authorId="0" shapeId="0" xr:uid="{00000000-0006-0000-0100-000002000000}">
      <text>
        <r>
          <rPr>
            <sz val="9"/>
            <color indexed="81"/>
            <rFont val="Tahoma"/>
            <family val="2"/>
          </rPr>
          <t>Follow RESNET Infrared inspection guidelines for minimum delta-T. Images should include walls, insulated ceilings, slabs, windows. Use picture in picture if camera has the capability. Enter "n/a" if conditions do not allow the minimum delta-T</t>
        </r>
      </text>
    </comment>
    <comment ref="D22" authorId="1" shapeId="0" xr:uid="{00000000-0006-0000-0100-000003000000}">
      <text>
        <r>
          <rPr>
            <sz val="9"/>
            <color indexed="81"/>
            <rFont val="Tahoma"/>
            <family val="2"/>
          </rPr>
          <t>See ENERGY STAR Rater Field Checklist Section 2 for further details and criteria.</t>
        </r>
      </text>
    </comment>
    <comment ref="D24" authorId="1" shapeId="0" xr:uid="{00000000-0006-0000-0100-000004000000}">
      <text>
        <r>
          <rPr>
            <sz val="9"/>
            <color indexed="81"/>
            <rFont val="Tahoma"/>
            <family val="2"/>
          </rPr>
          <t xml:space="preserve">See ENERGY STAR Rater Field Checklist Section 4 for further details and criteria.
</t>
        </r>
      </text>
    </comment>
    <comment ref="D26" authorId="1" shapeId="0" xr:uid="{00000000-0006-0000-0100-000005000000}">
      <text>
        <r>
          <rPr>
            <sz val="9"/>
            <color indexed="81"/>
            <rFont val="Tahoma"/>
            <family val="2"/>
          </rPr>
          <t>See ENERGY STAR Rater Field Checklist Section 1 for further details and criteria.  
Please see RESNET Standards Appendix A for information on insulation Grading.</t>
        </r>
      </text>
    </comment>
    <comment ref="D28" authorId="1" shapeId="0" xr:uid="{00000000-0006-0000-0100-000006000000}">
      <text>
        <r>
          <rPr>
            <b/>
            <sz val="9"/>
            <color indexed="81"/>
            <rFont val="Tahoma"/>
            <family val="2"/>
          </rPr>
          <t xml:space="preserve">Per DOE ZERH footnote 13: </t>
        </r>
        <r>
          <rPr>
            <sz val="9"/>
            <color indexed="81"/>
            <rFont val="Tahoma"/>
            <family val="2"/>
          </rPr>
          <t xml:space="preserve">Fenestration shall meet the applicable ENERGY STAR Windows Eligibility Criteria for U and SHGC, with the following exceptions:
a. An area-weighted average of fenestration products shall be permitted to satisfy the U-factor requirements; 
b. An area-weighted average of  fenestration products ≥ 50% glazed shall be permitted to satisfy the SHGC requirements; 
c. 15 square feet of glazed fenestration per dwelling unit shall be exempt from the U-factor and SHGC requirements, and shall be excluded from area-weighted averages calculated using a) and b), above; 
d. One side-hinged opaque door assembly up to 24 square feet in area shall be exempt from the U-factor requirements and shall be excluded from area-weighted averages calculated using a) and b), above; 
e. Fenestration utilized as part of a passive solar design shall be exempt from the U-factor and SHGC requirements, and shall be excluded from area-weighted averages calculated using a) and b), above. Exempt windows shall be facing within 45 degrees of true South and directly coupled to thermal storage mass that has a heat capacity &gt; 20 btu  /  ft3x◦F  and  provided  in  a  ratio  of  at  least  3  sq.  ft.  per sq. ft.  of  South  facing  fenestration.  Generally,  thermal mass materials will be at least 2 in. thick.
</t>
        </r>
      </text>
    </comment>
    <comment ref="D32" authorId="1" shapeId="0" xr:uid="{00000000-0006-0000-0100-000007000000}">
      <text>
        <r>
          <rPr>
            <b/>
            <sz val="9"/>
            <color indexed="81"/>
            <rFont val="Tahoma"/>
            <family val="2"/>
          </rPr>
          <t xml:space="preserve">Per ENERGY STAR Rev 09 Rater Checklist footnotes 14 &amp; 15:
14 </t>
        </r>
        <r>
          <rPr>
            <sz val="9"/>
            <color indexed="81"/>
            <rFont val="Tahoma"/>
            <family val="2"/>
          </rPr>
          <t xml:space="preserve">Consistent with the 2009 IECC, slab edge insulation is only required for slab-on-grade floors with a floor surface less than 12 inches below grade. Slab insulation shall extend to the top of the slab to provide a complete thermal break. If the top edge of the insulation is installed between the exterior wall and the edge of the interior slab, it shall be permitted to be cut at a 45-degree angle away from the exterior wall. Alternatively, the thermal break is permitted to be created using ≥ R-3 rigid insulation on top of an existing slab (e.g., in a home undergoing a gut rehabilitation). In such cases, up to 10% of the slab surface is permitted to not be insulated (e.g., for sleepers, for sill plates). Insulation installed on top of slab shall be covered by a durable floor surface (e.g., hardwood, tile, carpet).
</t>
        </r>
        <r>
          <rPr>
            <b/>
            <sz val="9"/>
            <color indexed="81"/>
            <rFont val="Tahoma"/>
            <family val="2"/>
          </rPr>
          <t>15</t>
        </r>
        <r>
          <rPr>
            <sz val="9"/>
            <color indexed="81"/>
            <rFont val="Tahoma"/>
            <family val="2"/>
          </rPr>
          <t xml:space="preserve"> Where  an  insulated  wall  separates  a  garage,  patio,  porch,  or  other  unconditioned  space  from  the  conditioned  space  of  the  house,  slab 
insulation shall also be installed at this interface to provide a thermal break between the conditioned and unconditioned slab. Where specific 
details cannot meet this requirement, partners shall provide the detail to EPA to request an exemption prior to the home’s certification. EPA 
will compile exempted details and work with industry to develop feasible details for use in future revisions to the program. A list of currently 
exempted details is available at: energystar.gov/slab edge</t>
        </r>
      </text>
    </comment>
    <comment ref="D33" authorId="1" shapeId="0" xr:uid="{00000000-0006-0000-0100-000008000000}">
      <text>
        <r>
          <rPr>
            <sz val="9"/>
            <color indexed="81"/>
            <rFont val="Tahoma"/>
            <family val="2"/>
          </rPr>
          <t>Most PHIUS+ Projects will easily meet this requirement. Where any doubt or question exists about the strategy to meet this requirement, see the ENERGY STAR Rater Field Checklist (Rev 09) footnotes relating to section 3.4</t>
        </r>
      </text>
    </comment>
    <comment ref="D35" authorId="1" shapeId="0" xr:uid="{00000000-0006-0000-0100-000009000000}">
      <text>
        <r>
          <rPr>
            <sz val="9"/>
            <color indexed="81"/>
            <rFont val="Tahoma"/>
            <family val="2"/>
          </rPr>
          <t>PHIUS+ Rater shall discuss the presence of known thermal bridges with CPHC prior to inspection, as well as specific mitigation strategies. 
Any significant bridging observed on a project not accounted for by the CPHC must be brought to the attention of PHIUS immediately.</t>
        </r>
        <r>
          <rPr>
            <b/>
            <sz val="9"/>
            <color indexed="81"/>
            <rFont val="Tahoma"/>
            <family val="2"/>
          </rPr>
          <t xml:space="preserve">
</t>
        </r>
        <r>
          <rPr>
            <sz val="9"/>
            <color indexed="81"/>
            <rFont val="Tahoma"/>
            <family val="2"/>
          </rPr>
          <t xml:space="preserve">
</t>
        </r>
      </text>
    </comment>
    <comment ref="D51" authorId="1" shapeId="0" xr:uid="{00000000-0006-0000-0100-00000A000000}">
      <text>
        <r>
          <rPr>
            <sz val="9"/>
            <color indexed="81"/>
            <rFont val="Tahoma"/>
            <family val="2"/>
          </rPr>
          <t>Automated multi-point testing using RESNET testing protocol, set up building according to RESNET standard, Chapter 8. See PHIUS+ Certification Packet, section 3.3.
Include testing report/s in documentation folder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author>
    <author>Chris McTaggart</author>
    <author>Lisa</author>
  </authors>
  <commentList>
    <comment ref="D9" authorId="0" shapeId="0" xr:uid="{00000000-0006-0000-0200-000001000000}">
      <text>
        <r>
          <rPr>
            <sz val="9"/>
            <color indexed="81"/>
            <rFont val="Tahoma"/>
            <family val="2"/>
          </rPr>
          <t>Examples of contamination sources include: plumbing vents, bath/kitchen exhaust vents, combustion exhaust, vehicle exhaust. Exception: ventilation air inlets in the wall at least 3 ft. from clothes dryer exhaust or contamination sources exiting through the roof.
Please note that ERV/HRV exhaust is not necessarily a "contaminant". Thus it is not subject to this provision. However, exhaust/intake separation shall meet manufacturer specifications.</t>
        </r>
      </text>
    </comment>
    <comment ref="D11" authorId="1" shapeId="0" xr:uid="{00000000-0006-0000-0200-000002000000}">
      <text>
        <r>
          <rPr>
            <sz val="9"/>
            <color indexed="81"/>
            <rFont val="Tahoma"/>
            <family val="2"/>
          </rPr>
          <t>Care should be taken by projects to position fresh air inlets additional appropriate distance above grade or roof deck where snow loads or plantings may be a greater concern</t>
        </r>
      </text>
    </comment>
    <comment ref="D17" authorId="2" shapeId="0" xr:uid="{00000000-0006-0000-0200-000003000000}">
      <text>
        <r>
          <rPr>
            <sz val="9"/>
            <color indexed="81"/>
            <rFont val="Tahoma"/>
            <family val="2"/>
          </rPr>
          <t xml:space="preserve">​e.g., supply to living room only, in a one-bedroom apt, is not acceptable.
</t>
        </r>
      </text>
    </comment>
    <comment ref="D24" authorId="1" shapeId="0" xr:uid="{00000000-0006-0000-0200-000004000000}">
      <text>
        <r>
          <rPr>
            <sz val="9"/>
            <color indexed="81"/>
            <rFont val="Tahoma"/>
            <family val="2"/>
          </rPr>
          <t>Where ventilation system has independent ductwork for supply and/or exhaust, branch airflow testing is to be performed by PHIUS+ Rater or MF Verifier. 
Ventilation air volume measurements may be verified by a third-party air balancing contractor (i.e., not the installing contractor but a separate third-party commissioning agent) so long as the Rater verifies a minimum of 10% of all measurements.</t>
        </r>
      </text>
    </comment>
    <comment ref="AC24" authorId="0" shapeId="0" xr:uid="{00000000-0006-0000-0200-000005000000}">
      <text>
        <r>
          <rPr>
            <sz val="9"/>
            <color indexed="81"/>
            <rFont val="Tahoma"/>
            <family val="2"/>
          </rPr>
          <t xml:space="preserve">Must be +/- 20% of design value or 5cfm, whichever is greater
</t>
        </r>
      </text>
    </comment>
    <comment ref="AE24" authorId="0" shapeId="0" xr:uid="{00000000-0006-0000-0200-000006000000}">
      <text>
        <r>
          <rPr>
            <sz val="9"/>
            <color indexed="81"/>
            <rFont val="Tahoma"/>
            <family val="2"/>
          </rPr>
          <t xml:space="preserve">Must be no more than 1Pa pressure difference
</t>
        </r>
      </text>
    </comment>
    <comment ref="Y25" authorId="0" shapeId="0" xr:uid="{00000000-0006-0000-0200-000007000000}">
      <text>
        <r>
          <rPr>
            <sz val="9"/>
            <color indexed="81"/>
            <rFont val="Tahoma"/>
            <family val="2"/>
          </rPr>
          <t>Ask the CPHC what should be used for this number, if not already given a design report to follow</t>
        </r>
      </text>
    </comment>
    <comment ref="D27" authorId="1" shapeId="0" xr:uid="{00000000-0006-0000-0200-000008000000}">
      <text>
        <r>
          <rPr>
            <sz val="9"/>
            <color indexed="81"/>
            <rFont val="Tahoma"/>
            <family val="2"/>
          </rPr>
          <t>If ventilation supply/exhaust not within 10%, Rater shall verify net pressurization /depressurization across envelope to verify less than +/- 5 Pa while ventilation running. PHIUS reserves right to degrade performance of unbalanced ventilation systems</t>
        </r>
      </text>
    </comment>
    <comment ref="D29" authorId="0" shapeId="0" xr:uid="{00000000-0006-0000-0200-000009000000}">
      <text>
        <r>
          <rPr>
            <sz val="9"/>
            <color indexed="81"/>
            <rFont val="Tahoma"/>
            <family val="2"/>
          </rPr>
          <t xml:space="preserve">Enter additional rows as needed
</t>
        </r>
      </text>
    </comment>
    <comment ref="D38" authorId="0" shapeId="0" xr:uid="{00000000-0006-0000-0200-00000A000000}">
      <text>
        <r>
          <rPr>
            <sz val="9"/>
            <color indexed="81"/>
            <rFont val="Tahoma"/>
            <family val="2"/>
          </rPr>
          <t>Enter additional rows as needed</t>
        </r>
      </text>
    </comment>
    <comment ref="D47" authorId="1" shapeId="0" xr:uid="{00000000-0006-0000-0200-00000B000000}">
      <text>
        <r>
          <rPr>
            <sz val="9"/>
            <color indexed="81"/>
            <rFont val="Tahoma"/>
            <family val="2"/>
          </rPr>
          <t>Must be within +/- 10% of design</t>
        </r>
      </text>
    </comment>
    <comment ref="D48" authorId="1" shapeId="0" xr:uid="{00000000-0006-0000-0200-00000C000000}">
      <text>
        <r>
          <rPr>
            <sz val="9"/>
            <color indexed="81"/>
            <rFont val="Tahoma"/>
            <family val="2"/>
          </rPr>
          <t>Must be within +/- 10% of design</t>
        </r>
      </text>
    </comment>
    <comment ref="D50" authorId="1" shapeId="0" xr:uid="{00000000-0006-0000-0200-00000D000000}">
      <text>
        <r>
          <rPr>
            <sz val="9"/>
            <color indexed="81"/>
            <rFont val="Tahoma"/>
            <family val="2"/>
          </rPr>
          <t>Measured by pressure probe across envelope, baseline adjusted value while all ventilation equipment turned on, including whole-house mechanical ventilation, local exhaust systems or supply only ventilation systems.</t>
        </r>
      </text>
    </comment>
    <comment ref="D51" authorId="1" shapeId="0" xr:uid="{00000000-0006-0000-0200-00000E000000}">
      <text>
        <r>
          <rPr>
            <sz val="9"/>
            <color indexed="81"/>
            <rFont val="Tahoma"/>
            <family val="2"/>
          </rPr>
          <t>Must be based either off of field measured Power Factor adjusted wattage measurement, or through another scientific method of deriving wattage, such as comparing an External Static Pressure measurement to a manufacturer fan curbe table. 
Recommended devises are the Kill-A-Watt plug-in meter for 120V plug-in systems, or the Amprobe NAV-51 clamp meter. If Rater unable to measure, must be measured and documented by licensed electrician or mechanical contractor.</t>
        </r>
      </text>
    </comment>
    <comment ref="D56" authorId="0" shapeId="0" xr:uid="{00000000-0006-0000-0200-00000F000000}">
      <text>
        <r>
          <rPr>
            <sz val="9"/>
            <color indexed="81"/>
            <rFont val="Tahoma"/>
            <family val="2"/>
          </rPr>
          <t>This is to ensure the defrost system does not operate unnecessarily. This should be a simple check. If the ERV/HRV calls for defrost below 25F, then the project team should be able to show the Rater that the system is set up correctly.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 McTaggart</author>
    <author>John</author>
  </authors>
  <commentList>
    <comment ref="D25" authorId="0" shapeId="0" xr:uid="{00000000-0006-0000-0300-000001000000}">
      <text>
        <r>
          <rPr>
            <sz val="9"/>
            <color indexed="81"/>
            <rFont val="Tahoma"/>
            <family val="2"/>
          </rPr>
          <t>Exception: Climate Zones 4-8 3B, 3C and the portions of 3A and 2B above the white line as shown by  2009 IECC Figure 301</t>
        </r>
      </text>
    </comment>
    <comment ref="D27" authorId="0" shapeId="0" xr:uid="{00000000-0006-0000-0300-000002000000}">
      <text>
        <r>
          <rPr>
            <sz val="9"/>
            <color indexed="81"/>
            <rFont val="Tahoma"/>
            <family val="2"/>
          </rPr>
          <t>Per DOE ZERH, Exceptions and alternative compliance paths to locating 100% of forced-air ducts in home’s thermal and air barrier boundary are:
a. Up to 10’ of total duct length is permitted to be outside of the home’s thermal and air barrier boundary.
b. Ducts are located in an unvented attic, regardless of whether this space is conditioned with a supply register
c. Ducts are located in a vented attic with all of the following characteristics: 
i. In Moist climates (Zones1A, 2A, 3A, 4A, 5A, 6A and 7A per 2012 IECC Figure R301.1) and Marine climates (all “C” Zones per 2012 IECC Figure R301.1), minimum R-8 duct insulation with an additional minimum 1.5” of closed-cell spray foam insulation encapsulating the ducts; duct leakage to outdoors ≤ 3 CFM25 per 100 ft2 of conditioned floor area (in addition to meeting total duct leakage requirements from ENERGY STAR requirements) and ductwork buried  under at least 2” of blown-in insulation. 
ii. In Dry climates (all “B” Zones per 2012 IECC Figure R301.1), minimum R-8 duct insulation; duct leakage to outdoors ≤ 3 CFM25 per 100 ft2 of conditioned floor area (in addition to meeting total duct leakage requirements from ENERGY STAR requirements) and ductwork buried under at least 3.5” of blown-in insulation.
Note that in either of these designs the HVAC equipment must still be located within the home’s thermal and air barrier boundary.
d. Jump ducts which do not directly deliver conditioned air from the HVAC unit may be located in attics if all joints, including boot-to-drywall, are fully air sealed with mastic or foam, and the jump duct is fully buried under the attic insulation.
e. Ducts are located in a basement or unvented crawlspace which is within the home’s thermal boundary
f. Ductless HVAC system is used</t>
        </r>
      </text>
    </comment>
    <comment ref="AE31" authorId="1" shapeId="0" xr:uid="{00000000-0006-0000-0300-000003000000}">
      <text>
        <r>
          <rPr>
            <sz val="9"/>
            <color indexed="81"/>
            <rFont val="Tahoma"/>
            <family val="2"/>
          </rPr>
          <t>TOTAL SYSTEM AIRFLOW: +/- 15% of design value
BRANCHES: +/- 20% or 25cfm of the design value, whichever is greater</t>
        </r>
      </text>
    </comment>
    <comment ref="AG31" authorId="1" shapeId="0" xr:uid="{00000000-0006-0000-0300-000004000000}">
      <text>
        <r>
          <rPr>
            <sz val="9"/>
            <color indexed="81"/>
            <rFont val="Tahoma"/>
            <family val="2"/>
          </rPr>
          <t>For rooms with doors and supply airflow</t>
        </r>
      </text>
    </comment>
    <comment ref="AI31" authorId="1" shapeId="0" xr:uid="{00000000-0006-0000-0300-000005000000}">
      <text>
        <r>
          <rPr>
            <sz val="9"/>
            <color indexed="81"/>
            <rFont val="Tahoma"/>
            <family val="2"/>
          </rPr>
          <t>Must be no more than 3Pa pressure difference</t>
        </r>
      </text>
    </comment>
    <comment ref="E32" authorId="1" shapeId="0" xr:uid="{00000000-0006-0000-0300-000006000000}">
      <text>
        <r>
          <rPr>
            <sz val="9"/>
            <color indexed="81"/>
            <rFont val="Tahoma"/>
            <family val="2"/>
          </rPr>
          <t>Using pressure matching w/ duct tester, airflow grid, total external static pressure and manufacturer fan curve, or other equivalent scientific method</t>
        </r>
      </text>
    </comment>
    <comment ref="E33" authorId="0" shapeId="0" xr:uid="{00000000-0006-0000-0300-000007000000}">
      <text>
        <r>
          <rPr>
            <sz val="9"/>
            <color indexed="81"/>
            <rFont val="Tahoma"/>
            <family val="2"/>
          </rPr>
          <t xml:space="preserve">insert additional rows as needed
</t>
        </r>
      </text>
    </comment>
    <comment ref="D50" authorId="0" shapeId="0" xr:uid="{00000000-0006-0000-0300-000008000000}">
      <text>
        <r>
          <rPr>
            <sz val="9"/>
            <color indexed="81"/>
            <rFont val="Tahoma"/>
            <family val="2"/>
          </rPr>
          <t>Unlike for EPA ENERGY STAR Certified Homes Rev 09 requirements, PHIUS requires this to be collected by the Rater</t>
        </r>
      </text>
    </comment>
    <comment ref="E69" authorId="0" shapeId="0" xr:uid="{00000000-0006-0000-0300-000009000000}">
      <text>
        <r>
          <rPr>
            <sz val="9"/>
            <color indexed="81"/>
            <rFont val="Tahoma"/>
            <family val="2"/>
          </rPr>
          <t>Either Rater measured or measurement / balancing report provided by licensed professional</t>
        </r>
      </text>
    </comment>
    <comment ref="E70" authorId="0" shapeId="0" xr:uid="{00000000-0006-0000-0300-00000A000000}">
      <text>
        <r>
          <rPr>
            <sz val="9"/>
            <color indexed="81"/>
            <rFont val="Tahoma"/>
            <family val="2"/>
          </rPr>
          <t>Must be based either off of field measured Power Factor adjusted wattage measurement, or through another scientific method of deriving wattage, such as comparing an External Static Pressure measurement to a manufacturer fan curbe table. 
Recommended devises are the Kill-A-Watt plug-in meter for 120V plug-in systems, or the Amprobe NAV-51 clamp meter. If Rater unable to measure, must be measured and documented by licensed electrician or mechanical contractor.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 McTaggart</author>
  </authors>
  <commentList>
    <comment ref="AA9" authorId="0" shapeId="0" xr:uid="{00000000-0006-0000-0400-000001000000}">
      <text>
        <r>
          <rPr>
            <sz val="9"/>
            <color indexed="81"/>
            <rFont val="Tahoma"/>
            <family val="2"/>
          </rPr>
          <t>Use values in HERS Model- Typically from EPA database or Energy Guide tag</t>
        </r>
      </text>
    </comment>
    <comment ref="AA10" authorId="0" shapeId="0" xr:uid="{00000000-0006-0000-0400-000002000000}">
      <text>
        <r>
          <rPr>
            <sz val="9"/>
            <color indexed="81"/>
            <rFont val="Tahoma"/>
            <family val="2"/>
          </rPr>
          <t>Use values in HERS Model- Typically from EPA database or Energy Guide tag</t>
        </r>
      </text>
    </comment>
    <comment ref="AA11" authorId="0" shapeId="0" xr:uid="{00000000-0006-0000-0400-000003000000}">
      <text>
        <r>
          <rPr>
            <sz val="9"/>
            <color indexed="81"/>
            <rFont val="Tahoma"/>
            <family val="2"/>
          </rPr>
          <t>Use values in HERS Model- Typically from EPA database or Energy Guide tag</t>
        </r>
      </text>
    </comment>
    <comment ref="J25" authorId="0" shapeId="0" xr:uid="{00000000-0006-0000-0400-000004000000}">
      <text>
        <r>
          <rPr>
            <sz val="9"/>
            <color indexed="81"/>
            <rFont val="Tahoma"/>
            <family val="2"/>
          </rPr>
          <t>The following inputs are not needed if a HERS model documents the installed system.</t>
        </r>
      </text>
    </comment>
    <comment ref="J26" authorId="0" shapeId="0" xr:uid="{00000000-0006-0000-0400-000005000000}">
      <text>
        <r>
          <rPr>
            <sz val="9"/>
            <color indexed="81"/>
            <rFont val="Tahoma"/>
            <family val="2"/>
          </rPr>
          <t>The following inputs are not needed if a HERS model or solar installer PV Watts or equivalent report documents the installed system.</t>
        </r>
      </text>
    </comment>
    <comment ref="D27" authorId="0" shapeId="0" xr:uid="{00000000-0006-0000-0400-000006000000}">
      <text>
        <r>
          <rPr>
            <sz val="9"/>
            <color indexed="81"/>
            <rFont val="Tahoma"/>
            <family val="2"/>
          </rPr>
          <t xml:space="preserve">Please note PHIUS has moved to requiring homes to be solar PV-ready regardless of average daily solar radiation  kWh/m2/day </t>
        </r>
      </text>
    </comment>
    <comment ref="D35" authorId="0" shapeId="0" xr:uid="{00000000-0006-0000-0400-000007000000}">
      <text>
        <r>
          <rPr>
            <sz val="9"/>
            <color indexed="81"/>
            <rFont val="Tahoma"/>
            <family val="2"/>
          </rPr>
          <t xml:space="preserve">Please note PHIUS has moved to requiring homes to be solar PV-ready regardless of average daily solar radiation  kWh/m2/day </t>
        </r>
      </text>
    </comment>
    <comment ref="E37" authorId="0" shapeId="0" xr:uid="{00000000-0006-0000-0400-000008000000}">
      <text>
        <r>
          <rPr>
            <sz val="9"/>
            <color indexed="81"/>
            <rFont val="Tahoma"/>
            <family val="2"/>
          </rPr>
          <t xml:space="preserve">Alternative: Provide home buyer with the following information:  
 List of renewable-ready 
features
Available free roof area within +/- 
45° of true south 
Location of panel or blocking for future mounting of PV system 
components
Location of Breaker or slot for future breaker in electrical service panel
 Copy of the PV-Ready
 Checklist
A copy of the RERH Solar PV Specification Guide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 McTaggart</author>
  </authors>
  <commentList>
    <comment ref="D5" authorId="0" shapeId="0" xr:uid="{00000000-0006-0000-0500-000001000000}">
      <text>
        <r>
          <rPr>
            <sz val="9"/>
            <color indexed="81"/>
            <rFont val="Tahoma"/>
            <family val="2"/>
          </rPr>
          <t>The items below and associated comments are intended to give the highlights of requirements from the ENERGY STAR Water Management System Builder Requirements Rev 09 and EPA Indoor airPLUS Rev 04 documents. 
For additional information on these requirements, and more detailed exemptions please read the ENERGY STAR Water Management Requirements and Indoor airPLUS Construction Specifications document.</t>
        </r>
      </text>
    </comment>
    <comment ref="D6" authorId="0" shapeId="0" xr:uid="{00000000-0006-0000-0500-000002000000}">
      <text>
        <r>
          <rPr>
            <sz val="9"/>
            <color indexed="81"/>
            <rFont val="Tahoma"/>
            <family val="2"/>
          </rPr>
          <t>See footnote 2 of the ENERGY STAR Water Management System Builder Requirements Rev. 09</t>
        </r>
      </text>
    </comment>
    <comment ref="D7" authorId="0" shapeId="0" xr:uid="{00000000-0006-0000-0500-000003000000}">
      <text>
        <r>
          <rPr>
            <sz val="9"/>
            <color indexed="81"/>
            <rFont val="Tahoma"/>
            <family val="2"/>
          </rPr>
          <t xml:space="preserve">Exceptions to the aggregate OR sand requirement:
(Not applicable in EPA Radon Zone 1)
 Dry climates, as defined by 2009 IECC Figure 301.1. (Also exempt from capillary break requirement)
 Areas with free-draining soils – identified as Group 1 (Table R405.1, 2009 IRC) by a certified hydrologist, soil scientist, or engineer through a site visit.
 Slab-on-grade foundations
</t>
        </r>
      </text>
    </comment>
    <comment ref="D8" authorId="0" shapeId="0" xr:uid="{00000000-0006-0000-0500-000004000000}">
      <text>
        <r>
          <rPr>
            <sz val="9"/>
            <color indexed="81"/>
            <rFont val="Tahoma"/>
            <family val="2"/>
          </rPr>
          <t>Exceptions:
 Homes built in areas designated as flood zones (conditioned crawlspaces not recommended for use in flood zones).
 Raised pier foundations with no walls.
 Dry climates, as defined by 2009 IECC Figure 301.1.
 Marine climates, as defined by 2009 IECC Figure 301.1, if no
air handler or return ducts are installed in the crawlspace</t>
        </r>
      </text>
    </comment>
    <comment ref="D9" authorId="0" shapeId="0" xr:uid="{00000000-0006-0000-0500-000005000000}">
      <text>
        <r>
          <rPr>
            <sz val="9"/>
            <color indexed="81"/>
            <rFont val="Tahoma"/>
            <family val="2"/>
          </rPr>
          <t>See footnote 7 of ENERGY STAR Water Management requirements</t>
        </r>
      </text>
    </comment>
    <comment ref="D10" authorId="0" shapeId="0" xr:uid="{00000000-0006-0000-0500-000006000000}">
      <text>
        <r>
          <rPr>
            <sz val="9"/>
            <color indexed="81"/>
            <rFont val="Tahoma"/>
            <family val="2"/>
          </rPr>
          <t>See item 1.1 of IAP specs</t>
        </r>
      </text>
    </comment>
    <comment ref="D11" authorId="0" shapeId="0" xr:uid="{00000000-0006-0000-0500-000007000000}">
      <text>
        <r>
          <rPr>
            <sz val="9"/>
            <color indexed="81"/>
            <rFont val="Tahoma"/>
            <family val="2"/>
          </rPr>
          <t>See footnote 8 of ENERGY STAR Water Management requirements</t>
        </r>
      </text>
    </comment>
    <comment ref="D14" authorId="0" shapeId="0" xr:uid="{00000000-0006-0000-0500-000008000000}">
      <text>
        <r>
          <rPr>
            <sz val="9"/>
            <color indexed="81"/>
            <rFont val="Tahoma"/>
            <family val="2"/>
          </rPr>
          <t>Or equivalent system</t>
        </r>
      </text>
    </comment>
    <comment ref="D15" authorId="0" shapeId="0" xr:uid="{00000000-0006-0000-0500-000009000000}">
      <text>
        <r>
          <rPr>
            <sz val="9"/>
            <color indexed="81"/>
            <rFont val="Tahoma"/>
            <family val="2"/>
          </rPr>
          <t>See footnote 9 &amp; 10 of ENERGY STAR Water Management requirements</t>
        </r>
      </text>
    </comment>
    <comment ref="D16" authorId="0" shapeId="0" xr:uid="{00000000-0006-0000-0500-00000A000000}">
      <text>
        <r>
          <rPr>
            <sz val="9"/>
            <color indexed="81"/>
            <rFont val="Tahoma"/>
            <family val="2"/>
          </rPr>
          <t>Apply pan flashing over the rough sill framing, inclusive of the corners of the sill framing; side flashing that extends over pan flashing; and top flashing that extends over side flashing or equivalent details for structural masonry walls.</t>
        </r>
      </text>
    </comment>
    <comment ref="D17" authorId="0" shapeId="0" xr:uid="{00000000-0006-0000-0500-00000B000000}">
      <text>
        <r>
          <rPr>
            <sz val="9"/>
            <color indexed="81"/>
            <rFont val="Tahoma"/>
            <family val="2"/>
          </rPr>
          <t>Intersecting wall siding shall terminate 1 in. above the roof or higher, per manf. recommendations. Continuous flashing shall be
installed in place of step flashing for metal and rubber membrane roofs.</t>
        </r>
      </text>
    </comment>
    <comment ref="D18" authorId="0" shapeId="0" xr:uid="{00000000-0006-0000-0500-00000C000000}">
      <text>
        <r>
          <rPr>
            <sz val="9"/>
            <color indexed="81"/>
            <rFont val="Tahoma"/>
            <family val="2"/>
          </rPr>
          <t xml:space="preserve">See item 1.7 of IAP specs and footnotes 3, 13 &amp; 14 from ENERGY STAR Water Management requirements
</t>
        </r>
      </text>
    </comment>
    <comment ref="D19" authorId="0" shapeId="0" xr:uid="{00000000-0006-0000-0500-00000D000000}">
      <text>
        <r>
          <rPr>
            <sz val="9"/>
            <color indexed="81"/>
            <rFont val="Tahoma"/>
            <family val="2"/>
          </rPr>
          <t>See footnote 3 &amp; 15 of ENERGY STAR Water Management requirements</t>
        </r>
      </text>
    </comment>
    <comment ref="D24" authorId="0" shapeId="0" xr:uid="{00000000-0006-0000-0500-00000E000000}">
      <text>
        <r>
          <rPr>
            <sz val="9"/>
            <color indexed="81"/>
            <rFont val="Tahoma"/>
            <family val="2"/>
          </rPr>
          <t>See footnote 16 of ENERGY STAR Water Management requirements</t>
        </r>
      </text>
    </comment>
    <comment ref="D25" authorId="0" shapeId="0" xr:uid="{00000000-0006-0000-0500-00000F000000}">
      <text>
        <r>
          <rPr>
            <sz val="9"/>
            <color indexed="81"/>
            <rFont val="Tahoma"/>
            <family val="2"/>
          </rPr>
          <t>Except at shower and tub walls. See footnote 7 of ENERGY STAR Water Management Requirements.</t>
        </r>
      </text>
    </comment>
    <comment ref="D26" authorId="0" shapeId="0" xr:uid="{00000000-0006-0000-0500-000010000000}">
      <text>
        <r>
          <rPr>
            <sz val="9"/>
            <color indexed="81"/>
            <rFont val="Tahoma"/>
            <family val="2"/>
          </rPr>
          <t>See footnotes 17 &amp;18 of ENERGY STAR Water Management Requirements</t>
        </r>
      </text>
    </comment>
    <comment ref="D27" authorId="0" shapeId="0" xr:uid="{00000000-0006-0000-0500-000011000000}">
      <text>
        <r>
          <rPr>
            <sz val="9"/>
            <color indexed="81"/>
            <rFont val="Tahoma"/>
            <family val="2"/>
          </rPr>
          <t>See IAP construction specs for Section 6</t>
        </r>
      </text>
    </comment>
    <comment ref="D32" authorId="0" shapeId="0" xr:uid="{00000000-0006-0000-0500-000012000000}">
      <text>
        <r>
          <rPr>
            <sz val="9"/>
            <color indexed="81"/>
            <rFont val="Tahoma"/>
            <family val="2"/>
          </rPr>
          <t>Except at shower and tub walls. See footnote 7 of ENERGY STAR Water Management Requirements.</t>
        </r>
      </text>
    </comment>
    <comment ref="D33" authorId="0" shapeId="0" xr:uid="{00000000-0006-0000-0500-000013000000}">
      <text>
        <r>
          <rPr>
            <sz val="9"/>
            <color indexed="81"/>
            <rFont val="Tahoma"/>
            <family val="2"/>
          </rPr>
          <t xml:space="preserve">See item 1.7 of IAP specs and footnotes 3, 13 &amp; 14 from ENERGY STAR Water Management requirements
</t>
        </r>
      </text>
    </comment>
    <comment ref="D34" authorId="0" shapeId="0" xr:uid="{00000000-0006-0000-0500-000014000000}">
      <text>
        <r>
          <rPr>
            <sz val="9"/>
            <color indexed="81"/>
            <rFont val="Tahoma"/>
            <family val="2"/>
          </rPr>
          <t>AND in homes with exhaust-only whole-house ventilation EITHER a 70 cfm exhaust fan installed in garage OR a pressure test conducted to verify the effectiveness of the garage-to-house air
barrier. See IAP spec for details.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Lisa</author>
  </authors>
  <commentList>
    <comment ref="D8" authorId="0" shapeId="0" xr:uid="{00000000-0006-0000-0900-000001000000}">
      <text>
        <r>
          <rPr>
            <sz val="8"/>
            <color indexed="81"/>
            <rFont val="Tahoma"/>
            <family val="2"/>
          </rPr>
          <t xml:space="preserve">17 -- Hot water delivery systems in single family homes and distributed (individual water heater) systems in multifamily buildings shall meet efficiency requirements found in Section 3.3 of the EPA WaterSense Single-Family New Home Specification along with the following added provisions and allowances.
To minimize water wasted while waiting for hot water, the hot water distribution system shall store no more than 0.5 gallons (1.9 liters) of water in any piping/manifold between the hot water source and any hot water fixture. In the case of on-demand recirculation systems, the 0.5 gallon (1.9 liter) storage limit shall be measured from the point where the branch feeding the fixture branches off the recirculation loop, to the fixture itself. To verify that the system stores no more than 0.5 gallons (1.9 liters), verifiers shall calculate the stored volume using the piping or tubing inside diameter and the length of the piping/tubing. System options include manifold-fed systems; core plumbing layouts, and on-demand recirculation systems. The following requirements apply to recirculation systems:
</t>
        </r>
        <r>
          <rPr>
            <b/>
            <sz val="8"/>
            <color indexed="81"/>
            <rFont val="Tahoma"/>
            <family val="2"/>
          </rPr>
          <t>a.</t>
        </r>
        <r>
          <rPr>
            <sz val="8"/>
            <color indexed="81"/>
            <rFont val="Tahoma"/>
            <family val="2"/>
          </rPr>
          <t xml:space="preserve"> Recirculation systems must be based on an occupant-controlled switch or an occupancy sensor, installed in each bathroom which is located beyond a 0.5 gallon stored-volume range from the water heater.
</t>
        </r>
        <r>
          <rPr>
            <b/>
            <sz val="8"/>
            <color indexed="81"/>
            <rFont val="Tahoma"/>
            <family val="2"/>
          </rPr>
          <t>b.</t>
        </r>
        <r>
          <rPr>
            <sz val="8"/>
            <color indexed="81"/>
            <rFont val="Tahoma"/>
            <family val="2"/>
          </rPr>
          <t xml:space="preserve"> Recirculation systems which operate based on “adaptive” scheduling, meaning that they “learn” the hot water demand profile in the home and adapt their operation to anticipate this profile, are permitted at this time, and do not require the use of occupant-controlled switches or occupancy sensors.
</t>
        </r>
        <r>
          <rPr>
            <b/>
            <sz val="8"/>
            <color indexed="81"/>
            <rFont val="Tahoma"/>
            <family val="2"/>
          </rPr>
          <t xml:space="preserve">c. </t>
        </r>
        <r>
          <rPr>
            <sz val="8"/>
            <color indexed="81"/>
            <rFont val="Tahoma"/>
            <family val="2"/>
          </rPr>
          <t>Recirculation systems that are activated based solely on a timer and/or temperature sensor are not eligible. 
No more than 0.6 gallons (2.3 liters) of water shall be collected from the hot water fixture before hot water is delivered. To verify that the system meets the 0.6 gallon (2.3 liter) limit, verifiers shall first initiate operation of ondemand recirculation systems, if present, and let such systems run for at least 40 seconds. If an Adaptive Scheduling system cannot be “forced” into recirculation mode, contact DOE for further guidance. Next, a bucket or flow measuring bag (pre-marked for 0.6 gallons) shall be placed under the hot water fixture. The hot water shall be turned on completely and a digital temperature sensor used to record the initial temperature of the water flow. Once the water reaches the pre-marked line at 0.6 gallons (approximately 24 seconds for a lavatory faucet), the water shall be turned off and the ending temperature of the water flow (not the collection bucket) shall be recorded. The temperature of the water flow must increase by ≥ 10 °F. Only the fixture with the greatest stored volume between the fixture and the hot water source (or recirculation loop) needs to be tested. Under the DOE Zero Energy Ready Home program, the approved verifier may confirm compliance with these requirements.</t>
        </r>
      </text>
    </comment>
  </commentList>
</comments>
</file>

<file path=xl/sharedStrings.xml><?xml version="1.0" encoding="utf-8"?>
<sst xmlns="http://schemas.openxmlformats.org/spreadsheetml/2006/main" count="1055" uniqueCount="705">
  <si>
    <t>ACH50 - depressurization</t>
  </si>
  <si>
    <t>ACH50 - pressurization</t>
  </si>
  <si>
    <t>Average CFM50</t>
  </si>
  <si>
    <t>% +/- Design</t>
  </si>
  <si>
    <t>cfm +/- Design</t>
  </si>
  <si>
    <t>Room pressure difference</t>
  </si>
  <si>
    <t>enter supply branch name here</t>
  </si>
  <si>
    <t>Total of supply branches (for reference only)</t>
  </si>
  <si>
    <t>Total of exhaust branches (for reference only)</t>
  </si>
  <si>
    <t>enter exhaust branch name here</t>
  </si>
  <si>
    <t>Test (cfm)</t>
  </si>
  <si>
    <t>Design (cfm)</t>
  </si>
  <si>
    <t>"Design Airflow Rate - Maximum" supply at HRV/ERV</t>
  </si>
  <si>
    <t>"Design Airflow Rate - Maximum" exhaust at HRV/ERV</t>
  </si>
  <si>
    <t>"Design Airflow Rate - Typical 24/7 operation" exhaust at HRV/ERV</t>
  </si>
  <si>
    <t>Watt/cfm for final input into consultant's energy model</t>
  </si>
  <si>
    <t>Photos of equipment (including model numbers) are included in documentation folder</t>
  </si>
  <si>
    <t>Duct installation reasonably matches design layout</t>
  </si>
  <si>
    <t>Building cavities not used as supply or return ducts</t>
  </si>
  <si>
    <t>+/- cfm Design</t>
  </si>
  <si>
    <t>OK?</t>
  </si>
  <si>
    <t>A</t>
  </si>
  <si>
    <t>B</t>
  </si>
  <si>
    <t>C</t>
  </si>
  <si>
    <t>D</t>
  </si>
  <si>
    <t>E</t>
  </si>
  <si>
    <t>F</t>
  </si>
  <si>
    <t>Ventilation - Auxiliary Systems</t>
  </si>
  <si>
    <t>Rater Verified</t>
  </si>
  <si>
    <t>N/A</t>
  </si>
  <si>
    <t>Test     (cfm)</t>
  </si>
  <si>
    <t>Rater review of duct installation:</t>
  </si>
  <si>
    <t>Project team has demonstrated the defrost control logic is set up properly</t>
  </si>
  <si>
    <t>If installed, enter type of ERV/HRV defrost - electric, hot water loop from DHW tank, ground loop</t>
  </si>
  <si>
    <t>Is there a ground loop ("brine loop") or earth tube installed?</t>
  </si>
  <si>
    <t>Building Envelope</t>
  </si>
  <si>
    <t>Ventilation</t>
  </si>
  <si>
    <t>IAQ</t>
  </si>
  <si>
    <t>PHIUS+ Rater</t>
  </si>
  <si>
    <t>Corrosion-resistant drain pan, properly sloped to drainage system is included with each HVAC component that produces condensate</t>
  </si>
  <si>
    <t>City</t>
  </si>
  <si>
    <t>Yes</t>
  </si>
  <si>
    <t>No</t>
  </si>
  <si>
    <t>Zip Code</t>
  </si>
  <si>
    <t>G</t>
  </si>
  <si>
    <t>Rater-measured kitchen exhaust rates meets one of the following: &gt;=25cfm continuous, 100cfm intermittent for range hoods, or 5ACH based on kitchen volume</t>
  </si>
  <si>
    <t>Enter loop length and approximate depth</t>
  </si>
  <si>
    <t>Measure loop pump power</t>
  </si>
  <si>
    <t xml:space="preserve"> Project team has demonstrated the ground loop / earth tube control logic is set up properly</t>
  </si>
  <si>
    <t>Take photo/s of equipment for documentation folder</t>
  </si>
  <si>
    <t>Heat + Cool</t>
  </si>
  <si>
    <t>Trunk</t>
  </si>
  <si>
    <t>Branch</t>
  </si>
  <si>
    <t>Twig</t>
  </si>
  <si>
    <t>Size</t>
  </si>
  <si>
    <t>Type</t>
  </si>
  <si>
    <t>Oz. per ft</t>
  </si>
  <si>
    <t>Length</t>
  </si>
  <si>
    <t>Ozs.</t>
  </si>
  <si>
    <t>TOTAL</t>
  </si>
  <si>
    <t>TOTAL in gallons</t>
  </si>
  <si>
    <t>Volume of standing water calculator</t>
  </si>
  <si>
    <t>1) Ventilation - cells AB42, AC42, AB51, AC51 - added formula to sum the individual branch measurments for reference only</t>
  </si>
  <si>
    <t>2) Ventilation - cell AF2  - added comment describing the "in balance" specification (+/-20% or 5cfm, whichever is greater)</t>
  </si>
  <si>
    <t>3) DHW+Lights+Appliances - added item #3 for DHW model #, AHRI certificate and photo</t>
  </si>
  <si>
    <t>4) Renewable Energy Ready - For item #1, updated the PV Watts hyperlink to the new PV Watts site…and added screen shot examples over to the right from PV Watts</t>
  </si>
  <si>
    <t>5) Heating-Cooling: added note to item 1 "HVAC installer is required to be an accredited installer approved by Energy Star (for example, ACCA) if the heating or cooling system is a split air conditioner, unitary (packaged outside) air conditioner, air-source heat pump, water/ground source ("geothermal") heat pump up to 65,000Btu/hr with a ducted distribution system or a furnace up to 225,000Btu/hr with a ducted distribution system. All other permutations of equipment (e.g. boilers, mini-split / multi-split systems) and distribution systems are exempt."</t>
  </si>
  <si>
    <t>1) Added more footnotes to Building Envelope 6.2 and 6.3</t>
  </si>
  <si>
    <t>3.0.1 (3-4-14)</t>
  </si>
  <si>
    <t>3.0.2 (3-13-14)</t>
  </si>
  <si>
    <t>AL Alabama</t>
  </si>
  <si>
    <t xml:space="preserve">United States </t>
  </si>
  <si>
    <t>Project Name</t>
  </si>
  <si>
    <t>Project Permit Date</t>
  </si>
  <si>
    <t>PHIUS+ Project 
Registration #</t>
  </si>
  <si>
    <t>CPHC Name</t>
  </si>
  <si>
    <t>CPHC Company Name</t>
  </si>
  <si>
    <t>AK Alaska</t>
  </si>
  <si>
    <t xml:space="preserve">Canada </t>
  </si>
  <si>
    <t>AS American Samoa</t>
  </si>
  <si>
    <t xml:space="preserve">Mexico </t>
  </si>
  <si>
    <t>Street Address</t>
  </si>
  <si>
    <t>State/Province</t>
  </si>
  <si>
    <t>Country</t>
  </si>
  <si>
    <t>AZ Arizona</t>
  </si>
  <si>
    <t xml:space="preserve">Afghanistan </t>
  </si>
  <si>
    <t>PA Pennsylvania</t>
  </si>
  <si>
    <t>AR Arkansas</t>
  </si>
  <si>
    <t xml:space="preserve">Albania </t>
  </si>
  <si>
    <t>HVAC Company name</t>
  </si>
  <si>
    <t>HVAC responsible Individual</t>
  </si>
  <si>
    <t>HVAC Contractor must be ESTAR credentialed?</t>
  </si>
  <si>
    <t>Heating/Cooling Only</t>
  </si>
  <si>
    <t>CA California</t>
  </si>
  <si>
    <t xml:space="preserve">Andorra </t>
  </si>
  <si>
    <t>CT Connecticut</t>
  </si>
  <si>
    <t xml:space="preserve">Angola </t>
  </si>
  <si>
    <t>Total # Dwelling Units</t>
  </si>
  <si>
    <t>EPA ENERGY STAR / DOE ZERH Certification required?</t>
  </si>
  <si>
    <t>FM Fed. States of Micronesia</t>
  </si>
  <si>
    <t xml:space="preserve">Argentina </t>
  </si>
  <si>
    <t>FL Florida</t>
  </si>
  <si>
    <t xml:space="preserve">Armenia </t>
  </si>
  <si>
    <t>GU Guam</t>
  </si>
  <si>
    <t xml:space="preserve">Australia </t>
  </si>
  <si>
    <t>There are six worksheets to complete (see the green tabs below).</t>
  </si>
  <si>
    <t>HI Hawaii</t>
  </si>
  <si>
    <t xml:space="preserve">Azerbaijan </t>
  </si>
  <si>
    <t>Responsible parties for completing each workbook are listed here.</t>
  </si>
  <si>
    <t>IN Indiana</t>
  </si>
  <si>
    <t xml:space="preserve">Bahamas, The </t>
  </si>
  <si>
    <t>IA Iowa</t>
  </si>
  <si>
    <t xml:space="preserve">Bahrain </t>
  </si>
  <si>
    <t xml:space="preserve">Bangladesh </t>
  </si>
  <si>
    <t>KY Kentucky</t>
  </si>
  <si>
    <t xml:space="preserve">Barbados </t>
  </si>
  <si>
    <t>DHW + Lights</t>
  </si>
  <si>
    <t>LA Louisiana</t>
  </si>
  <si>
    <t xml:space="preserve">Belgium </t>
  </si>
  <si>
    <t>Builder AND/OR PHIUS+ Rater</t>
  </si>
  <si>
    <t>MH Marshall Islands</t>
  </si>
  <si>
    <t xml:space="preserve">Benin </t>
  </si>
  <si>
    <t>MA Massachusetts</t>
  </si>
  <si>
    <t xml:space="preserve">Bhutan </t>
  </si>
  <si>
    <t>MI Michigan</t>
  </si>
  <si>
    <t xml:space="preserve">Bolivia </t>
  </si>
  <si>
    <t>PHIUS+ Raters are welcome to add their own custom sheets to this workbook for instance, to track project notes.</t>
  </si>
  <si>
    <t>MN Minnesota</t>
  </si>
  <si>
    <t xml:space="preserve">Bosnia &amp; Herzegovina </t>
  </si>
  <si>
    <t>MS Mississippi</t>
  </si>
  <si>
    <t xml:space="preserve">Botswana </t>
  </si>
  <si>
    <t xml:space="preserve">Brunei </t>
  </si>
  <si>
    <t>NE Nebraska</t>
  </si>
  <si>
    <t xml:space="preserve">Bulgaria </t>
  </si>
  <si>
    <t>NV Nevada</t>
  </si>
  <si>
    <t xml:space="preserve">Burkina Faso </t>
  </si>
  <si>
    <t>NH New Hampshire</t>
  </si>
  <si>
    <t xml:space="preserve">Burma </t>
  </si>
  <si>
    <t>NJ New Jersey</t>
  </si>
  <si>
    <t xml:space="preserve">Burundi </t>
  </si>
  <si>
    <t>NM New Mexico</t>
  </si>
  <si>
    <t xml:space="preserve">Cambodia </t>
  </si>
  <si>
    <t>NY New York</t>
  </si>
  <si>
    <t xml:space="preserve">Cameroon </t>
  </si>
  <si>
    <t>NC North Carolina</t>
  </si>
  <si>
    <t xml:space="preserve">Cape Verde </t>
  </si>
  <si>
    <t>ND North Dakota</t>
  </si>
  <si>
    <t xml:space="preserve">Cayman Islands </t>
  </si>
  <si>
    <t>MP Northern Mariana Is.</t>
  </si>
  <si>
    <t xml:space="preserve">Central African Rep. </t>
  </si>
  <si>
    <t>OH Ohio</t>
  </si>
  <si>
    <t xml:space="preserve">Chad </t>
  </si>
  <si>
    <t>OK Oklahoma</t>
  </si>
  <si>
    <t xml:space="preserve">Chile </t>
  </si>
  <si>
    <t>OR Oregon</t>
  </si>
  <si>
    <t xml:space="preserve">China </t>
  </si>
  <si>
    <t>PW Palau</t>
  </si>
  <si>
    <t xml:space="preserve">Colombia </t>
  </si>
  <si>
    <t xml:space="preserve">Comoros </t>
  </si>
  <si>
    <t>PR Puerto Rico</t>
  </si>
  <si>
    <t xml:space="preserve">Congo, Dem. Rep. </t>
  </si>
  <si>
    <t>RI Rhode Island</t>
  </si>
  <si>
    <t xml:space="preserve">Congo, Repub. of the </t>
  </si>
  <si>
    <t>SC South Carolina</t>
  </si>
  <si>
    <t xml:space="preserve">Cook Islands </t>
  </si>
  <si>
    <t>SD South Dakota</t>
  </si>
  <si>
    <t xml:space="preserve">Costa Rica </t>
  </si>
  <si>
    <t>TN Tennessee</t>
  </si>
  <si>
    <t xml:space="preserve">Cote d'Ivoire </t>
  </si>
  <si>
    <t>TX Texas</t>
  </si>
  <si>
    <t xml:space="preserve">Croatia </t>
  </si>
  <si>
    <t>UT Utah</t>
  </si>
  <si>
    <t xml:space="preserve">Cuba </t>
  </si>
  <si>
    <t>VT Vermont</t>
  </si>
  <si>
    <t xml:space="preserve">Cyprus </t>
  </si>
  <si>
    <t>VA Virginia</t>
  </si>
  <si>
    <t xml:space="preserve">Czech Republic </t>
  </si>
  <si>
    <t>VI Virgin Islands</t>
  </si>
  <si>
    <t xml:space="preserve">Denmark </t>
  </si>
  <si>
    <t>WA Washington</t>
  </si>
  <si>
    <t xml:space="preserve">Djibouti </t>
  </si>
  <si>
    <t>WV West Virginia</t>
  </si>
  <si>
    <t xml:space="preserve">Dominica </t>
  </si>
  <si>
    <t>WI Wisconsin</t>
  </si>
  <si>
    <t xml:space="preserve">Dominican Republic </t>
  </si>
  <si>
    <t>WY Wyoming</t>
  </si>
  <si>
    <t xml:space="preserve">East Timor </t>
  </si>
  <si>
    <t>AB Alberta</t>
  </si>
  <si>
    <t xml:space="preserve">Ecuador </t>
  </si>
  <si>
    <t>BC British Columbia</t>
  </si>
  <si>
    <t xml:space="preserve">Egypt </t>
  </si>
  <si>
    <t>MB Manitoba</t>
  </si>
  <si>
    <t xml:space="preserve">El Salvador </t>
  </si>
  <si>
    <t>NB New Brunswick</t>
  </si>
  <si>
    <t xml:space="preserve">Equatorial Guinea </t>
  </si>
  <si>
    <t>NF Newfoundland</t>
  </si>
  <si>
    <t xml:space="preserve">Eritrea </t>
  </si>
  <si>
    <t>NT Northwest Territories</t>
  </si>
  <si>
    <t xml:space="preserve">Estonia </t>
  </si>
  <si>
    <t>NS Nova Scotia</t>
  </si>
  <si>
    <t xml:space="preserve">Ethiopia </t>
  </si>
  <si>
    <t>ON Ontario</t>
  </si>
  <si>
    <t xml:space="preserve">Faroe Islands </t>
  </si>
  <si>
    <t>PE Prince Edward Island</t>
  </si>
  <si>
    <t xml:space="preserve">Fiji </t>
  </si>
  <si>
    <t>QC Quebec</t>
  </si>
  <si>
    <t xml:space="preserve">Finland </t>
  </si>
  <si>
    <t>SK Saskatchewan</t>
  </si>
  <si>
    <t xml:space="preserve">France </t>
  </si>
  <si>
    <t>YT Yukon</t>
  </si>
  <si>
    <t xml:space="preserve">French Guiana </t>
  </si>
  <si>
    <t xml:space="preserve">French Polynesia </t>
  </si>
  <si>
    <t xml:space="preserve">Gabon </t>
  </si>
  <si>
    <t xml:space="preserve">Gambia, The </t>
  </si>
  <si>
    <t xml:space="preserve">Gaza Strip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</si>
  <si>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</si>
  <si>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</si>
  <si>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</si>
  <si>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</si>
  <si>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</si>
  <si>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</si>
  <si>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</si>
  <si>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</si>
  <si>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</si>
  <si>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</si>
  <si>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</si>
  <si>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</si>
  <si>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</si>
  <si>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</si>
  <si>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</si>
  <si>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Honduras </t>
  </si>
  <si>
    <t xml:space="preserve">Hong Kong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</si>
  <si>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</si>
  <si>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</si>
  <si>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</si>
  <si>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</si>
  <si>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</si>
  <si>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</si>
  <si>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</si>
  <si>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</si>
  <si>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</si>
  <si>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</si>
  <si>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</si>
  <si>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</si>
  <si>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</si>
  <si>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</si>
  <si>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</si>
  <si>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</si>
  <si>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</si>
  <si>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Korea, North </t>
  </si>
  <si>
    <t xml:space="preserve">Korea, South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</si>
  <si>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</si>
  <si>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</si>
  <si>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</si>
  <si>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</si>
  <si>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</si>
  <si>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</si>
  <si>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</si>
  <si>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</si>
  <si>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</si>
  <si>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</si>
  <si>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</si>
  <si>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Macau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</si>
  <si>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</si>
  <si>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</si>
  <si>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</si>
  <si>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</si>
  <si>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</si>
  <si>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</si>
  <si>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</si>
  <si>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</si>
  <si>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</si>
  <si>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</si>
  <si>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</si>
  <si>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</si>
  <si>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Micronesia, Fed. St. </t>
  </si>
  <si>
    <t xml:space="preserve">Moldova </t>
  </si>
  <si>
    <t xml:space="preserve">Monaco </t>
  </si>
  <si>
    <t xml:space="preserve">Mongolia </t>
  </si>
  <si>
    <t xml:space="preserve">Montserrat </t>
  </si>
  <si>
    <t xml:space="preserve">Morocco </t>
  </si>
  <si>
    <t xml:space="preserve">Mozambique </t>
  </si>
  <si>
    <t xml:space="preserve">Namibia </t>
  </si>
  <si>
    <t xml:space="preserve">Nauru </t>
  </si>
  <si>
    <t xml:space="preserve">Nepal </t>
  </si>
  <si>
    <t xml:space="preserve">Netherlands </t>
  </si>
  <si>
    <t xml:space="preserve">Netherlands Antilles </t>
  </si>
  <si>
    <t xml:space="preserve">New Caledonia </t>
  </si>
  <si>
    <t xml:space="preserve">New Zealand </t>
  </si>
  <si>
    <t xml:space="preserve">Nicaragua </t>
  </si>
  <si>
    <t xml:space="preserve">Niger </t>
  </si>
  <si>
    <t xml:space="preserve">Nigeria </t>
  </si>
  <si>
    <t xml:space="preserve">N. Mariana Islands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</si>
  <si>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</si>
  <si>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</si>
  <si>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</si>
  <si>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</si>
  <si>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</si>
  <si>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</si>
  <si>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</si>
  <si>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</si>
  <si>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</si>
  <si>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</si>
  <si>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</si>
  <si>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</si>
  <si>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</si>
  <si>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Reunion </t>
  </si>
  <si>
    <t xml:space="preserve">Romania </t>
  </si>
  <si>
    <t xml:space="preserve">Russia </t>
  </si>
  <si>
    <t xml:space="preserve">Rwanda </t>
  </si>
  <si>
    <t xml:space="preserve">Saint Helena </t>
  </si>
  <si>
    <t xml:space="preserve">Saint Kitts &amp; Nevis </t>
  </si>
  <si>
    <t xml:space="preserve">Saint Lucia </t>
  </si>
  <si>
    <t xml:space="preserve">St Pierre &amp; Miquelon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</si>
  <si>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</si>
  <si>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</si>
  <si>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</si>
  <si>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</si>
  <si>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</si>
  <si>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</si>
  <si>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</si>
  <si>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</si>
  <si>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</si>
  <si>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</si>
  <si>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</si>
  <si>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</si>
  <si>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</si>
  <si>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</si>
  <si>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</si>
  <si>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</si>
  <si>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</si>
  <si>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</si>
  <si>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</si>
  <si>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</si>
  <si>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</si>
  <si>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</si>
  <si>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</si>
  <si>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</si>
  <si>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</si>
  <si>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</si>
  <si>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</si>
  <si>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</si>
  <si>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</si>
  <si>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</si>
  <si>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</si>
  <si>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</si>
  <si>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</si>
  <si>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Turks &amp; Caicos Is </t>
  </si>
  <si>
    <t xml:space="preserve">Tuvalu </t>
  </si>
  <si>
    <t xml:space="preserve">Uganda </t>
  </si>
  <si>
    <t xml:space="preserve">Ukraine </t>
  </si>
  <si>
    <t xml:space="preserve">United Arab Emirates </t>
  </si>
  <si>
    <t xml:space="preserve">United Kingdom </t>
  </si>
  <si>
    <t xml:space="preserve">Uzbekistan </t>
  </si>
  <si>
    <t xml:space="preserve">Vanuatu </t>
  </si>
  <si>
    <t xml:space="preserve">Venezuela </t>
  </si>
  <si>
    <t xml:space="preserve">Vietnam </t>
  </si>
  <si>
    <t xml:space="preserve">Virgin Islands </t>
  </si>
  <si>
    <t xml:space="preserve">Wallis and Futuna </t>
  </si>
  <si>
    <t xml:space="preserve">West Bank </t>
  </si>
  <si>
    <t xml:space="preserve">Western Sahara </t>
  </si>
  <si>
    <t xml:space="preserve">Yemen </t>
  </si>
  <si>
    <t xml:space="preserve">Zambia </t>
  </si>
  <si>
    <t xml:space="preserve">Zimbabwe </t>
  </si>
  <si>
    <t>PHIUS+ Rater Name</t>
  </si>
  <si>
    <t>Rater Company Name</t>
  </si>
  <si>
    <t>Builder Company Name</t>
  </si>
  <si>
    <t>Builder responsible Individual</t>
  </si>
  <si>
    <t>Water Management &amp; IAQ</t>
  </si>
  <si>
    <t xml:space="preserve">    Building Envelope
     PHIUS+ On-site Quality Control</t>
  </si>
  <si>
    <t>Rater Notes:</t>
  </si>
  <si>
    <t>CFM50/Shell area</t>
  </si>
  <si>
    <t>Average CFM50/Shell area</t>
  </si>
  <si>
    <t>Average ACH50</t>
  </si>
  <si>
    <r>
      <t xml:space="preserve">Take as many </t>
    </r>
    <r>
      <rPr>
        <b/>
        <sz val="12"/>
        <color theme="1"/>
        <rFont val="Calibri"/>
        <family val="2"/>
        <scheme val="minor"/>
      </rPr>
      <t>exterior photos</t>
    </r>
    <r>
      <rPr>
        <sz val="12"/>
        <color theme="1"/>
        <rFont val="Calibri"/>
        <family val="2"/>
        <scheme val="minor"/>
      </rPr>
      <t xml:space="preserve"> as needed to appropriately depict all building elevations and significant architectural features of building</t>
    </r>
  </si>
  <si>
    <r>
      <t xml:space="preserve">Take pictures of </t>
    </r>
    <r>
      <rPr>
        <b/>
        <sz val="12"/>
        <color theme="1"/>
        <rFont val="Calibri"/>
        <family val="2"/>
        <scheme val="minor"/>
      </rPr>
      <t>surrounding site</t>
    </r>
    <r>
      <rPr>
        <sz val="12"/>
        <color theme="1"/>
        <rFont val="Calibri"/>
        <family val="2"/>
        <scheme val="minor"/>
      </rPr>
      <t xml:space="preserve"> on all sides of building, including significant shading elements</t>
    </r>
  </si>
  <si>
    <r>
      <t xml:space="preserve">Take representative pictures of all unique </t>
    </r>
    <r>
      <rPr>
        <b/>
        <sz val="12"/>
        <color theme="1"/>
        <rFont val="Calibri"/>
        <family val="2"/>
        <scheme val="minor"/>
      </rPr>
      <t>insulated assemblies</t>
    </r>
    <r>
      <rPr>
        <sz val="12"/>
        <color theme="1"/>
        <rFont val="Calibri"/>
        <family val="2"/>
        <scheme val="minor"/>
      </rPr>
      <t xml:space="preserve"> and window/door installations</t>
    </r>
  </si>
  <si>
    <r>
      <t xml:space="preserve">Perform thorough </t>
    </r>
    <r>
      <rPr>
        <b/>
        <sz val="12"/>
        <color theme="1"/>
        <rFont val="Calibri"/>
        <family val="2"/>
        <scheme val="minor"/>
      </rPr>
      <t>IR scan</t>
    </r>
    <r>
      <rPr>
        <sz val="12"/>
        <color theme="1"/>
        <rFont val="Calibri"/>
        <family val="2"/>
        <scheme val="minor"/>
      </rPr>
      <t xml:space="preserve"> of entire building from interior and exterior and document representative photos</t>
    </r>
  </si>
  <si>
    <r>
      <t xml:space="preserve">If installed, describe </t>
    </r>
    <r>
      <rPr>
        <b/>
        <sz val="12"/>
        <color theme="1"/>
        <rFont val="Calibri"/>
        <family val="2"/>
        <scheme val="minor"/>
      </rPr>
      <t>operable shading</t>
    </r>
    <r>
      <rPr>
        <sz val="12"/>
        <color theme="1"/>
        <rFont val="Calibri"/>
        <family val="2"/>
        <scheme val="minor"/>
      </rPr>
      <t>. Include photo/s in documentation folder</t>
    </r>
  </si>
  <si>
    <r>
      <rPr>
        <b/>
        <sz val="12"/>
        <color theme="1"/>
        <rFont val="Calibri"/>
        <family val="2"/>
        <scheme val="minor"/>
      </rPr>
      <t>Window Performance:</t>
    </r>
    <r>
      <rPr>
        <sz val="12"/>
        <color theme="1"/>
        <rFont val="Calibri"/>
        <family val="2"/>
        <scheme val="minor"/>
      </rPr>
      <t xml:space="preserve"> Windows are ENERGY STAR certified, and/or triple-glazed with thermally broken frames/spacers, and meets project the design specs</t>
    </r>
  </si>
  <si>
    <t>Rater Notes (identify percentage of attic with reduced R-value due to walkways/platforms, or other restriction of full-depth R-value):</t>
  </si>
  <si>
    <r>
      <t>Slab Edge Insulation:</t>
    </r>
    <r>
      <rPr>
        <sz val="12"/>
        <color theme="1"/>
        <rFont val="Calibri"/>
        <family val="2"/>
        <scheme val="minor"/>
      </rPr>
      <t xml:space="preserve"> For slabs on-grade in CZ 4-8, 100% of slab edge insulated to ≥ R-5 at the depth specified by the 2009 IECC </t>
    </r>
  </si>
  <si>
    <t xml:space="preserve">Rater Notes (identify the strategy achieved): </t>
  </si>
  <si>
    <r>
      <rPr>
        <b/>
        <sz val="12"/>
        <color theme="1"/>
        <rFont val="Calibri"/>
        <family val="2"/>
        <scheme val="minor"/>
      </rPr>
      <t xml:space="preserve">Insulation Quality Check: </t>
    </r>
    <r>
      <rPr>
        <sz val="12"/>
        <color theme="1"/>
        <rFont val="Calibri"/>
        <family val="2"/>
        <scheme val="minor"/>
      </rPr>
      <t>All insulated assemblies have achieved a</t>
    </r>
    <r>
      <rPr>
        <b/>
        <sz val="12"/>
        <color theme="1"/>
        <rFont val="Calibri"/>
        <family val="2"/>
        <scheme val="minor"/>
      </rPr>
      <t xml:space="preserve"> </t>
    </r>
    <r>
      <rPr>
        <sz val="12"/>
        <color theme="1"/>
        <rFont val="Calibri"/>
        <family val="2"/>
        <scheme val="minor"/>
      </rPr>
      <t>RESNET Grade I</t>
    </r>
    <r>
      <rPr>
        <b/>
        <sz val="12"/>
        <color theme="1"/>
        <rFont val="Calibri"/>
        <family val="2"/>
        <scheme val="minor"/>
      </rPr>
      <t xml:space="preserve"> </t>
    </r>
    <r>
      <rPr>
        <sz val="12"/>
        <color theme="1"/>
        <rFont val="Calibri"/>
        <family val="2"/>
        <scheme val="minor"/>
      </rPr>
      <t>cavity insulation level, or alternatively GII with continuous insulation.</t>
    </r>
  </si>
  <si>
    <r>
      <rPr>
        <b/>
        <sz val="12"/>
        <color theme="1"/>
        <rFont val="Calibri"/>
        <family val="2"/>
        <scheme val="minor"/>
      </rPr>
      <t xml:space="preserve">Framing Inspection: </t>
    </r>
    <r>
      <rPr>
        <sz val="12"/>
        <color theme="1"/>
        <rFont val="Calibri"/>
        <family val="2"/>
        <scheme val="minor"/>
      </rPr>
      <t xml:space="preserve"> Framing matches architectural plans. If not, please describe in notes section below.</t>
    </r>
  </si>
  <si>
    <r>
      <rPr>
        <b/>
        <sz val="12"/>
        <color theme="1"/>
        <rFont val="Calibri"/>
        <family val="2"/>
        <scheme val="minor"/>
      </rPr>
      <t>Drawings Check</t>
    </r>
    <r>
      <rPr>
        <sz val="12"/>
        <color theme="1"/>
        <rFont val="Calibri"/>
        <family val="2"/>
        <scheme val="minor"/>
      </rPr>
      <t xml:space="preserve"> - describe any significant variations in construction from the construction drawings and specifications (insulation, window sizes, window performance, fixed shading etc.) </t>
    </r>
  </si>
  <si>
    <r>
      <rPr>
        <b/>
        <sz val="12"/>
        <color theme="1"/>
        <rFont val="Calibri"/>
        <family val="2"/>
        <scheme val="minor"/>
      </rPr>
      <t>Insulation R-Value:</t>
    </r>
    <r>
      <rPr>
        <sz val="12"/>
        <color theme="1"/>
        <rFont val="Calibri"/>
        <family val="2"/>
        <scheme val="minor"/>
      </rPr>
      <t xml:space="preserve">  All insulation R-values match those listed on architectural plans. If not, please describe in notes section below. </t>
    </r>
  </si>
  <si>
    <t>Model #</t>
  </si>
  <si>
    <t>Manufacturer</t>
  </si>
  <si>
    <r>
      <t xml:space="preserve">Measure power input (Watts) at </t>
    </r>
    <r>
      <rPr>
        <b/>
        <u/>
        <sz val="12"/>
        <color theme="1"/>
        <rFont val="Calibri"/>
        <family val="2"/>
      </rPr>
      <t>typical 24/7</t>
    </r>
    <r>
      <rPr>
        <sz val="12"/>
        <color theme="1"/>
        <rFont val="Calibri"/>
        <family val="2"/>
      </rPr>
      <t xml:space="preserve"> airflow setting</t>
    </r>
  </si>
  <si>
    <t>Rater-measured bathroom exhaust rates meets one of the following: &gt;=20cfm continuous or 50 cfm intermittent</t>
  </si>
  <si>
    <t>Air-sealed, class 1 vapor retarder shall be installed over all air-permeable insulation (such as fiberglass duct wrap) on ventilation ducts connected to outside (Enter R-value)</t>
  </si>
  <si>
    <t>Outside air filter is located to facilitate regular service by the occupant and/or building superintendent</t>
  </si>
  <si>
    <t>Air Cycler</t>
  </si>
  <si>
    <t>Supply Only</t>
  </si>
  <si>
    <t>Ventilation air comes directly from outdoors, not from adjacent dwelling units, common spaces, garages, crawlspaces or attics</t>
  </si>
  <si>
    <t>Exhaust Only</t>
  </si>
  <si>
    <t>Shared</t>
  </si>
  <si>
    <t>ERV</t>
  </si>
  <si>
    <t>HRV</t>
  </si>
  <si>
    <t>System Type</t>
  </si>
  <si>
    <t>Ventilation 
PHIUS+ On-site Quality Control</t>
  </si>
  <si>
    <t>Ventilation System Installation</t>
  </si>
  <si>
    <t>Individual system or shared (attached housing only)?</t>
  </si>
  <si>
    <t xml:space="preserve">"Design Airflow Rate - Typical 24/7 operation" supply at HRV/ERV </t>
  </si>
  <si>
    <r>
      <t xml:space="preserve">Total supply and exhaust are </t>
    </r>
    <r>
      <rPr>
        <sz val="12"/>
        <color theme="1"/>
        <rFont val="Calibri"/>
        <family val="2"/>
      </rPr>
      <t>within 10% of each other?</t>
    </r>
  </si>
  <si>
    <t>Individual</t>
  </si>
  <si>
    <r>
      <t xml:space="preserve">Ventilation air inlets are at least 2' above grade and/or roof deck, </t>
    </r>
    <r>
      <rPr>
        <u/>
        <sz val="12"/>
        <color theme="1"/>
        <rFont val="Calibri"/>
        <family val="2"/>
        <scheme val="minor"/>
      </rPr>
      <t>and</t>
    </r>
    <r>
      <rPr>
        <sz val="12"/>
        <color theme="1"/>
        <rFont val="Calibri"/>
        <family val="2"/>
        <scheme val="minor"/>
      </rPr>
      <t xml:space="preserve"> are not obstructed by snow, plantings, outdoor equipment, etc. at the time of inspection</t>
    </r>
  </si>
  <si>
    <t>Net pressure across envelope no greater than +/-5 Pascals?</t>
  </si>
  <si>
    <t>Net pressure</t>
  </si>
  <si>
    <t>spreadsheet created by John Semmelhack</t>
  </si>
  <si>
    <t>send comments to semmelhack@think-little.com</t>
  </si>
  <si>
    <t>Estimate depressurization, given an exhaust airflow rate and an estimated cfm50 blower door test result:</t>
  </si>
  <si>
    <r>
      <t>dP = 50*((cfm</t>
    </r>
    <r>
      <rPr>
        <vertAlign val="subscript"/>
        <sz val="10"/>
        <rFont val="Verdana"/>
        <family val="2"/>
      </rPr>
      <t>fan</t>
    </r>
    <r>
      <rPr>
        <sz val="10"/>
        <rFont val="Verdana"/>
        <family val="2"/>
      </rPr>
      <t>/cfm</t>
    </r>
    <r>
      <rPr>
        <vertAlign val="subscript"/>
        <sz val="10"/>
        <rFont val="Verdana"/>
        <family val="2"/>
      </rPr>
      <t>50</t>
    </r>
    <r>
      <rPr>
        <sz val="10"/>
        <rFont val="Verdana"/>
        <family val="2"/>
      </rPr>
      <t>)^(1/0.65))</t>
    </r>
  </si>
  <si>
    <r>
      <t>cfm</t>
    </r>
    <r>
      <rPr>
        <b/>
        <vertAlign val="subscript"/>
        <sz val="10"/>
        <rFont val="Verdana"/>
        <family val="2"/>
      </rPr>
      <t>fan</t>
    </r>
  </si>
  <si>
    <r>
      <t>cfm</t>
    </r>
    <r>
      <rPr>
        <b/>
        <vertAlign val="subscript"/>
        <sz val="10"/>
        <rFont val="Verdana"/>
        <family val="2"/>
      </rPr>
      <t>50</t>
    </r>
  </si>
  <si>
    <t>dP</t>
    <phoneticPr fontId="3" type="noConversion"/>
  </si>
  <si>
    <t>Estimate airflow with a given pressure difference and a known cfm50 result</t>
  </si>
  <si>
    <t>dP</t>
  </si>
  <si>
    <r>
      <t>cfm</t>
    </r>
    <r>
      <rPr>
        <b/>
        <vertAlign val="subscript"/>
        <sz val="10"/>
        <rFont val="Verdana"/>
        <family val="2"/>
      </rPr>
      <t>dp</t>
    </r>
  </si>
  <si>
    <t>Airflow in cfm of an unrestricted hole at a known pressure difference:</t>
    <phoneticPr fontId="3" type="noConversion"/>
  </si>
  <si>
    <r>
      <t>Airflow = (area of hole in</t>
    </r>
    <r>
      <rPr>
        <vertAlign val="superscript"/>
        <sz val="10"/>
        <rFont val="Verdana"/>
        <family val="2"/>
      </rPr>
      <t>2</t>
    </r>
    <r>
      <rPr>
        <sz val="10"/>
        <rFont val="Verdana"/>
        <family val="2"/>
      </rPr>
      <t>) x (Pa^0.5)</t>
    </r>
  </si>
  <si>
    <t>Hole</t>
    <phoneticPr fontId="3" type="noConversion"/>
  </si>
  <si>
    <t>Pa</t>
    <phoneticPr fontId="3" type="noConversion"/>
  </si>
  <si>
    <t>Airflow</t>
    <phoneticPr fontId="3" type="noConversion"/>
  </si>
  <si>
    <t>Estimate airflow with a given pressure difference and a known cfm500 result</t>
  </si>
  <si>
    <r>
      <t>cfm</t>
    </r>
    <r>
      <rPr>
        <b/>
        <vertAlign val="subscript"/>
        <sz val="10"/>
        <rFont val="Verdana"/>
        <family val="2"/>
      </rPr>
      <t>500</t>
    </r>
  </si>
  <si>
    <t>Ventilation system airflow testing</t>
  </si>
  <si>
    <t>Site Photos and Verification</t>
  </si>
  <si>
    <t>Mandatory Envelope Criteria Check</t>
  </si>
  <si>
    <t>Building Air Tightness Testing</t>
  </si>
  <si>
    <t>Measure pump power input</t>
  </si>
  <si>
    <t>Measured hydronic loop flow rate (GPM)</t>
  </si>
  <si>
    <t>Design hydronic loop flow rate (GPM)</t>
  </si>
  <si>
    <t>Is pump single speed or variable?</t>
  </si>
  <si>
    <t>Pump/s Manufacturer + Model #</t>
  </si>
  <si>
    <t>Pipe insulation matches design specs</t>
  </si>
  <si>
    <t>Pipe installation reasonably matches design layout</t>
  </si>
  <si>
    <t>Rater review of pipe + pump installation:</t>
  </si>
  <si>
    <t>Pipe layout drawing + schedule showing pipe sizes and insulation is included in documentation folder</t>
  </si>
  <si>
    <t>Heating/Cooling Distribution - Hydronics</t>
  </si>
  <si>
    <r>
      <t xml:space="preserve">Total system and branch airflow testing - to be performed by PHIUS+ Rater. Rater-conducted </t>
    </r>
    <r>
      <rPr>
        <b/>
        <u/>
        <sz val="12"/>
        <color theme="1"/>
        <rFont val="Calibri"/>
        <family val="2"/>
      </rPr>
      <t>balancing</t>
    </r>
    <r>
      <rPr>
        <b/>
        <sz val="12"/>
        <color theme="1"/>
        <rFont val="Calibri"/>
        <family val="2"/>
      </rPr>
      <t xml:space="preserve"> is optional.</t>
    </r>
  </si>
  <si>
    <t>Duct layout drawing, total system design airflow and branch design airflows are included in documentation folder</t>
  </si>
  <si>
    <t>AHRI certificate and/or manufacturer's detailed specs for heating/cooling equipment are included in documentation folder</t>
  </si>
  <si>
    <t>Heating/cooling equipment</t>
  </si>
  <si>
    <t>Total System Airflow</t>
  </si>
  <si>
    <t>Heating/Cooling Distribution -  ducted systems only</t>
  </si>
  <si>
    <t>Combustion Safety and Condensation Management</t>
  </si>
  <si>
    <t>Duct leakage to outside</t>
  </si>
  <si>
    <t>Total Duct Leakage</t>
  </si>
  <si>
    <t>% per Floor Area</t>
  </si>
  <si>
    <t>CFM25</t>
  </si>
  <si>
    <t>Refrigerant testing, Controls + Electrical Measurements</t>
  </si>
  <si>
    <t>Rater has collected ENERGY STAR HVAC Contractor Commissioning Checklist</t>
  </si>
  <si>
    <t>Rater has collected ENERGY STAR HVAC Design Checklist, and has completed appropriate review items on Rater Design Review Checklist</t>
  </si>
  <si>
    <t>Natural draft fireplaces are not installed</t>
  </si>
  <si>
    <t>Installed fireplaces and woodstoves have a combustion air inlet connected to the firebox</t>
  </si>
  <si>
    <t xml:space="preserve">Complete  form for each piece of heating/cooling equipment with air distribution. For example, if a house has more than one ducted heating/cooling system, complete one form for each apartment. Copy and past additional forms/sheets into this workbook as needed. 
</t>
  </si>
  <si>
    <t>Combustion heating/water heating systems located within the buildings' pressure boundary are sealed combustion, direct-vent appliances</t>
  </si>
  <si>
    <t>No unvented combustion fireplaces installed in home</t>
  </si>
  <si>
    <t>Heating, Cooling &amp; DHW 
PHIUS+ On-site Quality Control</t>
  </si>
  <si>
    <t>Domestic Hot Water Systems</t>
  </si>
  <si>
    <t>Gallons emitted prior to 10 sec. temp rise?</t>
  </si>
  <si>
    <t>Highest volume hot water fixture location</t>
  </si>
  <si>
    <t>Hot water temperature-rise test:</t>
  </si>
  <si>
    <t>Describe any supplemental heating/cooling systems installed</t>
  </si>
  <si>
    <t>Ventilation system at max has capacity to exchange 0.30 ACH</t>
  </si>
  <si>
    <t>PHIUS volume</t>
  </si>
  <si>
    <t>ACH</t>
  </si>
  <si>
    <t>Fan - air flow is produced when thermostat is set to "fan on", Heated air flow is produced when thermostat is set to "heat", Cooling air flow is produced when thermostat is set to "cool"</t>
  </si>
  <si>
    <t>Ground-source heat pump (where installed) pump: Manufacturer</t>
  </si>
  <si>
    <t>Watts</t>
  </si>
  <si>
    <t>Photo and/or AHRI certificate included of water heater</t>
  </si>
  <si>
    <t>Lighting, Appliances and Renewables
PHIUS+ On-site Quality Control</t>
  </si>
  <si>
    <t>Lighting</t>
  </si>
  <si>
    <t>Direct exhaust bath fans ENERGY STAR rated; &lt;= 1 sone</t>
  </si>
  <si>
    <t>Appliances</t>
  </si>
  <si>
    <t xml:space="preserve"> Model #</t>
  </si>
  <si>
    <t>Dishwasher Manufacturer</t>
  </si>
  <si>
    <t>Refrigerator Manufacturer</t>
  </si>
  <si>
    <t>Clothes washer Manufacturer</t>
  </si>
  <si>
    <t>Clothes dryer Manufacturer</t>
  </si>
  <si>
    <t>Range/oven Manufacturer</t>
  </si>
  <si>
    <t>Ceiling fan Manufacturer</t>
  </si>
  <si>
    <t>ENERGY STAR?</t>
  </si>
  <si>
    <t>kwh/yr</t>
  </si>
  <si>
    <t>Vented, heat pump or condensing?</t>
  </si>
  <si>
    <t>Electric resistance, induction or fossil fuel?</t>
  </si>
  <si>
    <t>CFM/watt (med)</t>
  </si>
  <si>
    <t>Total External Static Pressure:</t>
  </si>
  <si>
    <t>Return test location</t>
  </si>
  <si>
    <t>Return test result</t>
  </si>
  <si>
    <t>Supply test location</t>
  </si>
  <si>
    <t>Supply test result</t>
  </si>
  <si>
    <t>Additional Major Electrical/Other Loads</t>
  </si>
  <si>
    <t>Renewable Energy Systems</t>
  </si>
  <si>
    <t>Pipe installation and insulation reasonably matches design layout</t>
  </si>
  <si>
    <t>Solar photovoltaic system installed?</t>
  </si>
  <si>
    <t>Area</t>
  </si>
  <si>
    <t>Orientation</t>
  </si>
  <si>
    <t>Tilt</t>
  </si>
  <si>
    <t>Solar thermal system installed?</t>
  </si>
  <si>
    <t>System type</t>
  </si>
  <si>
    <t>If solar photovoltaic (PV) system not installed, document home's compliance with the DOE ZERH Home PV-ready checklist</t>
  </si>
  <si>
    <t>Site does not have significant adjacent shading of south side of roof. Describe and take photos if so</t>
  </si>
  <si>
    <t>Home has adequate roof area within +/-45° of true south based on table below</t>
  </si>
  <si>
    <t>CFA</t>
  </si>
  <si>
    <t>Min roof area within +/-45° of true south</t>
  </si>
  <si>
    <t>110 sqft</t>
  </si>
  <si>
    <t>&lt;= 2000</t>
  </si>
  <si>
    <t>&lt;= 4000</t>
  </si>
  <si>
    <t>&lt;= 6000</t>
  </si>
  <si>
    <t xml:space="preserve"> &gt;6000</t>
  </si>
  <si>
    <t>330 sqft</t>
  </si>
  <si>
    <t>440 sqft</t>
  </si>
  <si>
    <t>If either of the above is false, the home is not required to meet the following requirements</t>
  </si>
  <si>
    <t>Install a 1” metal conduit for the DC wire run from the designated array location to the designated inverter location (cap and label both ends)</t>
  </si>
  <si>
    <t>Install a 1” metal conduit from designated inverter location to electrical service panel (cap and label both ends)</t>
  </si>
  <si>
    <t xml:space="preserve">Install and label a 4’ x 4’ plywood panel (or alternatively blocking) area for mounting an inverter and balance of system components. </t>
  </si>
  <si>
    <t xml:space="preserve">Install a 70-amp dual pole circuit breaker in the electrical service panel for use by the PV system (label the service panel)
</t>
  </si>
  <si>
    <t xml:space="preserve">Provide code-compliant documentation of the maximum allowable dead load and live load ratings of the existing roof; recommended: allowable dead load rating can support an additional 6 lbs/sq. ft. for future solar system. </t>
  </si>
  <si>
    <t>Provide architectural drawing of solar PV system components</t>
  </si>
  <si>
    <t>Heat, Cool, &amp; DHW</t>
  </si>
  <si>
    <t>Lights, Appliances, &amp; Renewables</t>
  </si>
  <si>
    <t>Data entry cells (for the Rater, builder, HVAC contractor, or designer are in yellow. Calculation cells are in dark orange. Do not change the calculation cells!</t>
  </si>
  <si>
    <t>Rater Notes (thermal bridges present and/or mitigation strategies)</t>
  </si>
  <si>
    <t>Clothes dryer is a condensing/heat pump dryer, or exhaust dryer with exhaust ducted to the outside</t>
  </si>
  <si>
    <t>Water Management and Indoor Air Quality</t>
  </si>
  <si>
    <t>Builder Verified</t>
  </si>
  <si>
    <t>Patio/porch slabs/walks/driveways sloped ≥ 0.25"/ft from home to edge of surface or 10 ft; back-fill tamped and graded ≥ 0.5"/ft from home for 10'</t>
  </si>
  <si>
    <t>Layer of aggregate or sand (4 in.) with geotextile matting &amp; capillary break beneath all slabs using either: ≥ 6 mil polyethylene sheeting, lapped 6-12 in., or ≥ 1 in. extruded polystyrene insulation with taped joints</t>
  </si>
  <si>
    <t>Water/Moisture Managed Site/Foundation</t>
  </si>
  <si>
    <t>Class 1 vapor retarder not installed on interior side of air permeable insulation in exterior below-grade walls</t>
  </si>
  <si>
    <t>Drain or sump pump installed in basements and crawlspaces ; sump pump covers mechanically attached with full gasket seal or equivalent.</t>
  </si>
  <si>
    <t>Drain tile installed at basement/crawlspace walls, with the top of the drain tile pipe below the bottom of the concrete slab or crawlspace floor</t>
  </si>
  <si>
    <t>Water Managed Walls/Roofs</t>
  </si>
  <si>
    <t>Flashing at bottom of exterior walls with weep holes included for masonry veneer and weep screed for stucco cladding systems</t>
  </si>
  <si>
    <t>Window and door openings fully flashed</t>
  </si>
  <si>
    <t>Step and kick-out flashing at all roof-wall intersections, extending ≥ 4” on wall surface above roof deck and integrated shingle-style with
drainage plane above; boot / collar flashing at all roof penetrations</t>
  </si>
  <si>
    <t>Piping in exterior walls insulated with pipe wrap.</t>
  </si>
  <si>
    <t>Water Managed and Low-Emitting Building Materials</t>
  </si>
  <si>
    <t>Hard-surface flooring in kitchens, baths, entry, laundry and utility rooms AND carpet not installed within 2.5 ft. of toilets, tubs, and showers.</t>
  </si>
  <si>
    <t>Cement board or equivalent moisture-resistant backing material installed on all walls behind tub and shower enclosures composed of tile or
panel assemblies with caulked joints. Paper-faced backerboard shall not be used</t>
  </si>
  <si>
    <t>In Warm-Humid climates, Class 1 vapor retarders not installed on the interior side of air permeable insulation in above-grade walls</t>
  </si>
  <si>
    <t xml:space="preserve">Materials w/ visible signs of water damage/mold not installed; framing members/insulation products w/ high moisture content not enclosed </t>
  </si>
  <si>
    <t>All composite wood products, interior paints/finishes, carpet/carpet adhesive/padding certified low-emission.</t>
  </si>
  <si>
    <t>Radon-resistant features installed in Radon Zone 1 homes in accordance with IAP Construction Specification 2.1.</t>
  </si>
  <si>
    <t>Radon, Pest &amp; Combustion Pollutant Mitigation</t>
  </si>
  <si>
    <t>Corrosion-proof rodent/bird screens installed at all openings that cannot be fully sealed (Exception: dryer vents)</t>
  </si>
  <si>
    <t>Multifamily buildings: Smoking restrictions implemented AND ETS transfer pathways minimized.</t>
  </si>
  <si>
    <t>Emissions standards met for fuel-burning and space-heating appliances; CO alarms installed in each sleeping zone (e.g., common hallway) according to NFPA 720.</t>
  </si>
  <si>
    <t xml:space="preserve">Attached garages: Door closer installed on all connecting doors </t>
  </si>
  <si>
    <t>Equipment selected to keep relative humidity &lt; 60% in “Warm-Humid” climates OR install additional dehumidification</t>
  </si>
  <si>
    <t>Temporary filter installed to protect unit from construction dust during mid-construction</t>
  </si>
  <si>
    <t>Duct systems protected from construction debris during mid- construction</t>
  </si>
  <si>
    <t>Filter access panel includes a gasket or comparable sealing mechanism, and new filter installed at final before occupancy</t>
  </si>
  <si>
    <t>All return air passes through a min. MERV 8 filter which is located to facilitate regular service by the occupant and/or building superintendent</t>
  </si>
  <si>
    <t>4.0.2 (5/18/17)</t>
  </si>
  <si>
    <t>1) Totally revamped workbook to reflect newest ENERGY STAR, IAP and ZERH requirements</t>
  </si>
  <si>
    <t>HVAC system and ducts clean at final</t>
  </si>
  <si>
    <t>Outside air passes through a minimum MERV 8 filter prior to distribution, is changed at final and home is ventilated prior to occupancy</t>
  </si>
  <si>
    <t>Rater Signature</t>
  </si>
  <si>
    <t>Rater Company:</t>
  </si>
  <si>
    <t>Rater Employee:</t>
  </si>
  <si>
    <t>Rater Signature:</t>
  </si>
  <si>
    <t>Date:</t>
  </si>
  <si>
    <t>Builder Company:</t>
  </si>
  <si>
    <t>Builder Employee:</t>
  </si>
  <si>
    <t>Builder Signature:</t>
  </si>
  <si>
    <t>Rater Name:</t>
  </si>
  <si>
    <t>Rater Pre-Drywall Inspection Date:</t>
  </si>
  <si>
    <t>Rater Final Inspection Date:</t>
  </si>
  <si>
    <t>Builder Inspection Date:</t>
  </si>
  <si>
    <t>Rater Initials:</t>
  </si>
  <si>
    <t>Date of Review:</t>
  </si>
  <si>
    <t>Rater Company Name:</t>
  </si>
  <si>
    <t>Home Address:</t>
  </si>
  <si>
    <t>City:</t>
  </si>
  <si>
    <t>State:</t>
  </si>
  <si>
    <t>Permit Date:</t>
  </si>
  <si>
    <t>BE 3.6</t>
  </si>
  <si>
    <t>HC2.1</t>
  </si>
  <si>
    <t>HC2.7</t>
  </si>
  <si>
    <t>HC2.8</t>
  </si>
  <si>
    <t>HC2.5</t>
  </si>
  <si>
    <t>HC2.4</t>
  </si>
  <si>
    <t>HC4.2</t>
  </si>
  <si>
    <t>HC4.1</t>
  </si>
  <si>
    <t>BE2.2</t>
  </si>
  <si>
    <r>
      <rPr>
        <sz val="12"/>
        <color rgb="FFFF0000"/>
        <rFont val="Calibri"/>
        <family val="2"/>
        <scheme val="minor"/>
      </rPr>
      <t xml:space="preserve">ES1 </t>
    </r>
    <r>
      <rPr>
        <sz val="12"/>
        <color theme="1"/>
        <rFont val="Calibri"/>
        <family val="2"/>
        <scheme val="minor"/>
      </rPr>
      <t>2.1</t>
    </r>
  </si>
  <si>
    <r>
      <rPr>
        <sz val="12"/>
        <color rgb="FFFF0000"/>
        <rFont val="Calibri"/>
        <family val="2"/>
        <scheme val="minor"/>
      </rPr>
      <t>ES1</t>
    </r>
    <r>
      <rPr>
        <sz val="12"/>
        <color theme="1"/>
        <rFont val="Calibri"/>
        <family val="2"/>
        <scheme val="minor"/>
      </rPr>
      <t xml:space="preserve"> 3.1 </t>
    </r>
  </si>
  <si>
    <t>B.E 3.5</t>
  </si>
  <si>
    <t>B.E 3.4</t>
  </si>
  <si>
    <t>BE 3.3</t>
  </si>
  <si>
    <t>Company name</t>
  </si>
  <si>
    <t>B.E 3.2</t>
  </si>
  <si>
    <t>BE 3.1a</t>
  </si>
  <si>
    <t>BE 3.1b</t>
  </si>
  <si>
    <t>3.1a</t>
  </si>
  <si>
    <t>3.1b</t>
  </si>
  <si>
    <t>HC2.10</t>
  </si>
  <si>
    <t>HC3.1</t>
  </si>
  <si>
    <t>##</t>
  </si>
  <si>
    <t>HC 2.3 A</t>
  </si>
  <si>
    <t>V1.5</t>
  </si>
  <si>
    <t>V1.4</t>
  </si>
  <si>
    <t>V1.10</t>
  </si>
  <si>
    <r>
      <rPr>
        <b/>
        <u/>
        <sz val="12"/>
        <color theme="1"/>
        <rFont val="Calibri"/>
        <family val="2"/>
        <scheme val="minor"/>
      </rPr>
      <t>Using This Workbook</t>
    </r>
    <r>
      <rPr>
        <sz val="12"/>
        <color theme="1"/>
        <rFont val="Calibri"/>
        <family val="2"/>
        <scheme val="minor"/>
      </rPr>
      <t xml:space="preserve">
The goal of this workbook is to create a single, organized data collection form that shall be used by PHIUS+ Raters to document required on-site verification measures that are required for PHIUS+ Certification. As such, the workbook incorporates the various program requirements of the PHIUS+ certification, including  the best practices for building envelope design/installation, HVAC design/instalaltion, domestic hot water distribution, moisture durability management, and indoor air quality. 
In addition, information regarding testing protocols, exceptions to requirements and links to outside information are included throughout the document using the red "comments" flags that are embedded at the top right of various cells in the workbook. 
This workbook shall be used for all PHIUS+ projects encompassing single family homes and small attached residential developments (duplexes, townhomes, etc). For multifamily apartment/condo projects, the PHIUS+ Multifamily Checklist is more appropriate to use, and shall be verified by a PHIUS+ Verifier.</t>
    </r>
    <r>
      <rPr>
        <b/>
        <sz val="10"/>
        <color theme="1"/>
        <rFont val="Calibri"/>
        <family val="2"/>
        <scheme val="minor"/>
      </rPr>
      <t>(2)</t>
    </r>
  </si>
  <si>
    <r>
      <t xml:space="preserve">Questions regarding particular checklist items should be directed </t>
    </r>
    <r>
      <rPr>
        <u/>
        <sz val="12"/>
        <color theme="1"/>
        <rFont val="Calibri"/>
        <family val="2"/>
        <scheme val="minor"/>
      </rPr>
      <t>first</t>
    </r>
    <r>
      <rPr>
        <sz val="12"/>
        <color theme="1"/>
        <rFont val="Calibri"/>
        <family val="2"/>
        <scheme val="minor"/>
      </rPr>
      <t xml:space="preserve"> to the PHIUS+ Rater for the project. For questions on the nuances between certifying an entire building under PHIUS+ and certifying individual dwelling units within such buildings under ESTAR/ZERH, please contact the PHIUS at QA@passivehouse.us. For general questions regarding PHIUS+ Certification, please contact certification@passivehouse.us.</t>
    </r>
  </si>
  <si>
    <t>PROG. REQ.</t>
  </si>
  <si>
    <t>PROG REQ.</t>
  </si>
  <si>
    <r>
      <t xml:space="preserve">Total supply and exhaust are at least 100% of design values </t>
    </r>
    <r>
      <rPr>
        <b/>
        <u/>
        <sz val="12"/>
        <color theme="1"/>
        <rFont val="Calibri"/>
        <family val="2"/>
      </rPr>
      <t>and</t>
    </r>
    <r>
      <rPr>
        <sz val="12"/>
        <color theme="1"/>
        <rFont val="Calibri"/>
        <family val="2"/>
      </rPr>
      <t xml:space="preserve"> within 10% of each other? </t>
    </r>
  </si>
  <si>
    <t>ALL</t>
  </si>
  <si>
    <t>ENERGY STAR</t>
  </si>
  <si>
    <t>DOE ZERH</t>
  </si>
  <si>
    <t>PHIUS+</t>
  </si>
  <si>
    <t>V1.6, 1.7</t>
  </si>
  <si>
    <t>V 1.6</t>
  </si>
  <si>
    <t>EPA IAP</t>
  </si>
  <si>
    <t xml:space="preserve">Describe primary system type (split heat pump, water source heat pump, fan coil, furnace, hydronic, etc.)  </t>
  </si>
  <si>
    <t>HCD 2.3B, 2.3 C</t>
  </si>
  <si>
    <t>HCD 2.6</t>
  </si>
  <si>
    <t>LAR 1.1</t>
  </si>
  <si>
    <t>HCD 6.5</t>
  </si>
  <si>
    <t>EPA F8</t>
  </si>
  <si>
    <t>HCD 2.8</t>
  </si>
  <si>
    <t>WMI 1.5</t>
  </si>
  <si>
    <t>WMI 1.2</t>
  </si>
  <si>
    <t>WMI 1.3</t>
  </si>
  <si>
    <t>WMI 2.7</t>
  </si>
  <si>
    <t>WMI 3.1</t>
  </si>
  <si>
    <t>WMI 3.5</t>
  </si>
  <si>
    <t>HCD 2.3 E</t>
  </si>
  <si>
    <t>WMI 4.1</t>
  </si>
  <si>
    <t>WMI 4.2</t>
  </si>
  <si>
    <t>WMI 4.3</t>
  </si>
  <si>
    <t>WMI 4.4</t>
  </si>
  <si>
    <t>WMI 4.5</t>
  </si>
  <si>
    <t xml:space="preserve"> - </t>
  </si>
  <si>
    <t>HC 2.9</t>
  </si>
  <si>
    <t>V 2.9</t>
  </si>
  <si>
    <t>V 1.11</t>
  </si>
  <si>
    <r>
      <rPr>
        <b/>
        <sz val="12"/>
        <color theme="1"/>
        <rFont val="Calibri"/>
        <family val="2"/>
        <scheme val="minor"/>
      </rPr>
      <t>Air Barrier Integrity:</t>
    </r>
    <r>
      <rPr>
        <sz val="12"/>
        <color theme="1"/>
        <rFont val="Calibri"/>
        <family val="2"/>
        <scheme val="minor"/>
      </rPr>
      <t xml:space="preserve">  Air barrier is contiguous, including behind stairs, porch roofs, fireplaces, showers/tubs, attic knee walls, walls/ceilings adjacent to vented attics, and floors over unconditioned basements and vented crawlspaces.</t>
    </r>
  </si>
  <si>
    <r>
      <rPr>
        <b/>
        <sz val="12"/>
        <color theme="1"/>
        <rFont val="Calibri"/>
        <family val="2"/>
        <scheme val="minor"/>
      </rPr>
      <t>Air Sealing:</t>
    </r>
    <r>
      <rPr>
        <sz val="12"/>
        <color theme="1"/>
        <rFont val="Calibri"/>
        <family val="2"/>
        <scheme val="minor"/>
      </rPr>
      <t xml:space="preserve"> All penetrations (wire/pipe/HVAC/etc.)  between conditioned and unconditioned space sealed, service chases capped at exterior, exterior/doors to garages weather-stripped, rough opening of doors/windows sealed, multifamily drywall shaft walls sealed at exterior, recessed lights ICAT and gasketed, etc.</t>
    </r>
  </si>
  <si>
    <r>
      <t>Other Thermal Bridging/mitigation strategy identification:</t>
    </r>
    <r>
      <rPr>
        <sz val="12"/>
        <color theme="1"/>
        <rFont val="Calibri"/>
        <family val="2"/>
        <scheme val="minor"/>
      </rPr>
      <t xml:space="preserve"> Note any other meaningful thermal bridges observed on the project, as well as thermal bridging mitigation strategy identification. Special effort should be made to clearly document such bridging and mitigation strategies, or where such details are missed.</t>
    </r>
  </si>
  <si>
    <t xml:space="preserve">The Rater is responsible for verifying all items on this worksheet. Any additional content needed for clarification of building and its construction shall be added to the spreadsheet. </t>
  </si>
  <si>
    <t>Rater Notes on site, photos, etc.:</t>
  </si>
  <si>
    <t xml:space="preserve">Verification of Architectural Features </t>
  </si>
  <si>
    <t xml:space="preserve">The Rater is responsible for verifying all items on this worksheet. Ventilation air volume measurements may be verified by a third-party air balancing contractor (i.e., not the installing contractor but a separate third-party commissioning agent) so long as the Rater verifies a minimum of 10% of all measurements.
</t>
  </si>
  <si>
    <t>Bedrooms are pressure balanced to achieve a Rater-measured pressure difference of no more than 1Pa with respect to the main body of the house/apartment when all bedroom doors are closed and just the ventilation system is operating at 24/7 design speed</t>
  </si>
  <si>
    <t>Describe hot water system type (i.e., gas tankless, heat pump, etc.)</t>
  </si>
  <si>
    <t>Continuous, time, or temperature-based hot water recirculation systems not installed</t>
  </si>
  <si>
    <t>System description (i.e., ducted vs ductless, individual vs shared system)</t>
  </si>
  <si>
    <t>Bedrooms are pressure balanced to achieve a Rater-measured pressure difference of no more than 3Pa with respect to the main body of the house when all bedroom doors are closed, all heating/cooling air handlers are operating at full speed and ventilation system is operating at design speed</t>
  </si>
  <si>
    <t>Describe any other additional significant energy uses loads on the property, including items like pools, hot tubs, home automation systems, fire pits, etc.</t>
  </si>
  <si>
    <t>220 sift</t>
  </si>
  <si>
    <t>Basements/crawlspaces insulated, sealed, dampproofed and conditioned</t>
  </si>
  <si>
    <t>Non-slab on-grade homes shall have gutters/downspouts with discharge on sloping final grade ≥ 5 ft. from foundation. See footnotes and additional details from ENERGY STAR and IAP for other circumstances</t>
  </si>
  <si>
    <t>Self-adhering polymer-modified bituminous membrane at all valleys &amp; roof deck penetrations AND in CZ 5+, over sheathing at eaves from the edge of the roof line to &gt; 2 ft. up roof deck from the interior plane of the exterior wall</t>
  </si>
  <si>
    <t>1.3b</t>
  </si>
  <si>
    <t>All ventilation air inlets located at least 10' ("stretched-string distance") from known contamination sources</t>
  </si>
  <si>
    <t>All ventilation air inlets located minimum 5' from ventilation exhaust outlet, recommended 10'</t>
  </si>
  <si>
    <t>Ducts and air handlers located entirely within building thermal envelope</t>
  </si>
  <si>
    <t>Builder/HVAC contractor partnerships needed?</t>
  </si>
  <si>
    <t xml:space="preserve">INTRO </t>
  </si>
  <si>
    <t>[type city]</t>
  </si>
  <si>
    <t>[type address]</t>
  </si>
  <si>
    <t>[type Zip Code]</t>
  </si>
  <si>
    <t>INTRO</t>
  </si>
  <si>
    <t>V1.12</t>
  </si>
  <si>
    <t>HC4.4</t>
  </si>
  <si>
    <t>BE 3.2</t>
  </si>
  <si>
    <t>LAR 4.2A, 4.2B, 4.4A-E</t>
  </si>
  <si>
    <t>WMI 2.5</t>
  </si>
  <si>
    <t>Clothes dryers vented to the outdoors or plumbed to a drain according to manufacturer's instructions</t>
  </si>
  <si>
    <t>LAR 2.4B</t>
  </si>
  <si>
    <t>HCD 2.3 D, 2.4 A</t>
  </si>
  <si>
    <t xml:space="preserve">Rater Name: </t>
  </si>
  <si>
    <t>Builder or HVAC contractor are DOE/EPA partners when necessary</t>
  </si>
  <si>
    <t>HC 2.1</t>
  </si>
  <si>
    <r>
      <t>Project Net Volume (ft</t>
    </r>
    <r>
      <rPr>
        <vertAlign val="superscript"/>
        <sz val="12"/>
        <color theme="1"/>
        <rFont val="Calibri"/>
        <family val="2"/>
        <scheme val="minor"/>
      </rPr>
      <t>3</t>
    </r>
    <r>
      <rPr>
        <sz val="12"/>
        <color theme="1"/>
        <rFont val="Calibri"/>
        <family val="2"/>
        <scheme val="minor"/>
      </rPr>
      <t>)</t>
    </r>
  </si>
  <si>
    <t>If kitchen exhaust connected to ERV/HRV, register is min. 6' from cooktop, MERV 3 or washable mesh filter for trapping grease, and recirc hood over range</t>
  </si>
  <si>
    <t>Peak production (W)</t>
  </si>
  <si>
    <t xml:space="preserve">80% of lighting fixtures are ENERGY STAR qualified  or ENERGY STAR lamps (bulbs) in minimum 80% of sockets </t>
  </si>
  <si>
    <t>4.0 (8/10/17)</t>
  </si>
  <si>
    <t>1) Requirement to supply fresh air to all bedrooms</t>
  </si>
  <si>
    <t>2) Revised the previous 10' requirement for 'stretched string' distance between exhaust/suppy ports on exterior of building. Now, recommend 10', requirement is a minimum 5' separation but must follow manufacturer's recommendations.</t>
  </si>
  <si>
    <t>1.3a</t>
  </si>
  <si>
    <r>
      <t>Building Envelope Area (ft</t>
    </r>
    <r>
      <rPr>
        <vertAlign val="superscript"/>
        <sz val="12"/>
        <color theme="1"/>
        <rFont val="Calibri"/>
        <family val="2"/>
        <scheme val="minor"/>
      </rPr>
      <t>2</t>
    </r>
    <r>
      <rPr>
        <sz val="12"/>
        <color theme="1"/>
        <rFont val="Calibri"/>
        <family val="2"/>
        <scheme val="minor"/>
      </rPr>
      <t>)</t>
    </r>
  </si>
  <si>
    <r>
      <t>Average CFM50/Shell area (ft</t>
    </r>
    <r>
      <rPr>
        <vertAlign val="superscript"/>
        <sz val="12"/>
        <color theme="1"/>
        <rFont val="Calibri"/>
        <family val="2"/>
        <scheme val="minor"/>
      </rPr>
      <t>2</t>
    </r>
    <r>
      <rPr>
        <sz val="12"/>
        <color theme="1"/>
        <rFont val="Calibri"/>
        <family val="2"/>
        <scheme val="minor"/>
      </rPr>
      <t>)</t>
    </r>
  </si>
  <si>
    <t>Ducted heating/cooling systems in dwelling units (more than 10')?</t>
  </si>
  <si>
    <r>
      <t xml:space="preserve">Footnotes
</t>
    </r>
    <r>
      <rPr>
        <b/>
        <sz val="12"/>
        <color theme="1"/>
        <rFont val="Calibri"/>
        <family val="2"/>
        <scheme val="minor"/>
      </rPr>
      <t>(1)</t>
    </r>
    <r>
      <rPr>
        <sz val="12"/>
        <color theme="1"/>
        <rFont val="Calibri"/>
        <family val="2"/>
        <scheme val="minor"/>
      </rPr>
      <t xml:space="preserve"> Projects located outside of the United States, or in California or Alaska, will not be required to earn  ESTAR and ZERH certifications, but must still meet all certification criteria.
</t>
    </r>
    <r>
      <rPr>
        <b/>
        <sz val="12"/>
        <color theme="1"/>
        <rFont val="Calibri"/>
        <family val="2"/>
        <scheme val="minor"/>
      </rPr>
      <t>(2)</t>
    </r>
    <r>
      <rPr>
        <sz val="12"/>
        <color theme="1"/>
        <rFont val="Calibri"/>
        <family val="2"/>
        <scheme val="minor"/>
      </rPr>
      <t xml:space="preserve"> PHIUS+ Raters may be permitted to serve as the PHIUS+ Verifier on larger multifamily projects if there are no other trained Verifiers wthin 200 miles of the project who wish to offer their services AND if the Rater has documented experience in verifying multifamily projects AND if it is a project that is eligible for ENERGY STAR Certified Homes certification.  Refer to the PHIUS+ Rater-Verifier Manual for specifc guidance.
</t>
    </r>
  </si>
  <si>
    <r>
      <rPr>
        <b/>
        <sz val="12"/>
        <color theme="1"/>
        <rFont val="Calibri"/>
        <family val="2"/>
        <scheme val="minor"/>
      </rPr>
      <t>Vented Attic Reduced Thermal Bridging:</t>
    </r>
    <r>
      <rPr>
        <sz val="12"/>
        <color theme="1"/>
        <rFont val="Calibri"/>
        <family val="2"/>
        <scheme val="minor"/>
      </rPr>
      <t xml:space="preserve"> Vent baffles installed in bays with soffit vents to prevent wind-washing;  Insulation extends over top plates and under attic walkways/platforms ≥ R-21in CZ 1-5; ≥ R-30in CZ 6-8 </t>
    </r>
  </si>
  <si>
    <r>
      <t>Above-Grade Wall Reduced Thermal Bridging:</t>
    </r>
    <r>
      <rPr>
        <sz val="12"/>
        <color theme="1"/>
        <rFont val="Calibri"/>
        <family val="2"/>
        <scheme val="minor"/>
      </rPr>
      <t xml:space="preserve"> AGWs achieve at least one of the strategies for Reduced Thermal Bridging listed in Section 3.4 of the ENERGY STAR Rater Field Checklist (Rev 09)</t>
    </r>
  </si>
  <si>
    <t>CFM50 test result - depressurization (multi-point test)</t>
  </si>
  <si>
    <t>CFM50 test result - pressurization (multi-point test)</t>
  </si>
  <si>
    <t>Preliminary whole building blower door test (optional) in accordance with ANSI/RESNET/ICC 380-2016</t>
  </si>
  <si>
    <t>Final whole building blower door test in accordance with ANSI/RESNET/ICC 380-2016</t>
  </si>
  <si>
    <t>Materials</t>
  </si>
  <si>
    <t>Fully sealed continuous drainage plane behind exterior cladding that laps over flashing in Item 2.1 and fully sealed at all penetrations.
Additional bond-break drainage plane layer provided behind all stucco and non-structural masonry cladding wall assemblies.</t>
  </si>
  <si>
    <t>Dedicated Fresh Air supply to all bedrooms</t>
  </si>
  <si>
    <t>4.1 (1/2019)</t>
  </si>
  <si>
    <t>1) Updated entire workbook to coincide with PHIUS 2018 Standard; Energy Star V3.1, Rev09; Indoor AirPLUS v1, Rev04 &amp; DOE ZERH Requirements</t>
  </si>
  <si>
    <r>
      <rPr>
        <b/>
        <sz val="14"/>
        <rFont val="Calibri"/>
        <family val="2"/>
        <scheme val="minor"/>
      </rPr>
      <t>Welcome to the PHIUS+ Quality Control Workbook for Single Family Projects v4.1!</t>
    </r>
    <r>
      <rPr>
        <sz val="14"/>
        <rFont val="Calibri"/>
        <family val="2"/>
        <scheme val="minor"/>
      </rPr>
      <t xml:space="preserve">
</t>
    </r>
    <r>
      <rPr>
        <sz val="12"/>
        <rFont val="Calibri"/>
        <family val="2"/>
        <scheme val="minor"/>
      </rPr>
      <t xml:space="preserve">
</t>
    </r>
    <r>
      <rPr>
        <b/>
        <u/>
        <sz val="12"/>
        <rFont val="Calibri"/>
        <family val="2"/>
        <scheme val="minor"/>
      </rPr>
      <t>Certification Criteria</t>
    </r>
    <r>
      <rPr>
        <sz val="12"/>
        <rFont val="Calibri"/>
        <family val="2"/>
        <scheme val="minor"/>
      </rPr>
      <t xml:space="preserve">
The PHIUS+ Certification process for single family projects includes energy modeling and design consulting performed by a Certified Passive House Consultant (CPHC) to demonstrate compliance with PHIUS program energy performance metrics, as well as on-site verification of all crtiical project energy features by a Certified PHIUS+ Rater. 
Additionally, all projects must meet the mandatory criteria and be certified under the EPA ENERGY STAR New Homes (ESTAR), DOE Zero Energy Ready Homes (ZERH), and EPA Indoor airPLUS (IAP) programs.</t>
    </r>
    <r>
      <rPr>
        <b/>
        <sz val="10"/>
        <rFont val="Calibri"/>
        <family val="2"/>
        <scheme val="minor"/>
      </rPr>
      <t>(1)</t>
    </r>
    <r>
      <rPr>
        <sz val="12"/>
        <rFont val="Calibri"/>
        <family val="2"/>
        <scheme val="minor"/>
      </rPr>
      <t xml:space="preserve"> Projects must be certified under these complimentary programs in order to help ensure that  projects seeking PHIUS+ Certification are not only energy efficient, but also a durable, comfortable and healthy buildings. 
For full program requirements, please see the </t>
    </r>
    <r>
      <rPr>
        <i/>
        <sz val="12"/>
        <rFont val="Calibri"/>
        <family val="2"/>
        <scheme val="minor"/>
      </rPr>
      <t>PHIUS+ Certification Guidebook v2.0.(http://www.phius.org/phius-certification-for-buildings-products/project-certification/documents-for-download)</t>
    </r>
  </si>
  <si>
    <r>
      <t xml:space="preserve">  PHIUS+ Quality Control Workbook  
  for Single Family Projects - v4.1 </t>
    </r>
    <r>
      <rPr>
        <b/>
        <i/>
        <sz val="16"/>
        <color theme="1"/>
        <rFont val="Candara"/>
        <family val="2"/>
      </rPr>
      <t>(April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</si>
</sst>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0.0000"/>
    <numFmt numFmtId="167" formatCode="0.000"/>
    <numFmt numFmtId="168" formatCode="#,##0.000_);\(#,##0.000\)"/>
    <numFmt numFmtId="169" formatCode="_(* #,##0_);_(* \(#,##0\);_(* &quot;-&quot;??_);_(@_)"/>
  </numFmts>
  <fonts count="70" x14ac:knownFonts="1">
    <font>
      <sz val="12"/>
      <color theme="1"/>
      <name val="Calibri"/>
      <family val="2"/>
      <scheme val="minor"/>
    </font>
    <font>
      <sz val="12"/>
      <color theme="1"/>
      <name val="Calibri"/>
      <family val="2"/>
      <scheme val="minor"/>
    </font>
    <font>
      <b/>
      <sz val="12"/>
      <color theme="1"/>
      <name val="Calibri"/>
      <family val="2"/>
      <scheme val="minor"/>
    </font>
    <font>
      <b/>
      <sz val="12"/>
      <color indexed="8"/>
      <name val="Calibri"/>
      <family val="2"/>
    </font>
    <font>
      <sz val="8"/>
      <name val="Calibri"/>
      <family val="2"/>
      <scheme val="minor"/>
    </font>
    <font>
      <sz val="10"/>
      <color theme="1"/>
      <name val="Calibri"/>
      <family val="2"/>
    </font>
    <font>
      <b/>
      <sz val="10"/>
      <color theme="1"/>
      <name val="Calibri"/>
      <family val="2"/>
    </font>
    <font>
      <u/>
      <sz val="12"/>
      <color theme="10"/>
      <name val="Calibri"/>
      <family val="2"/>
      <scheme val="minor"/>
    </font>
    <font>
      <u/>
      <sz val="12"/>
      <color theme="11"/>
      <name val="Calibri"/>
      <family val="2"/>
      <scheme val="minor"/>
    </font>
    <font>
      <b/>
      <sz val="10"/>
      <color theme="1"/>
      <name val="Calibri"/>
      <family val="2"/>
      <scheme val="minor"/>
    </font>
    <font>
      <sz val="12"/>
      <color rgb="FF000000"/>
      <name val="Calibri"/>
      <family val="2"/>
      <scheme val="minor"/>
    </font>
    <font>
      <b/>
      <sz val="20"/>
      <color theme="1"/>
      <name val="Calibri"/>
      <family val="2"/>
      <scheme val="minor"/>
    </font>
    <font>
      <b/>
      <sz val="30"/>
      <color theme="1"/>
      <name val="Candara"/>
      <family val="2"/>
    </font>
    <font>
      <b/>
      <sz val="12"/>
      <color indexed="8"/>
      <name val="Candara"/>
      <family val="2"/>
    </font>
    <font>
      <b/>
      <sz val="12"/>
      <color theme="0"/>
      <name val="Calibri"/>
      <family val="2"/>
      <scheme val="minor"/>
    </font>
    <font>
      <b/>
      <sz val="11"/>
      <color indexed="8"/>
      <name val="Candara"/>
      <family val="2"/>
    </font>
    <font>
      <b/>
      <sz val="11"/>
      <color theme="1"/>
      <name val="Candara"/>
      <family val="2"/>
    </font>
    <font>
      <b/>
      <sz val="11"/>
      <name val="Candara"/>
      <family val="2"/>
    </font>
    <font>
      <b/>
      <sz val="12"/>
      <color theme="1"/>
      <name val="Candara"/>
      <family val="2"/>
    </font>
    <font>
      <b/>
      <sz val="14"/>
      <color theme="1"/>
      <name val="Calibri"/>
      <family val="2"/>
      <scheme val="minor"/>
    </font>
    <font>
      <b/>
      <u/>
      <sz val="12"/>
      <color theme="1"/>
      <name val="Calibri"/>
      <family val="2"/>
      <scheme val="minor"/>
    </font>
    <font>
      <b/>
      <sz val="10"/>
      <color theme="1"/>
      <name val="Calibri"/>
      <family val="2"/>
      <scheme val="minor"/>
    </font>
    <font>
      <i/>
      <sz val="12"/>
      <color theme="1"/>
      <name val="Calibri"/>
      <family val="2"/>
      <scheme val="minor"/>
    </font>
    <font>
      <u/>
      <sz val="12"/>
      <color theme="1"/>
      <name val="Calibri"/>
      <family val="2"/>
      <scheme val="minor"/>
    </font>
    <font>
      <b/>
      <sz val="9"/>
      <color indexed="81"/>
      <name val="Tahoma"/>
      <family val="2"/>
    </font>
    <font>
      <sz val="10"/>
      <color theme="1"/>
      <name val="Calibri"/>
      <family val="2"/>
      <scheme val="minor"/>
    </font>
    <font>
      <b/>
      <i/>
      <sz val="12"/>
      <color theme="1"/>
      <name val="Calibri"/>
      <family val="2"/>
      <scheme val="minor"/>
    </font>
    <font>
      <b/>
      <sz val="12"/>
      <color indexed="8"/>
      <name val="Calibri"/>
      <family val="2"/>
      <scheme val="minor"/>
    </font>
    <font>
      <sz val="9"/>
      <color indexed="81"/>
      <name val="Tahoma"/>
      <family val="2"/>
    </font>
    <font>
      <sz val="10"/>
      <color theme="1"/>
      <name val="Calibri"/>
      <family val="2"/>
    </font>
    <font>
      <b/>
      <sz val="10"/>
      <color theme="1"/>
      <name val="Calibri"/>
      <family val="2"/>
    </font>
    <font>
      <sz val="10"/>
      <color rgb="FF000000"/>
      <name val="Calibri"/>
      <family val="2"/>
      <scheme val="minor"/>
    </font>
    <font>
      <sz val="12"/>
      <color theme="1"/>
      <name val="Calibri"/>
      <family val="2"/>
    </font>
    <font>
      <b/>
      <sz val="12"/>
      <color theme="1"/>
      <name val="Calibri"/>
      <family val="2"/>
    </font>
    <font>
      <b/>
      <sz val="12"/>
      <color rgb="FF000000"/>
      <name val="Calibri"/>
      <family val="2"/>
      <scheme val="minor"/>
    </font>
    <font>
      <b/>
      <u/>
      <sz val="12"/>
      <color theme="1"/>
      <name val="Calibri"/>
      <family val="2"/>
    </font>
    <font>
      <sz val="10"/>
      <color theme="0"/>
      <name val="Calibri"/>
      <family val="2"/>
    </font>
    <font>
      <sz val="8"/>
      <name val="Verdana"/>
      <family val="2"/>
    </font>
    <font>
      <b/>
      <sz val="10"/>
      <name val="Verdana"/>
      <family val="2"/>
    </font>
    <font>
      <vertAlign val="subscript"/>
      <sz val="10"/>
      <name val="Verdana"/>
      <family val="2"/>
    </font>
    <font>
      <sz val="10"/>
      <name val="Verdana"/>
      <family val="2"/>
    </font>
    <font>
      <b/>
      <vertAlign val="subscript"/>
      <sz val="10"/>
      <name val="Verdana"/>
      <family val="2"/>
    </font>
    <font>
      <vertAlign val="superscript"/>
      <sz val="10"/>
      <name val="Verdana"/>
      <family val="2"/>
    </font>
    <font>
      <b/>
      <sz val="18"/>
      <color theme="1"/>
      <name val="Calibri"/>
      <family val="2"/>
    </font>
    <font>
      <b/>
      <sz val="18"/>
      <color indexed="8"/>
      <name val="Calibri"/>
      <family val="2"/>
    </font>
    <font>
      <b/>
      <sz val="18"/>
      <color theme="1"/>
      <name val="Calibri"/>
      <family val="2"/>
      <scheme val="minor"/>
    </font>
    <font>
      <b/>
      <sz val="12"/>
      <name val="Calibri"/>
      <family val="2"/>
    </font>
    <font>
      <i/>
      <sz val="12"/>
      <color theme="1"/>
      <name val="Calibri"/>
      <family val="2"/>
    </font>
    <font>
      <b/>
      <i/>
      <sz val="12"/>
      <color theme="1"/>
      <name val="Calibri"/>
      <family val="2"/>
    </font>
    <font>
      <sz val="8"/>
      <color theme="1"/>
      <name val="Calibri"/>
      <family val="2"/>
      <scheme val="minor"/>
    </font>
    <font>
      <sz val="12"/>
      <color rgb="FFFF0000"/>
      <name val="Calibri"/>
      <family val="2"/>
      <scheme val="minor"/>
    </font>
    <font>
      <vertAlign val="superscript"/>
      <sz val="12"/>
      <color theme="1"/>
      <name val="Calibri"/>
      <family val="2"/>
      <scheme val="minor"/>
    </font>
    <font>
      <sz val="12"/>
      <color theme="0"/>
      <name val="Calibri"/>
      <family val="2"/>
      <scheme val="minor"/>
    </font>
    <font>
      <sz val="9"/>
      <color rgb="FF000000"/>
      <name val="Calibri"/>
      <family val="2"/>
      <scheme val="minor"/>
    </font>
    <font>
      <sz val="8"/>
      <color indexed="81"/>
      <name val="Tahoma"/>
      <family val="2"/>
    </font>
    <font>
      <b/>
      <sz val="8"/>
      <color indexed="81"/>
      <name val="Tahoma"/>
      <family val="2"/>
    </font>
    <font>
      <sz val="12"/>
      <name val="Calibri"/>
      <family val="2"/>
      <scheme val="minor"/>
    </font>
    <font>
      <sz val="11"/>
      <name val="Calibri"/>
      <family val="2"/>
      <scheme val="minor"/>
    </font>
    <font>
      <sz val="11"/>
      <name val="Candara"/>
      <family val="2"/>
    </font>
    <font>
      <sz val="12"/>
      <name val="Calibri"/>
      <family val="2"/>
    </font>
    <font>
      <b/>
      <sz val="12"/>
      <color theme="0" tint="-0.499984740745262"/>
      <name val="Calibri"/>
      <family val="2"/>
    </font>
    <font>
      <b/>
      <sz val="11"/>
      <color rgb="FF000000"/>
      <name val="Calibri"/>
      <family val="2"/>
      <scheme val="minor"/>
    </font>
    <font>
      <b/>
      <sz val="11"/>
      <color theme="1"/>
      <name val="Calibri"/>
      <family val="2"/>
    </font>
    <font>
      <sz val="9"/>
      <name val="Calibri"/>
      <family val="2"/>
      <scheme val="minor"/>
    </font>
    <font>
      <b/>
      <sz val="14"/>
      <name val="Calibri"/>
      <family val="2"/>
      <scheme val="minor"/>
    </font>
    <font>
      <sz val="14"/>
      <name val="Calibri"/>
      <family val="2"/>
      <scheme val="minor"/>
    </font>
    <font>
      <b/>
      <u/>
      <sz val="12"/>
      <name val="Calibri"/>
      <family val="2"/>
      <scheme val="minor"/>
    </font>
    <font>
      <b/>
      <sz val="10"/>
      <name val="Calibri"/>
      <family val="2"/>
      <scheme val="minor"/>
    </font>
    <font>
      <i/>
      <sz val="12"/>
      <name val="Calibri"/>
      <family val="2"/>
      <scheme val="minor"/>
    </font>
    <font>
      <b/>
      <i/>
      <sz val="16"/>
      <color theme="1"/>
      <name val="Candara"/>
      <family val="2"/>
    </font>
  </fonts>
  <fills count="30">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249977111117893"/>
        <bgColor indexed="64"/>
      </patternFill>
    </fill>
    <fill>
      <patternFill patternType="darkDown">
        <bgColor theme="0" tint="-0.249977111117893"/>
      </patternFill>
    </fill>
    <fill>
      <patternFill patternType="darkUp">
        <bgColor theme="0"/>
      </patternFill>
    </fill>
    <fill>
      <patternFill patternType="solid">
        <fgColor rgb="FFFFFFFF"/>
        <bgColor rgb="FF000000"/>
      </patternFill>
    </fill>
    <fill>
      <patternFill patternType="darkUp">
        <fgColor rgb="FF000000"/>
        <bgColor rgb="FFFFFFFF"/>
      </patternFill>
    </fill>
    <fill>
      <patternFill patternType="darkUp">
        <fgColor rgb="FF000000"/>
      </patternFill>
    </fill>
    <fill>
      <patternFill patternType="solid">
        <fgColor rgb="FFE4A530"/>
        <bgColor indexed="64"/>
      </patternFill>
    </fill>
    <fill>
      <patternFill patternType="solid">
        <fgColor rgb="FFE3D656"/>
        <bgColor indexed="64"/>
      </patternFill>
    </fill>
    <fill>
      <patternFill patternType="solid">
        <fgColor rgb="FFE3D656"/>
        <bgColor rgb="FF000000"/>
      </patternFill>
    </fill>
    <fill>
      <patternFill patternType="solid">
        <fgColor theme="0"/>
        <bgColor rgb="FF000000"/>
      </patternFill>
    </fill>
    <fill>
      <patternFill patternType="solid">
        <fgColor theme="6" tint="0.59999389629810485"/>
        <bgColor indexed="64"/>
      </patternFill>
    </fill>
    <fill>
      <patternFill patternType="darkUp">
        <fgColor rgb="FF000000"/>
        <bgColor auto="1"/>
      </patternFill>
    </fill>
    <fill>
      <patternFill patternType="solid">
        <fgColor rgb="FF005856"/>
        <bgColor indexed="64"/>
      </patternFill>
    </fill>
    <fill>
      <patternFill patternType="solid">
        <fgColor rgb="FFFDB751"/>
        <bgColor indexed="64"/>
      </patternFill>
    </fill>
    <fill>
      <patternFill patternType="solid">
        <fgColor rgb="FFFFE471"/>
        <bgColor indexed="64"/>
      </patternFill>
    </fill>
    <fill>
      <patternFill patternType="solid">
        <fgColor rgb="FFFF9933"/>
        <bgColor indexed="64"/>
      </patternFill>
    </fill>
    <fill>
      <patternFill patternType="solid">
        <fgColor theme="9"/>
        <bgColor indexed="64"/>
      </patternFill>
    </fill>
    <fill>
      <patternFill patternType="solid">
        <fgColor rgb="FFFDA35F"/>
        <bgColor indexed="64"/>
      </patternFill>
    </fill>
    <fill>
      <patternFill patternType="solid">
        <fgColor rgb="FFFF9933"/>
        <bgColor rgb="FF000000"/>
      </patternFill>
    </fill>
    <fill>
      <patternFill patternType="solid">
        <fgColor rgb="FFFFE471"/>
        <bgColor rgb="FF000000"/>
      </patternFill>
    </fill>
    <fill>
      <patternFill patternType="darkUp">
        <bgColor theme="6" tint="0.59999389629810485"/>
      </patternFill>
    </fill>
    <fill>
      <patternFill patternType="solid">
        <fgColor rgb="FFFFFF00"/>
        <bgColor indexed="64"/>
      </patternFill>
    </fill>
    <fill>
      <patternFill patternType="solid">
        <fgColor rgb="FFCCFFCC"/>
        <bgColor indexed="64"/>
      </patternFill>
    </fill>
    <fill>
      <patternFill patternType="darkUp">
        <bgColor theme="7" tint="0.59999389629810485"/>
      </patternFill>
    </fill>
    <fill>
      <patternFill patternType="solid">
        <fgColor theme="5" tint="0.59999389629810485"/>
        <bgColor indexed="64"/>
      </patternFill>
    </fill>
    <fill>
      <patternFill patternType="solid">
        <fgColor theme="0" tint="-0.34998626667073579"/>
        <bgColor indexed="64"/>
      </patternFill>
    </fill>
  </fills>
  <borders count="6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medium">
        <color auto="1"/>
      </top>
      <bottom/>
      <diagonal/>
    </border>
    <border>
      <left style="medium">
        <color auto="1"/>
      </left>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auto="1"/>
      </bottom>
      <diagonal/>
    </border>
    <border>
      <left style="medium">
        <color indexed="64"/>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auto="1"/>
      </bottom>
      <diagonal/>
    </border>
    <border>
      <left/>
      <right style="medium">
        <color indexed="64"/>
      </right>
      <top style="medium">
        <color indexed="64"/>
      </top>
      <bottom style="thin">
        <color auto="1"/>
      </bottom>
      <diagonal/>
    </border>
    <border>
      <left style="thin">
        <color auto="1"/>
      </left>
      <right/>
      <top style="medium">
        <color indexed="64"/>
      </top>
      <bottom/>
      <diagonal/>
    </border>
    <border>
      <left style="medium">
        <color indexed="64"/>
      </left>
      <right/>
      <top style="medium">
        <color indexed="64"/>
      </top>
      <bottom style="thin">
        <color auto="1"/>
      </bottom>
      <diagonal/>
    </border>
    <border>
      <left style="medium">
        <color indexed="64"/>
      </left>
      <right/>
      <top style="thin">
        <color auto="1"/>
      </top>
      <bottom/>
      <diagonal/>
    </border>
  </borders>
  <cellStyleXfs count="1349">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38">
    <xf numFmtId="0" fontId="0" fillId="0" borderId="0" xfId="0"/>
    <xf numFmtId="0" fontId="0" fillId="2" borderId="0" xfId="0" applyFill="1"/>
    <xf numFmtId="0" fontId="5" fillId="0" borderId="0" xfId="0" applyFont="1"/>
    <xf numFmtId="0" fontId="6" fillId="0" borderId="0" xfId="0" applyFont="1"/>
    <xf numFmtId="0" fontId="5" fillId="2" borderId="0" xfId="0" applyFont="1" applyFill="1"/>
    <xf numFmtId="0" fontId="5" fillId="2" borderId="0" xfId="0" applyFont="1" applyFill="1" applyAlignment="1">
      <alignment wrapText="1"/>
    </xf>
    <xf numFmtId="0" fontId="5" fillId="2" borderId="0" xfId="0" applyFont="1" applyFill="1" applyAlignment="1">
      <alignment horizontal="center" vertical="center"/>
    </xf>
    <xf numFmtId="0" fontId="2" fillId="0" borderId="0" xfId="0" applyFont="1"/>
    <xf numFmtId="0" fontId="6" fillId="2" borderId="0" xfId="0" applyFont="1" applyFill="1" applyAlignment="1"/>
    <xf numFmtId="0" fontId="0" fillId="0" borderId="0" xfId="0" applyAlignment="1"/>
    <xf numFmtId="0" fontId="0" fillId="0" borderId="0" xfId="0" applyBorder="1"/>
    <xf numFmtId="0" fontId="0" fillId="2" borderId="0" xfId="0" applyFill="1" applyBorder="1"/>
    <xf numFmtId="0" fontId="0" fillId="0" borderId="0" xfId="0" applyFont="1" applyBorder="1"/>
    <xf numFmtId="0" fontId="2" fillId="2" borderId="0" xfId="0" applyFont="1" applyFill="1" applyBorder="1"/>
    <xf numFmtId="0" fontId="2" fillId="2" borderId="1" xfId="0" applyFont="1" applyFill="1" applyBorder="1"/>
    <xf numFmtId="0" fontId="0" fillId="2" borderId="11" xfId="0" applyFill="1" applyBorder="1"/>
    <xf numFmtId="0" fontId="0" fillId="2" borderId="12" xfId="0" applyFill="1" applyBorder="1"/>
    <xf numFmtId="0" fontId="0" fillId="2" borderId="7" xfId="0" applyFill="1" applyBorder="1"/>
    <xf numFmtId="0" fontId="0" fillId="2" borderId="25" xfId="0" applyFill="1" applyBorder="1"/>
    <xf numFmtId="0" fontId="2" fillId="2" borderId="7" xfId="0" applyFont="1" applyFill="1" applyBorder="1" applyAlignment="1">
      <alignment horizontal="center"/>
    </xf>
    <xf numFmtId="0" fontId="2" fillId="2" borderId="0" xfId="0" applyFont="1" applyFill="1" applyBorder="1" applyAlignment="1">
      <alignment horizontal="center"/>
    </xf>
    <xf numFmtId="0" fontId="0" fillId="2" borderId="24" xfId="0" applyFill="1" applyBorder="1"/>
    <xf numFmtId="0" fontId="0" fillId="2" borderId="26" xfId="0" applyFill="1" applyBorder="1"/>
    <xf numFmtId="0" fontId="0" fillId="2" borderId="23" xfId="0" applyFill="1" applyBorder="1"/>
    <xf numFmtId="0" fontId="2" fillId="2" borderId="11" xfId="0" applyFont="1" applyFill="1" applyBorder="1" applyAlignment="1"/>
    <xf numFmtId="0" fontId="0" fillId="2" borderId="1" xfId="0" applyFill="1" applyBorder="1"/>
    <xf numFmtId="0" fontId="0" fillId="14" borderId="1" xfId="0" applyFill="1" applyBorder="1"/>
    <xf numFmtId="0" fontId="11" fillId="2" borderId="10" xfId="0" applyFont="1" applyFill="1" applyBorder="1" applyAlignment="1"/>
    <xf numFmtId="0" fontId="0" fillId="16" borderId="13" xfId="0" applyFill="1" applyBorder="1"/>
    <xf numFmtId="0" fontId="0" fillId="16" borderId="5" xfId="0" applyFill="1" applyBorder="1"/>
    <xf numFmtId="0" fontId="0" fillId="16" borderId="27" xfId="0" applyFill="1" applyBorder="1"/>
    <xf numFmtId="0" fontId="0" fillId="16" borderId="6" xfId="0" applyFill="1" applyBorder="1"/>
    <xf numFmtId="0" fontId="0" fillId="16" borderId="28" xfId="0" applyFill="1" applyBorder="1"/>
    <xf numFmtId="0" fontId="0" fillId="2" borderId="6" xfId="0" applyFill="1" applyBorder="1"/>
    <xf numFmtId="0" fontId="0" fillId="2" borderId="28" xfId="0" applyFill="1" applyBorder="1"/>
    <xf numFmtId="0" fontId="0" fillId="0" borderId="0" xfId="0" applyFont="1"/>
    <xf numFmtId="0" fontId="13" fillId="17" borderId="14" xfId="0" quotePrefix="1" applyFont="1" applyFill="1" applyBorder="1" applyAlignment="1" applyProtection="1">
      <alignment horizontal="center" vertical="center" wrapText="1"/>
    </xf>
    <xf numFmtId="0" fontId="13" fillId="17" borderId="14" xfId="0" applyFont="1" applyFill="1" applyBorder="1" applyAlignment="1" applyProtection="1">
      <alignment horizontal="center" vertical="center"/>
    </xf>
    <xf numFmtId="0" fontId="13" fillId="17" borderId="15" xfId="0" applyFont="1" applyFill="1" applyBorder="1" applyAlignment="1" applyProtection="1">
      <alignment horizontal="center" vertical="center"/>
    </xf>
    <xf numFmtId="0" fontId="14" fillId="0" borderId="0" xfId="0" applyFont="1" applyBorder="1"/>
    <xf numFmtId="0" fontId="15" fillId="18" borderId="1" xfId="0" applyFont="1" applyFill="1" applyBorder="1" applyAlignment="1" applyProtection="1">
      <alignment horizontal="center" vertical="center"/>
      <protection locked="0"/>
    </xf>
    <xf numFmtId="0" fontId="15" fillId="18" borderId="1" xfId="0" quotePrefix="1" applyFont="1" applyFill="1" applyBorder="1" applyAlignment="1" applyProtection="1">
      <alignment horizontal="center" vertical="center"/>
      <protection locked="0"/>
    </xf>
    <xf numFmtId="0" fontId="15" fillId="18" borderId="16" xfId="0" quotePrefix="1" applyFont="1" applyFill="1" applyBorder="1" applyAlignment="1" applyProtection="1">
      <alignment horizontal="center" vertical="center"/>
      <protection locked="0"/>
    </xf>
    <xf numFmtId="0" fontId="13" fillId="17" borderId="1" xfId="0" applyFont="1" applyFill="1" applyBorder="1" applyAlignment="1" applyProtection="1">
      <alignment horizontal="center" vertical="center"/>
    </xf>
    <xf numFmtId="0" fontId="13" fillId="17" borderId="16" xfId="0" applyFont="1" applyFill="1" applyBorder="1" applyAlignment="1" applyProtection="1">
      <alignment horizontal="center" vertical="center" wrapText="1"/>
    </xf>
    <xf numFmtId="0" fontId="17" fillId="18" borderId="1" xfId="0" applyFont="1" applyFill="1" applyBorder="1" applyAlignment="1" applyProtection="1">
      <alignment horizontal="center" vertical="center"/>
      <protection locked="0"/>
    </xf>
    <xf numFmtId="0" fontId="16" fillId="18" borderId="16" xfId="0" applyFont="1" applyFill="1" applyBorder="1" applyAlignment="1" applyProtection="1">
      <alignment horizontal="center" vertical="center"/>
      <protection locked="0"/>
    </xf>
    <xf numFmtId="0" fontId="13" fillId="17" borderId="1" xfId="0" quotePrefix="1" applyFont="1" applyFill="1" applyBorder="1" applyAlignment="1" applyProtection="1">
      <alignment horizontal="center" vertical="center" wrapText="1"/>
    </xf>
    <xf numFmtId="0" fontId="18" fillId="17" borderId="1" xfId="0" applyFont="1" applyFill="1" applyBorder="1" applyAlignment="1" applyProtection="1">
      <alignment horizontal="center" vertical="center" wrapText="1"/>
    </xf>
    <xf numFmtId="0" fontId="0" fillId="0" borderId="0" xfId="0" applyFill="1" applyBorder="1"/>
    <xf numFmtId="0" fontId="18" fillId="2" borderId="0" xfId="0" applyFont="1" applyFill="1" applyBorder="1"/>
    <xf numFmtId="0" fontId="0" fillId="16" borderId="17" xfId="0" applyFill="1" applyBorder="1"/>
    <xf numFmtId="0" fontId="0" fillId="16" borderId="18" xfId="0" applyFill="1" applyBorder="1"/>
    <xf numFmtId="0" fontId="0" fillId="16" borderId="40" xfId="0" applyFill="1" applyBorder="1"/>
    <xf numFmtId="0" fontId="18" fillId="17" borderId="39" xfId="0" applyFont="1" applyFill="1" applyBorder="1" applyAlignment="1" applyProtection="1">
      <alignment horizontal="center" vertical="center" wrapText="1"/>
    </xf>
    <xf numFmtId="0" fontId="15" fillId="19" borderId="43" xfId="0" quotePrefix="1" applyFont="1" applyFill="1" applyBorder="1" applyAlignment="1" applyProtection="1">
      <alignment horizontal="center" vertical="center"/>
    </xf>
    <xf numFmtId="0" fontId="15" fillId="20" borderId="19" xfId="0" quotePrefix="1" applyFont="1" applyFill="1" applyBorder="1" applyAlignment="1" applyProtection="1">
      <alignment horizontal="center" vertical="center"/>
    </xf>
    <xf numFmtId="0" fontId="0" fillId="16" borderId="44" xfId="0" applyFill="1" applyBorder="1"/>
    <xf numFmtId="0" fontId="25" fillId="2" borderId="13" xfId="0" applyFont="1" applyFill="1" applyBorder="1" applyAlignment="1">
      <alignment horizontal="center" vertical="center"/>
    </xf>
    <xf numFmtId="0" fontId="0" fillId="2" borderId="27" xfId="0" applyFill="1" applyBorder="1"/>
    <xf numFmtId="0" fontId="25" fillId="0" borderId="0" xfId="0" applyFont="1"/>
    <xf numFmtId="0" fontId="0" fillId="2" borderId="0" xfId="0" applyFont="1" applyFill="1" applyBorder="1"/>
    <xf numFmtId="0" fontId="0" fillId="2" borderId="0" xfId="0" applyFont="1" applyFill="1" applyBorder="1" applyAlignment="1">
      <alignment wrapText="1"/>
    </xf>
    <xf numFmtId="0" fontId="0" fillId="2" borderId="0" xfId="0" applyFont="1" applyFill="1" applyBorder="1" applyAlignment="1">
      <alignment horizontal="center" vertical="center"/>
    </xf>
    <xf numFmtId="0" fontId="0" fillId="2" borderId="28" xfId="0" applyFont="1" applyFill="1" applyBorder="1"/>
    <xf numFmtId="0" fontId="25" fillId="2" borderId="0" xfId="0" applyFont="1" applyFill="1"/>
    <xf numFmtId="0" fontId="2" fillId="11" borderId="14" xfId="0" applyFont="1" applyFill="1" applyBorder="1" applyAlignment="1">
      <alignment horizontal="center" vertical="center" wrapText="1"/>
    </xf>
    <xf numFmtId="0" fontId="21" fillId="0" borderId="0" xfId="0" applyFont="1"/>
    <xf numFmtId="0" fontId="2" fillId="2" borderId="6" xfId="0" applyFont="1" applyFill="1" applyBorder="1"/>
    <xf numFmtId="0" fontId="0" fillId="2" borderId="28" xfId="0" applyFont="1" applyFill="1" applyBorder="1" applyAlignment="1">
      <alignment horizontal="center" vertical="center"/>
    </xf>
    <xf numFmtId="0" fontId="2" fillId="10" borderId="30" xfId="0" applyFont="1" applyFill="1" applyBorder="1" applyAlignment="1">
      <alignment horizontal="center" vertical="center"/>
    </xf>
    <xf numFmtId="0" fontId="27" fillId="2" borderId="1" xfId="0" applyFont="1" applyFill="1" applyBorder="1" applyAlignment="1">
      <alignment horizontal="center" vertical="center"/>
    </xf>
    <xf numFmtId="0" fontId="0" fillId="5" borderId="16" xfId="0" applyFont="1" applyFill="1" applyBorder="1" applyAlignment="1">
      <alignment horizontal="center" vertical="center"/>
    </xf>
    <xf numFmtId="0" fontId="27" fillId="0" borderId="0" xfId="0" applyFont="1" applyFill="1" applyBorder="1" applyAlignment="1">
      <alignment wrapText="1"/>
    </xf>
    <xf numFmtId="0" fontId="27" fillId="2" borderId="1" xfId="0" applyFont="1" applyFill="1" applyBorder="1" applyAlignment="1">
      <alignment horizontal="center" vertical="center" wrapText="1"/>
    </xf>
    <xf numFmtId="0" fontId="27" fillId="2" borderId="11" xfId="0" applyFont="1" applyFill="1" applyBorder="1" applyAlignment="1"/>
    <xf numFmtId="0" fontId="0" fillId="18" borderId="26" xfId="0" applyFont="1" applyFill="1" applyBorder="1" applyAlignment="1">
      <alignment horizontal="left" vertical="top"/>
    </xf>
    <xf numFmtId="0" fontId="0" fillId="18" borderId="46" xfId="0" applyFont="1" applyFill="1" applyBorder="1" applyAlignment="1">
      <alignment horizontal="left" vertical="top"/>
    </xf>
    <xf numFmtId="0" fontId="27" fillId="2" borderId="11" xfId="0" applyFont="1" applyFill="1" applyBorder="1" applyAlignment="1">
      <alignment horizontal="center"/>
    </xf>
    <xf numFmtId="0" fontId="27" fillId="2" borderId="0" xfId="0" applyFont="1" applyFill="1" applyBorder="1" applyAlignment="1">
      <alignment horizontal="center"/>
    </xf>
    <xf numFmtId="0" fontId="27" fillId="2" borderId="0" xfId="0" applyFont="1" applyFill="1" applyBorder="1" applyAlignment="1">
      <alignment horizontal="center" vertical="center"/>
    </xf>
    <xf numFmtId="0" fontId="27" fillId="18" borderId="1" xfId="0" applyFont="1" applyFill="1" applyBorder="1" applyAlignment="1">
      <alignment horizontal="center" vertical="center"/>
    </xf>
    <xf numFmtId="0" fontId="27" fillId="2" borderId="28" xfId="0" applyFont="1" applyFill="1" applyBorder="1" applyAlignment="1">
      <alignment horizontal="center" vertical="center"/>
    </xf>
    <xf numFmtId="166" fontId="27" fillId="21" borderId="1" xfId="0" applyNumberFormat="1" applyFont="1" applyFill="1" applyBorder="1" applyAlignment="1">
      <alignment horizontal="center" vertical="center"/>
    </xf>
    <xf numFmtId="43" fontId="27" fillId="2" borderId="0" xfId="1347" applyFont="1" applyFill="1" applyBorder="1" applyAlignment="1">
      <alignment horizontal="center" vertical="center"/>
    </xf>
    <xf numFmtId="43" fontId="27" fillId="21" borderId="1" xfId="1347" applyFont="1" applyFill="1" applyBorder="1" applyAlignment="1">
      <alignment horizontal="center" vertical="center"/>
    </xf>
    <xf numFmtId="43" fontId="27" fillId="2" borderId="28" xfId="1347" applyFont="1" applyFill="1" applyBorder="1" applyAlignment="1">
      <alignment horizontal="center" vertical="center"/>
    </xf>
    <xf numFmtId="2" fontId="27" fillId="2" borderId="0" xfId="0" applyNumberFormat="1" applyFont="1" applyFill="1" applyBorder="1" applyAlignment="1">
      <alignment horizontal="center" vertical="center"/>
    </xf>
    <xf numFmtId="2" fontId="27" fillId="21" borderId="1" xfId="0" applyNumberFormat="1" applyFont="1" applyFill="1" applyBorder="1" applyAlignment="1">
      <alignment horizontal="center" vertical="center"/>
    </xf>
    <xf numFmtId="2" fontId="27" fillId="2" borderId="28" xfId="0" applyNumberFormat="1" applyFont="1" applyFill="1" applyBorder="1" applyAlignment="1">
      <alignment horizontal="center" vertical="center"/>
    </xf>
    <xf numFmtId="0" fontId="27" fillId="21" borderId="1" xfId="0" applyFont="1" applyFill="1" applyBorder="1" applyAlignment="1">
      <alignment horizontal="center" vertical="center"/>
    </xf>
    <xf numFmtId="167" fontId="27" fillId="21" borderId="1" xfId="0" applyNumberFormat="1" applyFont="1" applyFill="1" applyBorder="1" applyAlignment="1">
      <alignment horizontal="center" vertical="center"/>
    </xf>
    <xf numFmtId="0" fontId="25" fillId="0" borderId="6" xfId="0" applyFont="1" applyBorder="1"/>
    <xf numFmtId="0" fontId="0" fillId="0" borderId="18" xfId="0" applyFont="1" applyBorder="1"/>
    <xf numFmtId="0" fontId="27" fillId="2" borderId="18" xfId="0" applyFont="1" applyFill="1" applyBorder="1" applyAlignment="1">
      <alignment horizontal="center"/>
    </xf>
    <xf numFmtId="43" fontId="27" fillId="21" borderId="19" xfId="1347" applyFont="1" applyFill="1" applyBorder="1" applyAlignment="1">
      <alignment horizontal="center" vertical="center"/>
    </xf>
    <xf numFmtId="0" fontId="0" fillId="2" borderId="40" xfId="0" applyFont="1" applyFill="1" applyBorder="1" applyAlignment="1">
      <alignment horizontal="center" vertical="center"/>
    </xf>
    <xf numFmtId="0" fontId="25" fillId="16" borderId="18" xfId="0" applyFont="1" applyFill="1" applyBorder="1" applyAlignment="1">
      <alignment horizontal="center" vertical="center"/>
    </xf>
    <xf numFmtId="0" fontId="21" fillId="16" borderId="18" xfId="0" applyFont="1" applyFill="1" applyBorder="1"/>
    <xf numFmtId="0" fontId="25" fillId="16" borderId="18" xfId="0" applyFont="1" applyFill="1" applyBorder="1" applyAlignment="1">
      <alignment wrapText="1"/>
    </xf>
    <xf numFmtId="0" fontId="25" fillId="16" borderId="18" xfId="0" applyFont="1" applyFill="1" applyBorder="1"/>
    <xf numFmtId="0" fontId="25" fillId="2" borderId="0" xfId="0" applyFont="1" applyFill="1" applyAlignment="1">
      <alignment horizontal="center" vertical="center"/>
    </xf>
    <xf numFmtId="0" fontId="25" fillId="0" borderId="0" xfId="0" applyFont="1" applyAlignment="1">
      <alignment wrapText="1"/>
    </xf>
    <xf numFmtId="0" fontId="25" fillId="0" borderId="0" xfId="0" applyFont="1" applyAlignment="1">
      <alignment horizontal="center" vertical="center"/>
    </xf>
    <xf numFmtId="0" fontId="27" fillId="2" borderId="3" xfId="0" applyFont="1" applyFill="1" applyBorder="1" applyAlignment="1">
      <alignment horizontal="center" vertical="center"/>
    </xf>
    <xf numFmtId="0" fontId="29" fillId="0" borderId="0" xfId="0" applyFont="1"/>
    <xf numFmtId="0" fontId="29" fillId="0" borderId="0" xfId="0" applyFont="1" applyAlignment="1">
      <alignment wrapText="1"/>
    </xf>
    <xf numFmtId="0" fontId="30" fillId="0" borderId="0" xfId="0" applyFont="1"/>
    <xf numFmtId="0" fontId="33" fillId="10" borderId="30" xfId="0" applyFont="1" applyFill="1" applyBorder="1" applyAlignment="1">
      <alignment horizontal="center" vertical="center"/>
    </xf>
    <xf numFmtId="0" fontId="34" fillId="0" borderId="23" xfId="0" applyFont="1" applyBorder="1" applyAlignment="1">
      <alignment horizontal="center" vertical="center"/>
    </xf>
    <xf numFmtId="0" fontId="33" fillId="10" borderId="1" xfId="0" applyFont="1" applyFill="1" applyBorder="1" applyAlignment="1">
      <alignment horizontal="left"/>
    </xf>
    <xf numFmtId="0" fontId="29" fillId="2" borderId="0" xfId="0" applyFont="1" applyFill="1"/>
    <xf numFmtId="0" fontId="10" fillId="2" borderId="0" xfId="0" applyFont="1" applyFill="1" applyBorder="1"/>
    <xf numFmtId="0" fontId="10" fillId="2" borderId="0" xfId="0" applyFont="1" applyFill="1" applyBorder="1" applyAlignment="1">
      <alignment horizontal="center"/>
    </xf>
    <xf numFmtId="0" fontId="10" fillId="2" borderId="0" xfId="0" applyFont="1" applyFill="1" applyBorder="1" applyAlignment="1">
      <alignment horizontal="center" vertical="center"/>
    </xf>
    <xf numFmtId="0" fontId="10" fillId="2" borderId="0" xfId="0" applyFont="1" applyFill="1" applyBorder="1" applyAlignment="1">
      <alignment wrapText="1"/>
    </xf>
    <xf numFmtId="0" fontId="32" fillId="2" borderId="0" xfId="0" applyFont="1" applyFill="1" applyBorder="1" applyAlignment="1">
      <alignment horizontal="left"/>
    </xf>
    <xf numFmtId="0" fontId="0" fillId="2" borderId="0" xfId="0" applyFont="1" applyFill="1" applyBorder="1" applyAlignment="1">
      <alignment horizontal="left"/>
    </xf>
    <xf numFmtId="0" fontId="33" fillId="2" borderId="0" xfId="0" applyFont="1" applyFill="1" applyBorder="1" applyAlignment="1">
      <alignment horizontal="left"/>
    </xf>
    <xf numFmtId="0" fontId="33" fillId="2" borderId="6" xfId="0" applyFont="1" applyFill="1" applyBorder="1"/>
    <xf numFmtId="0" fontId="10" fillId="9" borderId="23" xfId="0" applyFont="1" applyFill="1" applyBorder="1"/>
    <xf numFmtId="0" fontId="10" fillId="9" borderId="23" xfId="0" applyFont="1" applyFill="1" applyBorder="1" applyAlignment="1">
      <alignment horizontal="center"/>
    </xf>
    <xf numFmtId="0" fontId="10" fillId="9" borderId="3" xfId="0" applyFont="1" applyFill="1" applyBorder="1"/>
    <xf numFmtId="0" fontId="34" fillId="23" borderId="23" xfId="0" applyFont="1" applyFill="1" applyBorder="1" applyAlignment="1">
      <alignment horizontal="center"/>
    </xf>
    <xf numFmtId="9" fontId="10" fillId="9" borderId="23" xfId="0" applyNumberFormat="1" applyFont="1" applyFill="1" applyBorder="1"/>
    <xf numFmtId="164" fontId="34" fillId="22" borderId="23" xfId="0" applyNumberFormat="1" applyFont="1" applyFill="1" applyBorder="1" applyAlignment="1">
      <alignment horizontal="center"/>
    </xf>
    <xf numFmtId="9" fontId="10" fillId="9" borderId="23" xfId="0" applyNumberFormat="1" applyFont="1" applyFill="1" applyBorder="1" applyAlignment="1">
      <alignment horizontal="center"/>
    </xf>
    <xf numFmtId="9" fontId="34" fillId="22" borderId="3" xfId="29" applyFont="1" applyFill="1" applyBorder="1" applyAlignment="1">
      <alignment horizontal="center"/>
    </xf>
    <xf numFmtId="0" fontId="32" fillId="9" borderId="0" xfId="0" applyFont="1" applyFill="1" applyBorder="1"/>
    <xf numFmtId="164" fontId="34" fillId="22" borderId="1" xfId="0" applyNumberFormat="1" applyFont="1" applyFill="1" applyBorder="1" applyAlignment="1">
      <alignment horizontal="center"/>
    </xf>
    <xf numFmtId="0" fontId="34" fillId="23" borderId="3" xfId="0" applyFont="1" applyFill="1" applyBorder="1" applyAlignment="1">
      <alignment horizontal="center"/>
    </xf>
    <xf numFmtId="0" fontId="34" fillId="9" borderId="23" xfId="0" applyFont="1" applyFill="1" applyBorder="1" applyAlignment="1">
      <alignment horizontal="center"/>
    </xf>
    <xf numFmtId="0" fontId="34" fillId="22" borderId="3" xfId="0" applyFont="1" applyFill="1" applyBorder="1" applyAlignment="1">
      <alignment horizontal="center"/>
    </xf>
    <xf numFmtId="0" fontId="3" fillId="19" borderId="1" xfId="0" applyFont="1" applyFill="1" applyBorder="1" applyAlignment="1">
      <alignment horizontal="center"/>
    </xf>
    <xf numFmtId="165" fontId="34" fillId="23" borderId="23" xfId="1347" applyNumberFormat="1" applyFont="1" applyFill="1" applyBorder="1" applyAlignment="1">
      <alignment horizontal="center"/>
    </xf>
    <xf numFmtId="0" fontId="34" fillId="22" borderId="2" xfId="0" applyFont="1" applyFill="1" applyBorder="1" applyAlignment="1">
      <alignment horizontal="center"/>
    </xf>
    <xf numFmtId="9" fontId="34" fillId="22" borderId="2" xfId="0" applyNumberFormat="1" applyFont="1" applyFill="1" applyBorder="1" applyAlignment="1">
      <alignment horizontal="center"/>
    </xf>
    <xf numFmtId="1" fontId="34" fillId="15" borderId="0" xfId="0" applyNumberFormat="1" applyFont="1" applyFill="1" applyBorder="1" applyAlignment="1">
      <alignment horizontal="center"/>
    </xf>
    <xf numFmtId="1" fontId="34" fillId="15" borderId="23" xfId="0" applyNumberFormat="1" applyFont="1" applyFill="1" applyBorder="1" applyAlignment="1">
      <alignment horizontal="center"/>
    </xf>
    <xf numFmtId="0" fontId="34" fillId="15" borderId="23" xfId="0" applyFont="1" applyFill="1" applyBorder="1" applyAlignment="1">
      <alignment horizontal="center"/>
    </xf>
    <xf numFmtId="9" fontId="34" fillId="15" borderId="23" xfId="0" applyNumberFormat="1" applyFont="1" applyFill="1" applyBorder="1"/>
    <xf numFmtId="165" fontId="34" fillId="23" borderId="2" xfId="1347" applyNumberFormat="1" applyFont="1" applyFill="1" applyBorder="1" applyAlignment="1">
      <alignment horizontal="center"/>
    </xf>
    <xf numFmtId="0" fontId="34" fillId="23" borderId="1" xfId="0" applyFont="1" applyFill="1" applyBorder="1" applyAlignment="1">
      <alignment horizontal="center"/>
    </xf>
    <xf numFmtId="0" fontId="32" fillId="2" borderId="0" xfId="0" applyFont="1" applyFill="1" applyBorder="1"/>
    <xf numFmtId="0" fontId="3" fillId="24" borderId="1" xfId="0" applyFont="1" applyFill="1" applyBorder="1" applyAlignment="1">
      <alignment horizontal="center"/>
    </xf>
    <xf numFmtId="9" fontId="10" fillId="9" borderId="1" xfId="0" applyNumberFormat="1" applyFont="1" applyFill="1" applyBorder="1"/>
    <xf numFmtId="9" fontId="10" fillId="9" borderId="1" xfId="0" applyNumberFormat="1" applyFont="1" applyFill="1" applyBorder="1" applyAlignment="1">
      <alignment horizontal="center"/>
    </xf>
    <xf numFmtId="9" fontId="34" fillId="22" borderId="1" xfId="0" applyNumberFormat="1" applyFont="1" applyFill="1" applyBorder="1" applyAlignment="1">
      <alignment horizontal="center"/>
    </xf>
    <xf numFmtId="0" fontId="10" fillId="9" borderId="1" xfId="0" applyFont="1" applyFill="1" applyBorder="1"/>
    <xf numFmtId="0" fontId="34" fillId="23" borderId="1" xfId="0" applyFont="1" applyFill="1" applyBorder="1" applyAlignment="1" applyProtection="1">
      <alignment horizontal="center"/>
      <protection locked="0"/>
    </xf>
    <xf numFmtId="0" fontId="10" fillId="0" borderId="0" xfId="0" applyFont="1" applyBorder="1"/>
    <xf numFmtId="0" fontId="34" fillId="7" borderId="0" xfId="0" applyFont="1" applyFill="1" applyBorder="1" applyAlignment="1">
      <alignment horizontal="center" vertical="center"/>
    </xf>
    <xf numFmtId="0" fontId="32" fillId="18" borderId="1" xfId="0" applyFont="1" applyFill="1" applyBorder="1" applyAlignment="1">
      <alignment vertical="center"/>
    </xf>
    <xf numFmtId="0" fontId="36" fillId="0" borderId="0" xfId="0" applyFont="1"/>
    <xf numFmtId="0" fontId="31" fillId="2" borderId="0" xfId="0" applyFont="1" applyFill="1" applyBorder="1"/>
    <xf numFmtId="0" fontId="31" fillId="2" borderId="0" xfId="0" applyFont="1" applyFill="1" applyBorder="1" applyAlignment="1">
      <alignment horizontal="center"/>
    </xf>
    <xf numFmtId="0" fontId="31" fillId="13" borderId="0" xfId="0" applyFont="1" applyFill="1" applyBorder="1" applyAlignment="1">
      <alignment horizontal="center" vertical="center"/>
    </xf>
    <xf numFmtId="0" fontId="31" fillId="13" borderId="0" xfId="0" applyFont="1" applyFill="1" applyBorder="1"/>
    <xf numFmtId="0" fontId="31" fillId="13" borderId="0" xfId="0" applyFont="1" applyFill="1" applyBorder="1" applyAlignment="1">
      <alignment wrapText="1"/>
    </xf>
    <xf numFmtId="0" fontId="29" fillId="2" borderId="0" xfId="0" applyFont="1" applyFill="1" applyBorder="1"/>
    <xf numFmtId="0" fontId="30" fillId="2" borderId="0" xfId="0" applyFont="1" applyFill="1" applyBorder="1"/>
    <xf numFmtId="0" fontId="22" fillId="2" borderId="0" xfId="0" applyFont="1" applyFill="1" applyBorder="1" applyAlignment="1">
      <alignment horizontal="left" vertical="top" wrapText="1"/>
    </xf>
    <xf numFmtId="0" fontId="32" fillId="2" borderId="9" xfId="0" applyFont="1" applyFill="1" applyBorder="1" applyAlignment="1"/>
    <xf numFmtId="0" fontId="32" fillId="2" borderId="2" xfId="0" applyFont="1" applyFill="1" applyBorder="1" applyAlignment="1"/>
    <xf numFmtId="0" fontId="32" fillId="2" borderId="1" xfId="0" applyFont="1" applyFill="1" applyBorder="1" applyAlignment="1"/>
    <xf numFmtId="0" fontId="12" fillId="2" borderId="5" xfId="0" applyFont="1" applyFill="1" applyBorder="1" applyAlignment="1">
      <alignment horizontal="center" vertical="center" wrapText="1"/>
    </xf>
    <xf numFmtId="0" fontId="22" fillId="2" borderId="0" xfId="0" applyFont="1" applyFill="1" applyBorder="1" applyAlignment="1">
      <alignment horizontal="left" vertical="top" wrapText="1"/>
    </xf>
    <xf numFmtId="0" fontId="0" fillId="2" borderId="9" xfId="0" applyFont="1" applyFill="1" applyBorder="1" applyAlignment="1">
      <alignment horizontal="right" vertical="center" wrapText="1"/>
    </xf>
    <xf numFmtId="0" fontId="0" fillId="2" borderId="2" xfId="0" applyFont="1" applyFill="1" applyBorder="1" applyAlignment="1">
      <alignment horizontal="right" vertical="center" wrapText="1"/>
    </xf>
    <xf numFmtId="0" fontId="2" fillId="18" borderId="45" xfId="0" applyFont="1" applyFill="1" applyBorder="1" applyAlignment="1">
      <alignment horizontal="left" vertical="top" wrapText="1"/>
    </xf>
    <xf numFmtId="0" fontId="2" fillId="18" borderId="45" xfId="0" applyFont="1" applyFill="1" applyBorder="1" applyAlignment="1">
      <alignment horizontal="left" vertical="top"/>
    </xf>
    <xf numFmtId="0" fontId="37" fillId="0" borderId="0" xfId="0" applyFont="1"/>
    <xf numFmtId="0" fontId="38" fillId="0" borderId="10" xfId="0" applyFont="1" applyBorder="1"/>
    <xf numFmtId="0" fontId="0" fillId="0" borderId="11" xfId="0" applyBorder="1"/>
    <xf numFmtId="0" fontId="0" fillId="0" borderId="12" xfId="0" applyBorder="1"/>
    <xf numFmtId="0" fontId="0" fillId="0" borderId="7" xfId="0" applyBorder="1"/>
    <xf numFmtId="0" fontId="0" fillId="0" borderId="24" xfId="0" applyBorder="1"/>
    <xf numFmtId="0" fontId="38" fillId="0" borderId="7" xfId="0" applyFont="1" applyBorder="1" applyAlignment="1">
      <alignment horizontal="center"/>
    </xf>
    <xf numFmtId="0" fontId="38" fillId="0" borderId="0" xfId="0" applyFont="1" applyBorder="1" applyAlignment="1">
      <alignment horizontal="center"/>
    </xf>
    <xf numFmtId="0" fontId="0" fillId="25" borderId="25" xfId="0" applyFill="1" applyBorder="1"/>
    <xf numFmtId="0" fontId="0" fillId="25" borderId="26" xfId="0" applyFill="1" applyBorder="1"/>
    <xf numFmtId="1" fontId="38" fillId="26" borderId="51" xfId="0" applyNumberFormat="1" applyFont="1" applyFill="1" applyBorder="1"/>
    <xf numFmtId="0" fontId="0" fillId="0" borderId="26" xfId="0" applyBorder="1"/>
    <xf numFmtId="0" fontId="0" fillId="0" borderId="23" xfId="0" applyBorder="1"/>
    <xf numFmtId="0" fontId="38" fillId="0" borderId="7" xfId="0" applyFont="1" applyBorder="1"/>
    <xf numFmtId="0" fontId="38" fillId="0" borderId="0" xfId="0" applyFont="1" applyBorder="1"/>
    <xf numFmtId="0" fontId="0" fillId="25" borderId="25" xfId="0" applyFont="1" applyFill="1" applyBorder="1"/>
    <xf numFmtId="168" fontId="38" fillId="26" borderId="51" xfId="1348" applyNumberFormat="1" applyFont="1" applyFill="1" applyBorder="1"/>
    <xf numFmtId="0" fontId="0" fillId="0" borderId="0" xfId="0" applyFont="1" applyFill="1"/>
    <xf numFmtId="0" fontId="0" fillId="0" borderId="0" xfId="0" applyFill="1"/>
    <xf numFmtId="169" fontId="38" fillId="0" borderId="0" xfId="1348" applyNumberFormat="1" applyFont="1" applyFill="1" applyBorder="1"/>
    <xf numFmtId="0" fontId="38" fillId="0" borderId="0" xfId="0" applyFont="1"/>
    <xf numFmtId="0" fontId="40" fillId="0" borderId="0" xfId="0" applyFont="1"/>
    <xf numFmtId="0" fontId="0" fillId="0" borderId="0" xfId="0" quotePrefix="1"/>
    <xf numFmtId="169" fontId="38" fillId="26" borderId="51" xfId="1348" applyNumberFormat="1" applyFont="1" applyFill="1" applyBorder="1"/>
    <xf numFmtId="0" fontId="0" fillId="16" borderId="0" xfId="0" applyFill="1" applyBorder="1"/>
    <xf numFmtId="0" fontId="33" fillId="10" borderId="30" xfId="0" quotePrefix="1" applyFont="1" applyFill="1" applyBorder="1" applyAlignment="1">
      <alignment horizontal="center"/>
    </xf>
    <xf numFmtId="0" fontId="33" fillId="10" borderId="30" xfId="0" quotePrefix="1" applyFont="1" applyFill="1" applyBorder="1" applyAlignment="1">
      <alignment horizontal="center" vertical="center"/>
    </xf>
    <xf numFmtId="2" fontId="33" fillId="10" borderId="30" xfId="0" quotePrefix="1" applyNumberFormat="1" applyFont="1" applyFill="1" applyBorder="1" applyAlignment="1">
      <alignment horizontal="center" vertical="center"/>
    </xf>
    <xf numFmtId="2" fontId="33" fillId="10" borderId="30" xfId="0" applyNumberFormat="1" applyFont="1" applyFill="1" applyBorder="1" applyAlignment="1">
      <alignment horizontal="center" vertical="center"/>
    </xf>
    <xf numFmtId="0" fontId="19" fillId="11" borderId="21" xfId="0" applyFont="1" applyFill="1" applyBorder="1" applyAlignment="1">
      <alignment vertical="center" wrapText="1"/>
    </xf>
    <xf numFmtId="0" fontId="45" fillId="11" borderId="21" xfId="0" applyFont="1" applyFill="1" applyBorder="1" applyAlignment="1">
      <alignment vertical="center" wrapText="1"/>
    </xf>
    <xf numFmtId="0" fontId="2" fillId="10" borderId="38" xfId="0" applyFont="1" applyFill="1" applyBorder="1" applyAlignment="1">
      <alignment horizontal="center" vertical="center"/>
    </xf>
    <xf numFmtId="0" fontId="0" fillId="2" borderId="38" xfId="0" applyFont="1" applyFill="1" applyBorder="1" applyAlignment="1">
      <alignment horizontal="right" vertical="center" wrapText="1"/>
    </xf>
    <xf numFmtId="0" fontId="2" fillId="0" borderId="0" xfId="0" applyFont="1" applyFill="1"/>
    <xf numFmtId="0" fontId="29" fillId="2" borderId="0" xfId="0" applyFont="1" applyFill="1" applyAlignment="1"/>
    <xf numFmtId="0" fontId="30" fillId="2" borderId="0" xfId="0" applyFont="1" applyFill="1"/>
    <xf numFmtId="0" fontId="33" fillId="2" borderId="1" xfId="0" applyFont="1" applyFill="1" applyBorder="1" applyAlignment="1">
      <alignment horizontal="center"/>
    </xf>
    <xf numFmtId="0" fontId="33" fillId="10" borderId="1" xfId="0" quotePrefix="1" applyFont="1" applyFill="1" applyBorder="1"/>
    <xf numFmtId="0" fontId="33" fillId="2" borderId="1" xfId="0" applyFont="1" applyFill="1" applyBorder="1" applyAlignment="1">
      <alignment horizontal="center" vertical="center"/>
    </xf>
    <xf numFmtId="0" fontId="32" fillId="2" borderId="0" xfId="0" applyFont="1" applyFill="1"/>
    <xf numFmtId="0" fontId="33" fillId="2" borderId="0" xfId="0" applyFont="1" applyFill="1" applyBorder="1" applyAlignment="1">
      <alignment horizontal="center" vertical="center"/>
    </xf>
    <xf numFmtId="0" fontId="33" fillId="2" borderId="0" xfId="0" applyFont="1" applyFill="1"/>
    <xf numFmtId="0" fontId="33" fillId="2" borderId="0" xfId="0" applyFont="1" applyFill="1" applyBorder="1" applyAlignment="1">
      <alignment horizontal="center" vertical="center" wrapText="1"/>
    </xf>
    <xf numFmtId="0" fontId="33" fillId="0" borderId="0" xfId="0" applyFont="1" applyFill="1" applyBorder="1" applyAlignment="1">
      <alignment horizontal="center" vertical="center"/>
    </xf>
    <xf numFmtId="0" fontId="32" fillId="2" borderId="0" xfId="0" applyFont="1" applyFill="1" applyAlignment="1"/>
    <xf numFmtId="0" fontId="33" fillId="0" borderId="0" xfId="0" applyFont="1" applyFill="1"/>
    <xf numFmtId="0" fontId="0" fillId="2" borderId="0" xfId="0" applyFont="1" applyFill="1"/>
    <xf numFmtId="0" fontId="33" fillId="0" borderId="1" xfId="0" quotePrefix="1" applyFont="1" applyFill="1" applyBorder="1"/>
    <xf numFmtId="0" fontId="33" fillId="0" borderId="1" xfId="0" applyFont="1" applyFill="1" applyBorder="1" applyAlignment="1">
      <alignment horizontal="center" vertical="center"/>
    </xf>
    <xf numFmtId="0" fontId="33" fillId="2" borderId="0" xfId="0" applyFont="1" applyFill="1" applyBorder="1"/>
    <xf numFmtId="0" fontId="33" fillId="2" borderId="0" xfId="0" applyFont="1" applyFill="1" applyBorder="1" applyAlignment="1">
      <alignment horizontal="left" vertical="center"/>
    </xf>
    <xf numFmtId="0" fontId="0" fillId="16" borderId="54" xfId="0" applyFill="1" applyBorder="1"/>
    <xf numFmtId="0" fontId="33" fillId="10" borderId="2" xfId="0" quotePrefix="1" applyFont="1" applyFill="1" applyBorder="1" applyAlignment="1">
      <alignment horizontal="center"/>
    </xf>
    <xf numFmtId="0" fontId="33" fillId="0" borderId="0" xfId="0" applyFont="1" applyBorder="1" applyAlignment="1">
      <alignment horizontal="center"/>
    </xf>
    <xf numFmtId="0" fontId="33" fillId="18" borderId="8" xfId="0" applyFont="1" applyFill="1" applyBorder="1" applyAlignment="1"/>
    <xf numFmtId="0" fontId="32" fillId="2" borderId="1" xfId="0" applyFont="1" applyFill="1" applyBorder="1" applyAlignment="1">
      <alignment horizontal="center"/>
    </xf>
    <xf numFmtId="0" fontId="33" fillId="11" borderId="14" xfId="0" applyFont="1" applyFill="1" applyBorder="1" applyAlignment="1">
      <alignment horizontal="center" vertical="center" wrapText="1"/>
    </xf>
    <xf numFmtId="0" fontId="33" fillId="11" borderId="15" xfId="0" applyFont="1" applyFill="1" applyBorder="1" applyAlignment="1">
      <alignment horizontal="center" vertical="center" wrapText="1"/>
    </xf>
    <xf numFmtId="0" fontId="32" fillId="2" borderId="28" xfId="0" applyFont="1" applyFill="1" applyBorder="1"/>
    <xf numFmtId="0" fontId="33" fillId="2" borderId="48" xfId="0" quotePrefix="1" applyFont="1" applyFill="1" applyBorder="1" applyAlignment="1">
      <alignment vertical="top"/>
    </xf>
    <xf numFmtId="0" fontId="33" fillId="2" borderId="6" xfId="0" quotePrefix="1" applyFont="1" applyFill="1" applyBorder="1" applyAlignment="1">
      <alignment horizontal="right" vertical="top"/>
    </xf>
    <xf numFmtId="0" fontId="33" fillId="2" borderId="17" xfId="0" quotePrefix="1" applyFont="1" applyFill="1" applyBorder="1" applyAlignment="1">
      <alignment horizontal="right" vertical="top"/>
    </xf>
    <xf numFmtId="0" fontId="33" fillId="10" borderId="19" xfId="0" quotePrefix="1" applyFont="1" applyFill="1" applyBorder="1"/>
    <xf numFmtId="0" fontId="33" fillId="10" borderId="29" xfId="0" applyFont="1" applyFill="1" applyBorder="1" applyAlignment="1">
      <alignment horizontal="center" vertical="center"/>
    </xf>
    <xf numFmtId="0" fontId="33" fillId="10" borderId="31" xfId="0" applyFont="1" applyFill="1" applyBorder="1" applyAlignment="1">
      <alignment horizontal="center" vertical="center"/>
    </xf>
    <xf numFmtId="0" fontId="33" fillId="2" borderId="19" xfId="0" applyFont="1" applyFill="1" applyBorder="1" applyAlignment="1">
      <alignment horizontal="center"/>
    </xf>
    <xf numFmtId="0" fontId="33" fillId="6" borderId="20" xfId="0" applyFont="1" applyFill="1" applyBorder="1" applyAlignment="1">
      <alignment horizontal="center" vertical="center"/>
    </xf>
    <xf numFmtId="0" fontId="46" fillId="10" borderId="56" xfId="0" applyFont="1" applyFill="1" applyBorder="1" applyAlignment="1">
      <alignment horizontal="center" vertical="center"/>
    </xf>
    <xf numFmtId="0" fontId="2" fillId="11" borderId="16" xfId="0" applyFont="1" applyFill="1" applyBorder="1" applyAlignment="1">
      <alignment horizontal="center" vertical="center"/>
    </xf>
    <xf numFmtId="0" fontId="3" fillId="24" borderId="16" xfId="0" applyFont="1" applyFill="1" applyBorder="1" applyAlignment="1">
      <alignment horizontal="center"/>
    </xf>
    <xf numFmtId="0" fontId="3" fillId="19" borderId="16" xfId="0" applyFont="1" applyFill="1" applyBorder="1" applyAlignment="1">
      <alignment horizontal="center"/>
    </xf>
    <xf numFmtId="0" fontId="33" fillId="2" borderId="17" xfId="0" applyFont="1" applyFill="1" applyBorder="1"/>
    <xf numFmtId="0" fontId="32" fillId="2" borderId="18" xfId="0" applyFont="1" applyFill="1" applyBorder="1"/>
    <xf numFmtId="0" fontId="3" fillId="19" borderId="20" xfId="0" applyFont="1" applyFill="1" applyBorder="1" applyAlignment="1">
      <alignment horizontal="center"/>
    </xf>
    <xf numFmtId="165" fontId="33" fillId="10" borderId="30" xfId="0" applyNumberFormat="1" applyFont="1" applyFill="1" applyBorder="1" applyAlignment="1">
      <alignment horizontal="center" vertical="center"/>
    </xf>
    <xf numFmtId="165" fontId="33" fillId="10" borderId="31" xfId="0" applyNumberFormat="1" applyFont="1" applyFill="1" applyBorder="1" applyAlignment="1">
      <alignment horizontal="center" vertical="center"/>
    </xf>
    <xf numFmtId="0" fontId="33" fillId="0" borderId="19" xfId="0" applyFont="1" applyFill="1" applyBorder="1" applyAlignment="1">
      <alignment horizontal="center"/>
    </xf>
    <xf numFmtId="0" fontId="33" fillId="2" borderId="13" xfId="0" applyFont="1" applyFill="1" applyBorder="1" applyAlignment="1">
      <alignment horizontal="center" vertical="center"/>
    </xf>
    <xf numFmtId="0" fontId="47" fillId="2" borderId="0" xfId="0" applyFont="1" applyFill="1" applyBorder="1" applyAlignment="1">
      <alignment vertical="center" wrapText="1"/>
    </xf>
    <xf numFmtId="0" fontId="33" fillId="10" borderId="47" xfId="0" applyFont="1" applyFill="1" applyBorder="1" applyAlignment="1">
      <alignment horizontal="center" vertical="center"/>
    </xf>
    <xf numFmtId="0" fontId="33" fillId="2" borderId="4" xfId="0" applyFont="1" applyFill="1" applyBorder="1" applyAlignment="1">
      <alignment horizontal="center"/>
    </xf>
    <xf numFmtId="0" fontId="34" fillId="23" borderId="2" xfId="0" applyFont="1" applyFill="1" applyBorder="1" applyAlignment="1">
      <alignment horizontal="center"/>
    </xf>
    <xf numFmtId="0" fontId="0" fillId="2" borderId="13" xfId="0" applyFill="1" applyBorder="1"/>
    <xf numFmtId="0" fontId="33" fillId="10" borderId="56" xfId="0" applyFont="1" applyFill="1" applyBorder="1" applyAlignment="1">
      <alignment horizontal="center" vertical="center"/>
    </xf>
    <xf numFmtId="0" fontId="33" fillId="2" borderId="0" xfId="0" applyFont="1" applyFill="1" applyBorder="1" applyAlignment="1">
      <alignment horizontal="center" vertical="center"/>
    </xf>
    <xf numFmtId="0" fontId="33" fillId="2" borderId="1" xfId="0" applyFont="1" applyFill="1" applyBorder="1" applyAlignment="1">
      <alignment horizontal="center" vertical="center"/>
    </xf>
    <xf numFmtId="165" fontId="33" fillId="10" borderId="30" xfId="0" applyNumberFormat="1" applyFont="1" applyFill="1" applyBorder="1" applyAlignment="1">
      <alignment horizontal="center" vertical="center"/>
    </xf>
    <xf numFmtId="0" fontId="0" fillId="18" borderId="1" xfId="0" applyFont="1" applyFill="1" applyBorder="1" applyAlignment="1">
      <alignment vertical="center" wrapText="1"/>
    </xf>
    <xf numFmtId="0" fontId="0" fillId="0" borderId="1" xfId="0" applyBorder="1" applyAlignment="1"/>
    <xf numFmtId="0" fontId="32" fillId="0" borderId="1" xfId="0" quotePrefix="1" applyFont="1" applyFill="1" applyBorder="1" applyAlignment="1"/>
    <xf numFmtId="0" fontId="33" fillId="10" borderId="1" xfId="0" quotePrefix="1" applyFont="1" applyFill="1" applyBorder="1" applyAlignment="1">
      <alignment horizontal="center" vertical="center"/>
    </xf>
    <xf numFmtId="0" fontId="33" fillId="10" borderId="19" xfId="0" quotePrefix="1" applyFont="1" applyFill="1" applyBorder="1" applyAlignment="1">
      <alignment horizontal="center" vertical="center"/>
    </xf>
    <xf numFmtId="0" fontId="34" fillId="12" borderId="22" xfId="0" applyFont="1" applyFill="1" applyBorder="1" applyAlignment="1">
      <alignment horizontal="center" vertical="center" wrapText="1"/>
    </xf>
    <xf numFmtId="0" fontId="34" fillId="12" borderId="60" xfId="0" applyFont="1" applyFill="1" applyBorder="1" applyAlignment="1">
      <alignment horizontal="center" vertical="center" wrapText="1"/>
    </xf>
    <xf numFmtId="2" fontId="33" fillId="10" borderId="31" xfId="0" applyNumberFormat="1" applyFont="1" applyFill="1" applyBorder="1" applyAlignment="1">
      <alignment horizontal="center" vertical="center"/>
    </xf>
    <xf numFmtId="0" fontId="34" fillId="12" borderId="14" xfId="0" applyFont="1" applyFill="1" applyBorder="1" applyAlignment="1">
      <alignment horizontal="center" vertical="center" wrapText="1"/>
    </xf>
    <xf numFmtId="0" fontId="34" fillId="12" borderId="22" xfId="0" applyFont="1" applyFill="1" applyBorder="1" applyAlignment="1">
      <alignment horizontal="center" vertical="center"/>
    </xf>
    <xf numFmtId="0" fontId="2" fillId="11" borderId="14" xfId="0" applyFont="1" applyFill="1" applyBorder="1" applyAlignment="1">
      <alignment horizontal="center" vertical="center"/>
    </xf>
    <xf numFmtId="2" fontId="33" fillId="10" borderId="31" xfId="0" quotePrefix="1" applyNumberFormat="1" applyFont="1" applyFill="1" applyBorder="1" applyAlignment="1">
      <alignment horizontal="center" vertical="center"/>
    </xf>
    <xf numFmtId="0" fontId="10" fillId="9" borderId="59" xfId="0" applyFont="1" applyFill="1" applyBorder="1"/>
    <xf numFmtId="2" fontId="34" fillId="22" borderId="58" xfId="0" applyNumberFormat="1" applyFont="1" applyFill="1" applyBorder="1" applyAlignment="1">
      <alignment horizontal="center"/>
    </xf>
    <xf numFmtId="0" fontId="10" fillId="9" borderId="58" xfId="0" applyFont="1" applyFill="1" applyBorder="1"/>
    <xf numFmtId="0" fontId="10" fillId="9" borderId="58" xfId="0" applyFont="1" applyFill="1" applyBorder="1" applyAlignment="1">
      <alignment horizontal="center"/>
    </xf>
    <xf numFmtId="0" fontId="33" fillId="10" borderId="19" xfId="0" applyFont="1" applyFill="1" applyBorder="1"/>
    <xf numFmtId="0" fontId="34" fillId="0" borderId="58" xfId="0" applyFont="1" applyBorder="1" applyAlignment="1">
      <alignment horizontal="center" vertical="center"/>
    </xf>
    <xf numFmtId="0" fontId="19" fillId="10" borderId="29" xfId="0" applyFont="1" applyFill="1" applyBorder="1" applyAlignment="1">
      <alignment horizontal="center" vertical="center"/>
    </xf>
    <xf numFmtId="0" fontId="0" fillId="18" borderId="17" xfId="0" applyFont="1" applyFill="1" applyBorder="1" applyAlignment="1">
      <alignment horizontal="left" vertical="top"/>
    </xf>
    <xf numFmtId="0" fontId="0" fillId="18" borderId="57" xfId="0" applyFont="1" applyFill="1" applyBorder="1" applyAlignment="1">
      <alignment vertical="center" wrapText="1"/>
    </xf>
    <xf numFmtId="0" fontId="0" fillId="18" borderId="18" xfId="0" applyFont="1" applyFill="1" applyBorder="1" applyAlignment="1">
      <alignment vertical="center" wrapText="1"/>
    </xf>
    <xf numFmtId="0" fontId="0" fillId="18" borderId="40" xfId="0" applyFont="1" applyFill="1" applyBorder="1" applyAlignment="1">
      <alignment vertical="center" wrapText="1"/>
    </xf>
    <xf numFmtId="0" fontId="2" fillId="18" borderId="17" xfId="0" applyFont="1" applyFill="1" applyBorder="1" applyAlignment="1">
      <alignment horizontal="left" vertical="top" wrapText="1"/>
    </xf>
    <xf numFmtId="0" fontId="2" fillId="18" borderId="17" xfId="0" applyFont="1" applyFill="1" applyBorder="1" applyAlignment="1">
      <alignment horizontal="left" vertical="top"/>
    </xf>
    <xf numFmtId="0" fontId="0" fillId="18" borderId="18" xfId="0" applyFont="1" applyFill="1" applyBorder="1" applyAlignment="1">
      <alignment horizontal="left" vertical="top"/>
    </xf>
    <xf numFmtId="0" fontId="0" fillId="18" borderId="40" xfId="0" applyFont="1" applyFill="1" applyBorder="1" applyAlignment="1">
      <alignment horizontal="left" vertical="top"/>
    </xf>
    <xf numFmtId="0" fontId="19" fillId="10" borderId="62" xfId="0" applyFont="1" applyFill="1" applyBorder="1" applyAlignment="1">
      <alignment horizontal="center" vertical="center"/>
    </xf>
    <xf numFmtId="0" fontId="0" fillId="0" borderId="0" xfId="0" applyAlignment="1">
      <alignment horizontal="center" vertical="center"/>
    </xf>
    <xf numFmtId="0" fontId="0" fillId="0" borderId="0" xfId="0"/>
    <xf numFmtId="0" fontId="49" fillId="0" borderId="0" xfId="0" applyFont="1"/>
    <xf numFmtId="0" fontId="49" fillId="0" borderId="0" xfId="0" applyFont="1" applyBorder="1"/>
    <xf numFmtId="0" fontId="49" fillId="0" borderId="0" xfId="0" applyFont="1" applyAlignment="1">
      <alignment horizontal="right"/>
    </xf>
    <xf numFmtId="0" fontId="49" fillId="0" borderId="0" xfId="0" applyFont="1" applyBorder="1" applyAlignment="1">
      <alignment horizontal="right"/>
    </xf>
    <xf numFmtId="0" fontId="0" fillId="0" borderId="0" xfId="0" applyAlignment="1">
      <alignment horizontal="left" vertical="center"/>
    </xf>
    <xf numFmtId="0" fontId="12" fillId="2" borderId="5" xfId="0" applyFont="1" applyFill="1" applyBorder="1" applyAlignment="1">
      <alignment horizontal="center" vertical="center" wrapText="1"/>
    </xf>
    <xf numFmtId="0" fontId="26" fillId="2" borderId="0" xfId="0" applyFont="1" applyFill="1" applyBorder="1" applyAlignment="1">
      <alignment horizontal="left" vertical="top" wrapText="1"/>
    </xf>
    <xf numFmtId="0" fontId="48" fillId="2" borderId="0" xfId="0" applyFont="1" applyFill="1" applyBorder="1" applyAlignment="1">
      <alignment horizontal="left" vertical="center" wrapText="1"/>
    </xf>
    <xf numFmtId="165" fontId="33" fillId="10" borderId="30" xfId="0" applyNumberFormat="1" applyFont="1" applyFill="1" applyBorder="1" applyAlignment="1">
      <alignment horizontal="center" vertical="center"/>
    </xf>
    <xf numFmtId="0" fontId="32" fillId="0" borderId="1" xfId="0" quotePrefix="1" applyFont="1" applyFill="1" applyBorder="1" applyAlignment="1">
      <alignment horizontal="center" wrapText="1"/>
    </xf>
    <xf numFmtId="0" fontId="0" fillId="0" borderId="0" xfId="0"/>
    <xf numFmtId="0" fontId="0" fillId="0" borderId="0" xfId="0" applyAlignment="1"/>
    <xf numFmtId="0" fontId="27" fillId="2" borderId="2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39" xfId="0" applyFont="1" applyFill="1" applyBorder="1" applyAlignment="1">
      <alignment horizontal="center" vertical="center"/>
    </xf>
    <xf numFmtId="0" fontId="0" fillId="5" borderId="1" xfId="0" applyFont="1" applyFill="1" applyBorder="1" applyAlignment="1">
      <alignment horizontal="center" vertical="center"/>
    </xf>
    <xf numFmtId="0" fontId="2" fillId="11" borderId="60" xfId="0" applyFont="1" applyFill="1" applyBorder="1" applyAlignment="1">
      <alignment horizontal="center" vertical="center" wrapText="1"/>
    </xf>
    <xf numFmtId="0" fontId="27" fillId="0" borderId="0" xfId="0" applyFont="1" applyFill="1" applyBorder="1" applyAlignment="1">
      <alignment horizontal="center" vertical="center"/>
    </xf>
    <xf numFmtId="43" fontId="27" fillId="0" borderId="18" xfId="1347" applyFont="1" applyFill="1" applyBorder="1" applyAlignment="1">
      <alignment horizontal="center" vertical="center"/>
    </xf>
    <xf numFmtId="0" fontId="34" fillId="7" borderId="1" xfId="0" applyFont="1" applyFill="1" applyBorder="1" applyAlignment="1">
      <alignment horizontal="center" vertical="center"/>
    </xf>
    <xf numFmtId="0" fontId="34" fillId="8" borderId="1" xfId="0" applyFont="1" applyFill="1" applyBorder="1" applyAlignment="1">
      <alignment horizontal="center" vertical="center"/>
    </xf>
    <xf numFmtId="0" fontId="34" fillId="7" borderId="19" xfId="0" applyFont="1" applyFill="1" applyBorder="1" applyAlignment="1">
      <alignment horizontal="center" vertical="center"/>
    </xf>
    <xf numFmtId="0" fontId="34" fillId="12" borderId="15" xfId="0" applyFont="1" applyFill="1" applyBorder="1" applyAlignment="1">
      <alignment horizontal="center" vertical="center" wrapText="1"/>
    </xf>
    <xf numFmtId="0" fontId="33" fillId="11" borderId="21" xfId="0" applyFont="1" applyFill="1" applyBorder="1" applyAlignment="1">
      <alignment horizontal="center" vertical="center" wrapText="1"/>
    </xf>
    <xf numFmtId="0" fontId="33" fillId="2" borderId="8" xfId="0" applyFont="1" applyFill="1" applyBorder="1" applyAlignment="1">
      <alignment horizontal="center" vertical="center"/>
    </xf>
    <xf numFmtId="0" fontId="33" fillId="11" borderId="60" xfId="0" applyFont="1" applyFill="1" applyBorder="1" applyAlignment="1">
      <alignment horizontal="center" vertical="center" wrapText="1"/>
    </xf>
    <xf numFmtId="0" fontId="33" fillId="6" borderId="1" xfId="0" applyFont="1" applyFill="1" applyBorder="1" applyAlignment="1">
      <alignment horizontal="center" vertical="center"/>
    </xf>
    <xf numFmtId="0" fontId="33" fillId="0" borderId="1" xfId="0" applyFont="1" applyBorder="1" applyAlignment="1">
      <alignment horizontal="center"/>
    </xf>
    <xf numFmtId="0" fontId="33" fillId="6" borderId="19" xfId="0" applyFont="1" applyFill="1" applyBorder="1" applyAlignment="1">
      <alignment horizontal="center" vertical="center"/>
    </xf>
    <xf numFmtId="0" fontId="33" fillId="6" borderId="4" xfId="0" applyFont="1" applyFill="1" applyBorder="1" applyAlignment="1">
      <alignment horizontal="center" vertical="center"/>
    </xf>
    <xf numFmtId="0" fontId="33" fillId="0" borderId="19" xfId="0" applyFont="1" applyBorder="1" applyAlignment="1">
      <alignment horizontal="center"/>
    </xf>
    <xf numFmtId="0" fontId="33" fillId="6" borderId="24" xfId="0" applyFont="1" applyFill="1" applyBorder="1" applyAlignment="1">
      <alignment horizontal="center" vertical="center"/>
    </xf>
    <xf numFmtId="0" fontId="33" fillId="6" borderId="58" xfId="0" applyFont="1" applyFill="1" applyBorder="1" applyAlignment="1">
      <alignment horizontal="center" vertical="center"/>
    </xf>
    <xf numFmtId="0" fontId="0" fillId="0" borderId="37" xfId="0" applyFont="1" applyFill="1" applyBorder="1" applyAlignment="1">
      <alignment horizontal="center" vertical="center" wrapText="1"/>
    </xf>
    <xf numFmtId="0" fontId="0" fillId="25" borderId="0" xfId="0" applyFill="1" applyAlignment="1">
      <alignment horizontal="center" vertical="center"/>
    </xf>
    <xf numFmtId="0" fontId="0" fillId="25" borderId="0" xfId="0" applyFill="1"/>
    <xf numFmtId="0" fontId="0" fillId="2" borderId="16" xfId="0" applyFont="1" applyFill="1" applyBorder="1" applyAlignment="1">
      <alignment horizontal="center" vertical="center"/>
    </xf>
    <xf numFmtId="0" fontId="10" fillId="7" borderId="16" xfId="0" applyFont="1" applyFill="1" applyBorder="1" applyAlignment="1">
      <alignment horizontal="center" vertical="center"/>
    </xf>
    <xf numFmtId="0" fontId="53" fillId="7" borderId="16" xfId="0" applyFont="1" applyFill="1" applyBorder="1" applyAlignment="1">
      <alignment horizontal="center" vertical="center"/>
    </xf>
    <xf numFmtId="0" fontId="10" fillId="0" borderId="46" xfId="0" applyFont="1" applyBorder="1" applyAlignment="1">
      <alignment horizontal="center" vertical="center"/>
    </xf>
    <xf numFmtId="0" fontId="10" fillId="0" borderId="40" xfId="0" applyFont="1" applyBorder="1" applyAlignment="1">
      <alignment horizontal="center" vertical="center"/>
    </xf>
    <xf numFmtId="0" fontId="32" fillId="2" borderId="16" xfId="0" applyFont="1" applyFill="1" applyBorder="1" applyAlignment="1">
      <alignment horizontal="center" vertical="center"/>
    </xf>
    <xf numFmtId="0" fontId="32" fillId="2" borderId="16" xfId="0" applyFont="1" applyFill="1" applyBorder="1" applyAlignment="1">
      <alignment horizontal="center"/>
    </xf>
    <xf numFmtId="0" fontId="32" fillId="0" borderId="16" xfId="0" applyFont="1" applyBorder="1" applyAlignment="1">
      <alignment horizontal="center"/>
    </xf>
    <xf numFmtId="0" fontId="32" fillId="0" borderId="39"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3" xfId="0" applyFont="1" applyFill="1" applyBorder="1" applyAlignment="1">
      <alignment horizontal="center"/>
    </xf>
    <xf numFmtId="0" fontId="32" fillId="0" borderId="40" xfId="0" applyFont="1" applyFill="1" applyBorder="1" applyAlignment="1">
      <alignment horizontal="center" vertical="center"/>
    </xf>
    <xf numFmtId="0" fontId="32" fillId="0" borderId="39" xfId="0" applyFont="1" applyBorder="1" applyAlignment="1">
      <alignment horizontal="center"/>
    </xf>
    <xf numFmtId="0" fontId="5" fillId="0" borderId="16" xfId="0" applyFont="1" applyBorder="1" applyAlignment="1">
      <alignment horizontal="center"/>
    </xf>
    <xf numFmtId="0" fontId="25" fillId="0" borderId="37" xfId="0" applyFont="1" applyFill="1" applyBorder="1" applyAlignment="1">
      <alignment horizontal="center" vertical="center" wrapText="1"/>
    </xf>
    <xf numFmtId="0" fontId="5" fillId="2" borderId="16" xfId="0" applyFont="1" applyFill="1" applyBorder="1" applyAlignment="1">
      <alignment horizontal="center" vertical="center"/>
    </xf>
    <xf numFmtId="0" fontId="0" fillId="28" borderId="0" xfId="0" applyFill="1"/>
    <xf numFmtId="0" fontId="56" fillId="0" borderId="0" xfId="0" applyFont="1" applyAlignment="1">
      <alignment horizontal="center" vertical="center"/>
    </xf>
    <xf numFmtId="0" fontId="0" fillId="28" borderId="0" xfId="0" applyFill="1" applyAlignment="1">
      <alignment horizontal="center" vertical="center"/>
    </xf>
    <xf numFmtId="0" fontId="56" fillId="28" borderId="0" xfId="0" applyFont="1" applyFill="1" applyAlignment="1">
      <alignment horizontal="center" vertical="center"/>
    </xf>
    <xf numFmtId="0" fontId="56" fillId="0" borderId="0" xfId="0" applyFont="1"/>
    <xf numFmtId="0" fontId="56" fillId="0" borderId="0" xfId="0" applyFont="1" applyBorder="1"/>
    <xf numFmtId="0" fontId="4" fillId="0" borderId="0" xfId="0" applyFont="1" applyBorder="1" applyAlignment="1">
      <alignment horizontal="center"/>
    </xf>
    <xf numFmtId="0" fontId="56" fillId="0" borderId="0" xfId="0" applyFont="1" applyAlignment="1">
      <alignment horizontal="right"/>
    </xf>
    <xf numFmtId="0" fontId="4" fillId="0" borderId="0" xfId="0" applyFont="1" applyBorder="1" applyAlignment="1">
      <alignment horizontal="left"/>
    </xf>
    <xf numFmtId="0" fontId="56" fillId="0" borderId="0" xfId="0" applyFont="1" applyBorder="1" applyAlignment="1">
      <alignment horizontal="center" vertical="center"/>
    </xf>
    <xf numFmtId="0" fontId="57" fillId="0" borderId="0" xfId="0" applyFont="1" applyAlignment="1">
      <alignment horizontal="center" vertical="center"/>
    </xf>
    <xf numFmtId="0" fontId="56" fillId="0" borderId="0" xfId="0" applyFont="1" applyAlignment="1">
      <alignment horizontal="left" indent="1"/>
    </xf>
    <xf numFmtId="0" fontId="56" fillId="0" borderId="0" xfId="0" applyFont="1" applyAlignment="1"/>
    <xf numFmtId="0" fontId="56" fillId="0" borderId="0" xfId="0" applyFont="1" applyAlignment="1">
      <alignment horizontal="left" indent="18"/>
    </xf>
    <xf numFmtId="0" fontId="56" fillId="0" borderId="0" xfId="0" applyFont="1" applyAlignment="1">
      <alignment horizontal="left" indent="17"/>
    </xf>
    <xf numFmtId="0" fontId="4" fillId="0" borderId="1" xfId="0" applyFont="1" applyBorder="1" applyAlignment="1">
      <alignment horizontal="left"/>
    </xf>
    <xf numFmtId="0" fontId="4" fillId="0" borderId="0" xfId="0" applyFont="1"/>
    <xf numFmtId="0" fontId="4" fillId="0" borderId="0" xfId="0" applyFont="1" applyBorder="1"/>
    <xf numFmtId="0" fontId="56" fillId="29" borderId="0" xfId="0" applyFont="1" applyFill="1" applyAlignment="1">
      <alignment horizontal="center" vertical="center"/>
    </xf>
    <xf numFmtId="0" fontId="15" fillId="18" borderId="42" xfId="0" applyFont="1" applyFill="1" applyBorder="1" applyAlignment="1" applyProtection="1">
      <alignment horizontal="center" vertical="center"/>
      <protection locked="0"/>
    </xf>
    <xf numFmtId="0" fontId="18" fillId="17" borderId="8" xfId="0" applyFont="1" applyFill="1" applyBorder="1" applyAlignment="1" applyProtection="1">
      <alignment horizontal="center" vertical="center" wrapText="1"/>
    </xf>
    <xf numFmtId="0" fontId="33" fillId="6" borderId="26" xfId="0" applyFont="1" applyFill="1" applyBorder="1" applyAlignment="1">
      <alignment horizontal="center" vertical="center"/>
    </xf>
    <xf numFmtId="0" fontId="33" fillId="6" borderId="46" xfId="0" applyFont="1" applyFill="1" applyBorder="1" applyAlignment="1">
      <alignment horizontal="center" vertical="center"/>
    </xf>
    <xf numFmtId="0" fontId="33" fillId="6" borderId="7" xfId="0" applyFont="1" applyFill="1" applyBorder="1" applyAlignment="1">
      <alignment horizontal="center" vertical="center"/>
    </xf>
    <xf numFmtId="0" fontId="33" fillId="6" borderId="0" xfId="0" applyFont="1" applyFill="1" applyBorder="1" applyAlignment="1">
      <alignment horizontal="center" vertical="center"/>
    </xf>
    <xf numFmtId="0" fontId="33" fillId="6" borderId="28" xfId="0" applyFont="1" applyFill="1" applyBorder="1" applyAlignment="1">
      <alignment horizontal="center" vertical="center"/>
    </xf>
    <xf numFmtId="0" fontId="33" fillId="2" borderId="0" xfId="0" applyFont="1" applyFill="1" applyBorder="1" applyAlignment="1">
      <alignment horizontal="center" vertical="center"/>
    </xf>
    <xf numFmtId="0" fontId="4" fillId="0" borderId="1" xfId="0" applyFont="1" applyBorder="1" applyAlignment="1">
      <alignment horizontal="left"/>
    </xf>
    <xf numFmtId="0" fontId="4" fillId="0" borderId="4" xfId="0" applyFont="1" applyBorder="1" applyAlignment="1">
      <alignment horizontal="left"/>
    </xf>
    <xf numFmtId="0" fontId="56" fillId="0" borderId="0" xfId="0" applyFont="1" applyAlignment="1">
      <alignment horizontal="center" vertical="center"/>
    </xf>
    <xf numFmtId="0" fontId="56" fillId="0" borderId="0" xfId="0" applyFont="1"/>
    <xf numFmtId="0" fontId="4" fillId="0" borderId="1" xfId="0" applyFont="1" applyBorder="1" applyAlignment="1">
      <alignment horizontal="left"/>
    </xf>
    <xf numFmtId="0" fontId="32" fillId="18" borderId="1" xfId="0" applyFont="1" applyFill="1" applyBorder="1" applyAlignment="1" applyProtection="1">
      <alignment horizontal="center" vertical="center"/>
      <protection locked="0"/>
    </xf>
    <xf numFmtId="0" fontId="58" fillId="18" borderId="1" xfId="0" applyFont="1" applyFill="1" applyBorder="1" applyAlignment="1" applyProtection="1">
      <alignment horizontal="center" vertical="center"/>
      <protection locked="0"/>
    </xf>
    <xf numFmtId="0" fontId="59" fillId="18" borderId="1" xfId="0" applyFont="1" applyFill="1" applyBorder="1" applyAlignment="1" applyProtection="1">
      <alignment horizontal="center" vertical="center"/>
      <protection locked="0"/>
    </xf>
    <xf numFmtId="0" fontId="0" fillId="2" borderId="2" xfId="0" applyFont="1" applyFill="1" applyBorder="1" applyAlignment="1">
      <alignment horizontal="right" vertical="center" wrapText="1"/>
    </xf>
    <xf numFmtId="0" fontId="0" fillId="0" borderId="0" xfId="0" applyBorder="1" applyAlignment="1">
      <alignment horizontal="center"/>
    </xf>
    <xf numFmtId="0" fontId="15" fillId="18" borderId="4" xfId="0" quotePrefix="1" applyFont="1" applyFill="1" applyBorder="1" applyAlignment="1" applyProtection="1">
      <alignment horizontal="center" vertical="center"/>
      <protection locked="0"/>
    </xf>
    <xf numFmtId="0" fontId="15" fillId="18" borderId="4" xfId="0" applyFont="1" applyFill="1" applyBorder="1" applyAlignment="1" applyProtection="1">
      <alignment horizontal="center" vertical="center"/>
      <protection locked="0"/>
    </xf>
    <xf numFmtId="0" fontId="15" fillId="18" borderId="20" xfId="0" applyFont="1" applyFill="1" applyBorder="1" applyAlignment="1" applyProtection="1">
      <alignment horizontal="center" vertical="center"/>
      <protection locked="0"/>
    </xf>
    <xf numFmtId="0" fontId="61" fillId="12" borderId="22" xfId="0" applyFont="1" applyFill="1" applyBorder="1" applyAlignment="1">
      <alignment horizontal="center" vertical="center" wrapText="1"/>
    </xf>
    <xf numFmtId="0" fontId="0" fillId="16" borderId="54" xfId="0" applyFill="1" applyBorder="1" applyAlignment="1">
      <alignment horizontal="center"/>
    </xf>
    <xf numFmtId="0" fontId="33" fillId="2" borderId="0" xfId="0" applyFont="1" applyFill="1" applyBorder="1" applyAlignment="1">
      <alignment horizontal="center"/>
    </xf>
    <xf numFmtId="0" fontId="0" fillId="0" borderId="0" xfId="0" applyAlignment="1">
      <alignment horizontal="center"/>
    </xf>
    <xf numFmtId="0" fontId="33" fillId="2" borderId="19" xfId="0" applyFont="1" applyFill="1" applyBorder="1" applyAlignment="1">
      <alignment horizontal="center" vertical="center"/>
    </xf>
    <xf numFmtId="0" fontId="33" fillId="11" borderId="22" xfId="0" applyFont="1" applyFill="1" applyBorder="1" applyAlignment="1">
      <alignment horizontal="center" vertical="center" wrapText="1"/>
    </xf>
    <xf numFmtId="0" fontId="5" fillId="0" borderId="2" xfId="0" applyFont="1" applyBorder="1" applyAlignment="1">
      <alignment horizontal="center"/>
    </xf>
    <xf numFmtId="0" fontId="5" fillId="0" borderId="23" xfId="0" applyFont="1" applyBorder="1" applyAlignment="1">
      <alignment horizontal="center"/>
    </xf>
    <xf numFmtId="0" fontId="5" fillId="0" borderId="33" xfId="0" applyFont="1" applyBorder="1" applyAlignment="1">
      <alignment horizontal="center"/>
    </xf>
    <xf numFmtId="0" fontId="60" fillId="6" borderId="0" xfId="0" applyFont="1" applyFill="1" applyBorder="1" applyAlignment="1">
      <alignment horizontal="center" vertical="center"/>
    </xf>
    <xf numFmtId="0" fontId="60" fillId="6" borderId="25" xfId="0" applyFont="1" applyFill="1" applyBorder="1" applyAlignment="1">
      <alignment horizontal="center" vertical="center"/>
    </xf>
    <xf numFmtId="0" fontId="5" fillId="0" borderId="1" xfId="0" applyFont="1" applyBorder="1" applyAlignment="1">
      <alignment horizontal="center"/>
    </xf>
    <xf numFmtId="0" fontId="5" fillId="0" borderId="19" xfId="0" applyFont="1" applyBorder="1" applyAlignment="1">
      <alignment horizontal="center"/>
    </xf>
    <xf numFmtId="0" fontId="5" fillId="0" borderId="43" xfId="0" applyFont="1" applyBorder="1" applyAlignment="1">
      <alignment horizontal="center" vertical="center"/>
    </xf>
    <xf numFmtId="0" fontId="33" fillId="11" borderId="27" xfId="0" applyFont="1" applyFill="1" applyBorder="1" applyAlignment="1">
      <alignment horizontal="center" vertical="center" wrapText="1"/>
    </xf>
    <xf numFmtId="0" fontId="5" fillId="0" borderId="39" xfId="0" applyFont="1" applyBorder="1" applyAlignment="1">
      <alignment horizontal="center"/>
    </xf>
    <xf numFmtId="0" fontId="5" fillId="0" borderId="39" xfId="0" applyFont="1" applyBorder="1" applyAlignment="1">
      <alignment horizontal="center" vertical="center"/>
    </xf>
    <xf numFmtId="0" fontId="62" fillId="11" borderId="14" xfId="0" applyFont="1" applyFill="1" applyBorder="1" applyAlignment="1">
      <alignment horizontal="center" vertical="center" wrapText="1"/>
    </xf>
    <xf numFmtId="0" fontId="5" fillId="0" borderId="16" xfId="0" applyFont="1" applyBorder="1" applyAlignment="1">
      <alignment horizontal="center" vertical="center"/>
    </xf>
    <xf numFmtId="0" fontId="4" fillId="0" borderId="0" xfId="0" applyFont="1" applyAlignment="1">
      <alignment horizontal="center" vertical="center"/>
    </xf>
    <xf numFmtId="0" fontId="56" fillId="0" borderId="0" xfId="0" applyFont="1" applyAlignment="1">
      <alignment horizontal="center" vertical="center"/>
    </xf>
    <xf numFmtId="0" fontId="56" fillId="0" borderId="0" xfId="0" applyFont="1"/>
    <xf numFmtId="0" fontId="56" fillId="0" borderId="0" xfId="0" applyFont="1" applyAlignment="1">
      <alignment horizontal="center" vertical="center"/>
    </xf>
    <xf numFmtId="0" fontId="18" fillId="17" borderId="41" xfId="0" applyFont="1" applyFill="1" applyBorder="1" applyAlignment="1" applyProtection="1">
      <alignment horizontal="center" vertical="center" wrapText="1"/>
    </xf>
    <xf numFmtId="0" fontId="18" fillId="17" borderId="42" xfId="0" applyFont="1" applyFill="1" applyBorder="1" applyAlignment="1" applyProtection="1">
      <alignment horizontal="center" vertical="center" wrapText="1"/>
    </xf>
    <xf numFmtId="0" fontId="18" fillId="17" borderId="33" xfId="0" applyFont="1" applyFill="1" applyBorder="1" applyAlignment="1" applyProtection="1">
      <alignment horizontal="center" vertical="center" wrapText="1"/>
    </xf>
    <xf numFmtId="0" fontId="52" fillId="0" borderId="6" xfId="0" applyFont="1" applyFill="1" applyBorder="1" applyAlignment="1">
      <alignment horizontal="left" vertical="center" wrapText="1"/>
    </xf>
    <xf numFmtId="0" fontId="52" fillId="0" borderId="0" xfId="0" applyFont="1" applyFill="1" applyBorder="1" applyAlignment="1">
      <alignment horizontal="left" vertical="center" wrapText="1"/>
    </xf>
    <xf numFmtId="0" fontId="0" fillId="2" borderId="6" xfId="0" applyFill="1" applyBorder="1" applyAlignment="1">
      <alignment horizontal="left" vertical="top" wrapText="1"/>
    </xf>
    <xf numFmtId="0" fontId="0" fillId="2" borderId="0" xfId="0" applyFill="1" applyBorder="1" applyAlignment="1">
      <alignment horizontal="left" vertical="top" wrapText="1"/>
    </xf>
    <xf numFmtId="0" fontId="0" fillId="2" borderId="6" xfId="0" applyFill="1" applyBorder="1" applyAlignment="1">
      <alignment horizontal="left" vertical="center"/>
    </xf>
    <xf numFmtId="0" fontId="0" fillId="2" borderId="0" xfId="0" applyFill="1" applyBorder="1" applyAlignment="1">
      <alignment horizontal="left" vertical="center"/>
    </xf>
    <xf numFmtId="0" fontId="0" fillId="2" borderId="6" xfId="0" applyFill="1" applyBorder="1" applyAlignment="1">
      <alignment horizontal="left" vertical="center" wrapText="1"/>
    </xf>
    <xf numFmtId="0" fontId="0" fillId="2" borderId="0" xfId="0" applyFill="1" applyBorder="1" applyAlignment="1">
      <alignment horizontal="left" vertical="center" wrapText="1"/>
    </xf>
    <xf numFmtId="0" fontId="2" fillId="17" borderId="30" xfId="0" applyFont="1" applyFill="1" applyBorder="1" applyAlignment="1">
      <alignment horizontal="center"/>
    </xf>
    <xf numFmtId="0" fontId="2" fillId="17" borderId="1" xfId="0" applyFont="1" applyFill="1" applyBorder="1" applyAlignment="1">
      <alignment horizontal="center"/>
    </xf>
    <xf numFmtId="0" fontId="2" fillId="17" borderId="16" xfId="0" applyFont="1" applyFill="1" applyBorder="1" applyAlignment="1">
      <alignment horizontal="center"/>
    </xf>
    <xf numFmtId="0" fontId="2" fillId="18" borderId="2" xfId="0" applyFont="1" applyFill="1" applyBorder="1" applyAlignment="1">
      <alignment horizontal="center"/>
    </xf>
    <xf numFmtId="0" fontId="2" fillId="18" borderId="1" xfId="0" applyFont="1" applyFill="1" applyBorder="1" applyAlignment="1">
      <alignment horizontal="center"/>
    </xf>
    <xf numFmtId="0" fontId="2" fillId="18" borderId="16" xfId="0" applyFont="1" applyFill="1" applyBorder="1" applyAlignment="1">
      <alignment horizontal="center"/>
    </xf>
    <xf numFmtId="0" fontId="0" fillId="2" borderId="6"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28" xfId="0" applyFont="1" applyFill="1" applyBorder="1" applyAlignment="1">
      <alignment horizontal="left" vertical="center" wrapText="1"/>
    </xf>
    <xf numFmtId="0" fontId="0" fillId="2" borderId="24" xfId="0" applyFont="1" applyFill="1" applyBorder="1" applyAlignment="1">
      <alignment horizontal="left" vertical="center" wrapText="1"/>
    </xf>
    <xf numFmtId="0" fontId="19" fillId="17" borderId="34" xfId="0" applyFont="1" applyFill="1" applyBorder="1" applyAlignment="1">
      <alignment horizontal="center"/>
    </xf>
    <xf numFmtId="0" fontId="19" fillId="17" borderId="35" xfId="0" applyFont="1" applyFill="1" applyBorder="1" applyAlignment="1">
      <alignment horizontal="center"/>
    </xf>
    <xf numFmtId="0" fontId="19" fillId="17" borderId="36" xfId="0" applyFont="1" applyFill="1" applyBorder="1" applyAlignment="1">
      <alignment horizontal="center"/>
    </xf>
    <xf numFmtId="0" fontId="2" fillId="17" borderId="29" xfId="0" applyFont="1" applyFill="1" applyBorder="1" applyAlignment="1">
      <alignment horizontal="center"/>
    </xf>
    <xf numFmtId="0" fontId="2" fillId="17" borderId="14" xfId="0" applyFont="1" applyFill="1" applyBorder="1" applyAlignment="1">
      <alignment horizontal="center"/>
    </xf>
    <xf numFmtId="0" fontId="2" fillId="17" borderId="15" xfId="0" applyFont="1" applyFill="1" applyBorder="1" applyAlignment="1">
      <alignment horizontal="center"/>
    </xf>
    <xf numFmtId="0" fontId="2" fillId="18" borderId="23" xfId="0" applyFont="1" applyFill="1" applyBorder="1" applyAlignment="1">
      <alignment horizontal="center"/>
    </xf>
    <xf numFmtId="0" fontId="2" fillId="18" borderId="3" xfId="0" applyFont="1" applyFill="1" applyBorder="1" applyAlignment="1">
      <alignment horizontal="center"/>
    </xf>
    <xf numFmtId="0" fontId="2" fillId="18" borderId="37" xfId="0" applyFont="1" applyFill="1" applyBorder="1" applyAlignment="1">
      <alignment horizontal="center"/>
    </xf>
    <xf numFmtId="0" fontId="20" fillId="2" borderId="17" xfId="0" applyFont="1" applyFill="1" applyBorder="1" applyAlignment="1">
      <alignment horizontal="left" vertical="top" wrapText="1"/>
    </xf>
    <xf numFmtId="0" fontId="20" fillId="2" borderId="18" xfId="0" applyFont="1" applyFill="1" applyBorder="1" applyAlignment="1">
      <alignment horizontal="left" vertical="top"/>
    </xf>
    <xf numFmtId="0" fontId="20" fillId="2" borderId="40" xfId="0" applyFont="1" applyFill="1" applyBorder="1" applyAlignment="1">
      <alignment horizontal="left" vertical="top"/>
    </xf>
    <xf numFmtId="0" fontId="2" fillId="17" borderId="31" xfId="0" applyFont="1" applyFill="1" applyBorder="1" applyAlignment="1">
      <alignment horizontal="center"/>
    </xf>
    <xf numFmtId="0" fontId="2" fillId="17" borderId="19" xfId="0" applyFont="1" applyFill="1" applyBorder="1" applyAlignment="1">
      <alignment horizontal="center"/>
    </xf>
    <xf numFmtId="0" fontId="2" fillId="17" borderId="20" xfId="0" applyFont="1" applyFill="1" applyBorder="1" applyAlignment="1">
      <alignment horizontal="center"/>
    </xf>
    <xf numFmtId="0" fontId="2" fillId="18" borderId="33" xfId="0" applyFont="1" applyFill="1" applyBorder="1" applyAlignment="1">
      <alignment horizontal="center"/>
    </xf>
    <xf numFmtId="0" fontId="2" fillId="18" borderId="19" xfId="0" applyFont="1" applyFill="1" applyBorder="1" applyAlignment="1">
      <alignment horizontal="center"/>
    </xf>
    <xf numFmtId="0" fontId="2" fillId="18" borderId="20" xfId="0" applyFont="1" applyFill="1" applyBorder="1" applyAlignment="1">
      <alignment horizontal="center"/>
    </xf>
    <xf numFmtId="0" fontId="16" fillId="18" borderId="63" xfId="0" applyFont="1" applyFill="1" applyBorder="1" applyAlignment="1" applyProtection="1">
      <alignment horizontal="center" vertical="center"/>
      <protection locked="0"/>
    </xf>
    <xf numFmtId="0" fontId="16" fillId="18" borderId="12" xfId="0" applyFont="1" applyFill="1" applyBorder="1" applyAlignment="1" applyProtection="1">
      <alignment horizontal="center" vertical="center"/>
      <protection locked="0"/>
    </xf>
    <xf numFmtId="0" fontId="15" fillId="18" borderId="10" xfId="0" applyFont="1" applyFill="1" applyBorder="1" applyAlignment="1" applyProtection="1">
      <alignment horizontal="center" vertical="center"/>
      <protection locked="0"/>
    </xf>
    <xf numFmtId="0" fontId="15" fillId="18" borderId="12" xfId="0" applyFont="1" applyFill="1" applyBorder="1" applyAlignment="1" applyProtection="1">
      <alignment horizontal="center" vertical="center"/>
      <protection locked="0"/>
    </xf>
    <xf numFmtId="0" fontId="12" fillId="2" borderId="1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3" fillId="17" borderId="29" xfId="0" applyFont="1" applyFill="1" applyBorder="1" applyAlignment="1" applyProtection="1">
      <alignment horizontal="center" vertical="center"/>
    </xf>
    <xf numFmtId="0" fontId="13" fillId="17" borderId="14" xfId="0" applyFont="1" applyFill="1" applyBorder="1" applyAlignment="1" applyProtection="1">
      <alignment horizontal="center" vertical="center"/>
    </xf>
    <xf numFmtId="0" fontId="15" fillId="18" borderId="38" xfId="0" applyFont="1" applyFill="1" applyBorder="1" applyAlignment="1" applyProtection="1">
      <alignment horizontal="center" vertical="center"/>
      <protection locked="0"/>
    </xf>
    <xf numFmtId="0" fontId="15" fillId="18" borderId="9" xfId="0" applyFont="1" applyFill="1" applyBorder="1" applyAlignment="1" applyProtection="1">
      <alignment horizontal="center" vertical="center"/>
      <protection locked="0"/>
    </xf>
    <xf numFmtId="0" fontId="15" fillId="18" borderId="2" xfId="0" applyFont="1" applyFill="1" applyBorder="1" applyAlignment="1" applyProtection="1">
      <alignment horizontal="center" vertical="center"/>
      <protection locked="0"/>
    </xf>
    <xf numFmtId="0" fontId="13" fillId="17" borderId="30" xfId="0" applyFont="1" applyFill="1" applyBorder="1" applyAlignment="1" applyProtection="1">
      <alignment horizontal="center" vertical="center"/>
    </xf>
    <xf numFmtId="0" fontId="13" fillId="17" borderId="1" xfId="0" applyFont="1" applyFill="1" applyBorder="1" applyAlignment="1" applyProtection="1">
      <alignment horizontal="center" vertical="center"/>
    </xf>
    <xf numFmtId="0" fontId="32" fillId="18" borderId="8" xfId="0" applyFont="1" applyFill="1" applyBorder="1" applyAlignment="1">
      <alignment horizontal="center"/>
    </xf>
    <xf numFmtId="0" fontId="32" fillId="18" borderId="2" xfId="0" applyFont="1" applyFill="1" applyBorder="1" applyAlignment="1">
      <alignment horizontal="center"/>
    </xf>
    <xf numFmtId="0" fontId="18" fillId="17" borderId="38" xfId="0" applyFont="1" applyFill="1" applyBorder="1" applyAlignment="1" applyProtection="1">
      <alignment horizontal="center" vertical="center" wrapText="1"/>
    </xf>
    <xf numFmtId="0" fontId="18" fillId="17" borderId="2" xfId="0" applyFont="1" applyFill="1" applyBorder="1" applyAlignment="1" applyProtection="1">
      <alignment horizontal="center" vertical="center" wrapText="1"/>
    </xf>
    <xf numFmtId="0" fontId="13" fillId="17" borderId="1" xfId="0" applyFont="1" applyFill="1" applyBorder="1" applyAlignment="1" applyProtection="1">
      <alignment horizontal="center" vertical="center" wrapText="1"/>
    </xf>
    <xf numFmtId="0" fontId="13" fillId="17" borderId="8" xfId="0" applyFont="1" applyFill="1" applyBorder="1" applyAlignment="1" applyProtection="1">
      <alignment horizontal="center" vertical="center" wrapText="1"/>
    </xf>
    <xf numFmtId="0" fontId="13" fillId="17" borderId="2" xfId="0" applyFont="1" applyFill="1" applyBorder="1" applyAlignment="1" applyProtection="1">
      <alignment horizontal="center" vertical="center" wrapText="1"/>
    </xf>
    <xf numFmtId="0" fontId="15" fillId="18" borderId="8" xfId="0" quotePrefix="1" applyFont="1" applyFill="1" applyBorder="1" applyAlignment="1" applyProtection="1">
      <alignment horizontal="center" vertical="center"/>
      <protection locked="0"/>
    </xf>
    <xf numFmtId="0" fontId="15" fillId="18" borderId="2" xfId="0" quotePrefix="1" applyFont="1" applyFill="1" applyBorder="1" applyAlignment="1" applyProtection="1">
      <alignment horizontal="center" vertical="center"/>
      <protection locked="0"/>
    </xf>
    <xf numFmtId="0" fontId="0" fillId="18" borderId="26" xfId="0" applyFont="1" applyFill="1" applyBorder="1" applyAlignment="1">
      <alignment horizontal="center" vertical="top"/>
    </xf>
    <xf numFmtId="0" fontId="0" fillId="18" borderId="46" xfId="0" applyFont="1" applyFill="1" applyBorder="1" applyAlignment="1">
      <alignment horizontal="center" vertical="top"/>
    </xf>
    <xf numFmtId="0" fontId="45" fillId="11" borderId="21" xfId="0" applyFont="1" applyFill="1" applyBorder="1" applyAlignment="1">
      <alignment horizontal="center" vertical="center" wrapText="1"/>
    </xf>
    <xf numFmtId="0" fontId="45" fillId="11" borderId="52" xfId="0" applyFont="1" applyFill="1" applyBorder="1" applyAlignment="1">
      <alignment horizontal="center" vertical="center" wrapText="1"/>
    </xf>
    <xf numFmtId="0" fontId="45" fillId="11" borderId="22" xfId="0" applyFont="1" applyFill="1" applyBorder="1" applyAlignment="1">
      <alignment horizontal="center" vertical="center" wrapText="1"/>
    </xf>
    <xf numFmtId="0" fontId="0" fillId="18" borderId="18" xfId="0" applyFont="1" applyFill="1" applyBorder="1" applyAlignment="1">
      <alignment horizontal="center" vertical="top"/>
    </xf>
    <xf numFmtId="0" fontId="0" fillId="18" borderId="40" xfId="0" applyFont="1" applyFill="1" applyBorder="1" applyAlignment="1">
      <alignment horizontal="center" vertical="top"/>
    </xf>
    <xf numFmtId="0" fontId="45" fillId="11" borderId="53" xfId="0" applyFont="1" applyFill="1" applyBorder="1" applyAlignment="1">
      <alignment horizontal="center" vertical="center" wrapText="1"/>
    </xf>
    <xf numFmtId="0" fontId="45" fillId="11" borderId="54" xfId="0" applyFont="1" applyFill="1" applyBorder="1" applyAlignment="1">
      <alignment horizontal="center" vertical="center" wrapText="1"/>
    </xf>
    <xf numFmtId="0" fontId="45" fillId="11" borderId="55" xfId="0" applyFont="1" applyFill="1" applyBorder="1" applyAlignment="1">
      <alignment horizontal="center" vertical="center" wrapText="1"/>
    </xf>
    <xf numFmtId="0" fontId="0" fillId="2" borderId="9" xfId="0" applyFont="1" applyFill="1" applyBorder="1" applyAlignment="1">
      <alignment horizontal="right" vertical="center" wrapText="1"/>
    </xf>
    <xf numFmtId="0" fontId="0" fillId="2" borderId="2" xfId="0" applyFont="1" applyFill="1" applyBorder="1" applyAlignment="1">
      <alignment horizontal="right" vertical="center" wrapText="1"/>
    </xf>
    <xf numFmtId="0" fontId="0" fillId="2" borderId="41" xfId="0" applyFont="1" applyFill="1" applyBorder="1" applyAlignment="1">
      <alignment horizontal="right" vertical="center" wrapText="1"/>
    </xf>
    <xf numFmtId="0" fontId="0" fillId="2" borderId="42" xfId="0" applyFont="1" applyFill="1" applyBorder="1" applyAlignment="1">
      <alignment horizontal="right" vertical="center" wrapText="1"/>
    </xf>
    <xf numFmtId="0" fontId="0" fillId="2" borderId="33" xfId="0" applyFont="1" applyFill="1" applyBorder="1" applyAlignment="1">
      <alignment horizontal="right" vertical="center" wrapText="1"/>
    </xf>
    <xf numFmtId="0" fontId="0" fillId="2" borderId="8" xfId="0" applyFont="1" applyFill="1" applyBorder="1" applyAlignment="1">
      <alignment horizontal="left" vertical="center" wrapText="1"/>
    </xf>
    <xf numFmtId="0" fontId="0" fillId="2" borderId="9"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25" xfId="0" applyFont="1" applyFill="1" applyBorder="1" applyAlignment="1">
      <alignment horizontal="left" vertical="center" wrapText="1"/>
    </xf>
    <xf numFmtId="0" fontId="0" fillId="2" borderId="26" xfId="0" applyFont="1" applyFill="1" applyBorder="1" applyAlignment="1">
      <alignment horizontal="left" vertical="center" wrapText="1"/>
    </xf>
    <xf numFmtId="0" fontId="0" fillId="2" borderId="23" xfId="0" applyFont="1" applyFill="1" applyBorder="1" applyAlignment="1">
      <alignment horizontal="left" vertical="center" wrapText="1"/>
    </xf>
    <xf numFmtId="0" fontId="0" fillId="2" borderId="38" xfId="0" applyFont="1" applyFill="1" applyBorder="1" applyAlignment="1">
      <alignment horizontal="right" vertical="center" wrapText="1"/>
    </xf>
    <xf numFmtId="0" fontId="2" fillId="2" borderId="45" xfId="0" applyFont="1" applyFill="1" applyBorder="1" applyAlignment="1">
      <alignment horizontal="left" vertical="center" wrapText="1"/>
    </xf>
    <xf numFmtId="0" fontId="19" fillId="2" borderId="26" xfId="0" applyFont="1" applyFill="1" applyBorder="1" applyAlignment="1">
      <alignment horizontal="left" vertical="center" wrapText="1"/>
    </xf>
    <xf numFmtId="0" fontId="19" fillId="2" borderId="46"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39"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10" borderId="6" xfId="0" applyFont="1" applyFill="1" applyBorder="1" applyAlignment="1">
      <alignment horizontal="center" vertical="center"/>
    </xf>
    <xf numFmtId="0" fontId="2" fillId="10" borderId="45" xfId="0" applyFont="1" applyFill="1" applyBorder="1" applyAlignment="1">
      <alignment horizontal="center" vertical="center"/>
    </xf>
    <xf numFmtId="0" fontId="2" fillId="10" borderId="17" xfId="0" applyFont="1" applyFill="1" applyBorder="1" applyAlignment="1">
      <alignment horizontal="center" vertical="center"/>
    </xf>
    <xf numFmtId="0" fontId="12" fillId="2" borderId="5" xfId="0" applyFont="1" applyFill="1" applyBorder="1" applyAlignment="1">
      <alignment horizontal="center" vertical="center"/>
    </xf>
    <xf numFmtId="0" fontId="26" fillId="2" borderId="0" xfId="0" applyFont="1" applyFill="1" applyBorder="1" applyAlignment="1">
      <alignment horizontal="left" vertical="top" wrapText="1"/>
    </xf>
    <xf numFmtId="0" fontId="26" fillId="2" borderId="28"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2" xfId="0" applyFont="1" applyFill="1" applyBorder="1" applyAlignment="1">
      <alignment horizontal="left" vertical="top" wrapText="1"/>
    </xf>
    <xf numFmtId="0" fontId="32" fillId="2" borderId="1" xfId="0" applyFont="1" applyFill="1" applyBorder="1" applyAlignment="1">
      <alignment horizontal="left"/>
    </xf>
    <xf numFmtId="0" fontId="44" fillId="11" borderId="21" xfId="0" applyFont="1" applyFill="1" applyBorder="1" applyAlignment="1">
      <alignment horizontal="center" vertical="center" wrapText="1"/>
    </xf>
    <xf numFmtId="0" fontId="44" fillId="11" borderId="52" xfId="0" applyFont="1" applyFill="1" applyBorder="1" applyAlignment="1">
      <alignment horizontal="center" vertical="center" wrapText="1"/>
    </xf>
    <xf numFmtId="0" fontId="44" fillId="11" borderId="22" xfId="0" applyFont="1" applyFill="1" applyBorder="1" applyAlignment="1">
      <alignment horizontal="center" vertical="center" wrapText="1"/>
    </xf>
    <xf numFmtId="0" fontId="32" fillId="2" borderId="19" xfId="0" applyFont="1" applyFill="1" applyBorder="1" applyAlignment="1">
      <alignment horizontal="left" wrapText="1"/>
    </xf>
    <xf numFmtId="0" fontId="32" fillId="2" borderId="8" xfId="0" applyFont="1" applyFill="1" applyBorder="1" applyAlignment="1">
      <alignment horizontal="left" wrapText="1"/>
    </xf>
    <xf numFmtId="0" fontId="32" fillId="2" borderId="9" xfId="0" applyFont="1" applyFill="1" applyBorder="1" applyAlignment="1">
      <alignment horizontal="left" wrapText="1"/>
    </xf>
    <xf numFmtId="0" fontId="32" fillId="2" borderId="2" xfId="0" applyFont="1" applyFill="1" applyBorder="1" applyAlignment="1">
      <alignment horizontal="left" wrapText="1"/>
    </xf>
    <xf numFmtId="0" fontId="32" fillId="2" borderId="3" xfId="0" applyFont="1" applyFill="1" applyBorder="1" applyAlignment="1">
      <alignment horizontal="left"/>
    </xf>
    <xf numFmtId="0" fontId="32" fillId="2" borderId="8" xfId="0" applyFont="1" applyFill="1" applyBorder="1" applyAlignment="1">
      <alignment horizontal="left"/>
    </xf>
    <xf numFmtId="0" fontId="32" fillId="2" borderId="9" xfId="0" applyFont="1" applyFill="1" applyBorder="1" applyAlignment="1">
      <alignment horizontal="left"/>
    </xf>
    <xf numFmtId="0" fontId="32" fillId="2" borderId="9" xfId="0" applyFont="1" applyFill="1" applyBorder="1" applyAlignment="1">
      <alignment horizontal="center"/>
    </xf>
    <xf numFmtId="0" fontId="34" fillId="23" borderId="8" xfId="0" applyFont="1" applyFill="1" applyBorder="1" applyAlignment="1">
      <alignment horizontal="center"/>
    </xf>
    <xf numFmtId="0" fontId="34" fillId="23" borderId="2" xfId="0" applyFont="1" applyFill="1" applyBorder="1" applyAlignment="1">
      <alignment horizontal="center"/>
    </xf>
    <xf numFmtId="0" fontId="32" fillId="2" borderId="4" xfId="0" applyFont="1" applyFill="1" applyBorder="1" applyAlignment="1">
      <alignment horizontal="left"/>
    </xf>
    <xf numFmtId="2" fontId="34" fillId="22" borderId="9" xfId="0" applyNumberFormat="1" applyFont="1" applyFill="1" applyBorder="1" applyAlignment="1">
      <alignment horizontal="center"/>
    </xf>
    <xf numFmtId="2" fontId="34" fillId="22" borderId="2" xfId="0" applyNumberFormat="1" applyFont="1" applyFill="1" applyBorder="1" applyAlignment="1">
      <alignment horizontal="center"/>
    </xf>
    <xf numFmtId="0" fontId="43" fillId="11" borderId="14" xfId="0" applyFont="1" applyFill="1" applyBorder="1" applyAlignment="1">
      <alignment horizontal="center" vertical="center" wrapText="1"/>
    </xf>
    <xf numFmtId="0" fontId="32" fillId="18" borderId="1" xfId="0" applyFont="1" applyFill="1" applyBorder="1" applyAlignment="1">
      <alignment horizontal="center"/>
    </xf>
    <xf numFmtId="0" fontId="32" fillId="2" borderId="8" xfId="0" applyFont="1" applyFill="1" applyBorder="1" applyAlignment="1">
      <alignment horizontal="center"/>
    </xf>
    <xf numFmtId="0" fontId="32" fillId="18" borderId="9" xfId="0" applyFont="1" applyFill="1" applyBorder="1" applyAlignment="1">
      <alignment horizontal="center"/>
    </xf>
    <xf numFmtId="0" fontId="32" fillId="2" borderId="2" xfId="0" applyFont="1" applyFill="1" applyBorder="1" applyAlignment="1">
      <alignment horizontal="center"/>
    </xf>
    <xf numFmtId="0" fontId="0" fillId="18" borderId="8" xfId="0" applyFont="1" applyFill="1" applyBorder="1" applyAlignment="1">
      <alignment horizontal="center" vertical="center"/>
    </xf>
    <xf numFmtId="0" fontId="0" fillId="18" borderId="9" xfId="0" applyFont="1" applyFill="1" applyBorder="1" applyAlignment="1">
      <alignment horizontal="center" vertical="center"/>
    </xf>
    <xf numFmtId="0" fontId="0" fillId="18" borderId="2" xfId="0" applyFont="1" applyFill="1" applyBorder="1" applyAlignment="1">
      <alignment horizontal="center" vertical="center"/>
    </xf>
    <xf numFmtId="0" fontId="10" fillId="2" borderId="1" xfId="0" applyFont="1" applyFill="1" applyBorder="1" applyAlignment="1">
      <alignment horizontal="left" wrapText="1"/>
    </xf>
    <xf numFmtId="0" fontId="0" fillId="2" borderId="1"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32" fillId="2" borderId="1" xfId="0" applyFont="1" applyFill="1" applyBorder="1" applyAlignment="1">
      <alignment horizontal="left" vertical="center"/>
    </xf>
    <xf numFmtId="0" fontId="0" fillId="2" borderId="1" xfId="0" applyFont="1" applyFill="1" applyBorder="1" applyAlignment="1">
      <alignment horizontal="left" wrapText="1"/>
    </xf>
    <xf numFmtId="0" fontId="10" fillId="2" borderId="8" xfId="0" applyFont="1" applyFill="1" applyBorder="1" applyAlignment="1">
      <alignment horizontal="left" wrapText="1"/>
    </xf>
    <xf numFmtId="0" fontId="10" fillId="2" borderId="9" xfId="0" applyFont="1" applyFill="1" applyBorder="1" applyAlignment="1">
      <alignment horizontal="left" wrapText="1"/>
    </xf>
    <xf numFmtId="0" fontId="10" fillId="2" borderId="2" xfId="0" applyFont="1" applyFill="1" applyBorder="1" applyAlignment="1">
      <alignment horizontal="left" wrapText="1"/>
    </xf>
    <xf numFmtId="0" fontId="43" fillId="11" borderId="61" xfId="0" applyFont="1" applyFill="1" applyBorder="1" applyAlignment="1">
      <alignment horizontal="center" vertical="center" wrapText="1"/>
    </xf>
    <xf numFmtId="0" fontId="43" fillId="11" borderId="5" xfId="0" applyFont="1" applyFill="1" applyBorder="1" applyAlignment="1">
      <alignment horizontal="center" vertical="center" wrapText="1"/>
    </xf>
    <xf numFmtId="0" fontId="0" fillId="2" borderId="1" xfId="0" applyFont="1" applyFill="1" applyBorder="1" applyAlignment="1">
      <alignment horizontal="left"/>
    </xf>
    <xf numFmtId="0" fontId="32" fillId="2" borderId="19" xfId="0" applyFont="1" applyFill="1" applyBorder="1" applyAlignment="1">
      <alignment horizontal="left"/>
    </xf>
    <xf numFmtId="0" fontId="32" fillId="2" borderId="2" xfId="0" applyFont="1" applyFill="1" applyBorder="1" applyAlignment="1">
      <alignment horizontal="left"/>
    </xf>
    <xf numFmtId="0" fontId="33" fillId="10" borderId="47" xfId="0" applyFont="1" applyFill="1" applyBorder="1" applyAlignment="1">
      <alignment horizontal="center" vertical="center"/>
    </xf>
    <xf numFmtId="0" fontId="33" fillId="10" borderId="48" xfId="0" applyFont="1" applyFill="1" applyBorder="1" applyAlignment="1">
      <alignment horizontal="center" vertical="center"/>
    </xf>
    <xf numFmtId="0" fontId="33" fillId="10" borderId="50" xfId="0" applyFont="1" applyFill="1" applyBorder="1" applyAlignment="1">
      <alignment horizontal="center" vertical="center"/>
    </xf>
    <xf numFmtId="0" fontId="33" fillId="10" borderId="49" xfId="0" applyFont="1" applyFill="1" applyBorder="1" applyAlignment="1">
      <alignment horizontal="center" vertical="center"/>
    </xf>
    <xf numFmtId="0" fontId="3" fillId="4" borderId="1" xfId="0" applyFont="1" applyFill="1" applyBorder="1" applyAlignment="1">
      <alignment horizontal="left"/>
    </xf>
    <xf numFmtId="0" fontId="0" fillId="2" borderId="19" xfId="0" applyFont="1" applyFill="1" applyBorder="1" applyAlignment="1">
      <alignment horizontal="left"/>
    </xf>
    <xf numFmtId="0" fontId="32" fillId="18" borderId="32" xfId="0" applyFont="1" applyFill="1" applyBorder="1" applyAlignment="1">
      <alignment horizontal="center"/>
    </xf>
    <xf numFmtId="0" fontId="32" fillId="18" borderId="42" xfId="0" applyFont="1" applyFill="1" applyBorder="1" applyAlignment="1">
      <alignment horizontal="center"/>
    </xf>
    <xf numFmtId="0" fontId="32" fillId="18" borderId="33" xfId="0" applyFont="1" applyFill="1" applyBorder="1" applyAlignment="1">
      <alignment horizontal="center"/>
    </xf>
    <xf numFmtId="0" fontId="32" fillId="0" borderId="8" xfId="0" applyFont="1" applyBorder="1" applyAlignment="1">
      <alignment horizontal="center" wrapText="1"/>
    </xf>
    <xf numFmtId="0" fontId="32" fillId="0" borderId="9" xfId="0" applyFont="1" applyBorder="1" applyAlignment="1">
      <alignment horizontal="center" wrapText="1"/>
    </xf>
    <xf numFmtId="0" fontId="32" fillId="0" borderId="8" xfId="0" applyFont="1" applyBorder="1" applyAlignment="1">
      <alignment horizontal="left" wrapText="1"/>
    </xf>
    <xf numFmtId="0" fontId="32" fillId="0" borderId="9" xfId="0" applyFont="1" applyBorder="1" applyAlignment="1">
      <alignment horizontal="left" wrapText="1"/>
    </xf>
    <xf numFmtId="0" fontId="32" fillId="0" borderId="2" xfId="0" applyFont="1" applyBorder="1" applyAlignment="1">
      <alignment horizontal="left" wrapText="1"/>
    </xf>
    <xf numFmtId="0" fontId="32" fillId="0" borderId="8" xfId="0" applyFont="1" applyBorder="1" applyAlignment="1">
      <alignment horizontal="left"/>
    </xf>
    <xf numFmtId="0" fontId="32" fillId="0" borderId="9" xfId="0" applyFont="1" applyBorder="1" applyAlignment="1">
      <alignment horizontal="left"/>
    </xf>
    <xf numFmtId="0" fontId="43" fillId="11" borderId="21" xfId="0" applyFont="1" applyFill="1" applyBorder="1" applyAlignment="1">
      <alignment horizontal="center" vertical="center" wrapText="1"/>
    </xf>
    <xf numFmtId="0" fontId="43" fillId="11" borderId="52" xfId="0" applyFont="1" applyFill="1" applyBorder="1" applyAlignment="1">
      <alignment horizontal="center" vertical="center" wrapText="1"/>
    </xf>
    <xf numFmtId="0" fontId="43" fillId="11" borderId="22" xfId="0" applyFont="1" applyFill="1" applyBorder="1" applyAlignment="1">
      <alignment horizontal="center" vertical="center" wrapText="1"/>
    </xf>
    <xf numFmtId="0" fontId="32" fillId="18" borderId="19" xfId="0" applyFont="1" applyFill="1" applyBorder="1" applyAlignment="1">
      <alignment horizontal="center"/>
    </xf>
    <xf numFmtId="0" fontId="32" fillId="0" borderId="32" xfId="0" quotePrefix="1" applyFont="1" applyFill="1" applyBorder="1" applyAlignment="1">
      <alignment horizontal="left"/>
    </xf>
    <xf numFmtId="0" fontId="32" fillId="0" borderId="42" xfId="0" quotePrefix="1" applyFont="1" applyFill="1" applyBorder="1" applyAlignment="1">
      <alignment horizontal="left"/>
    </xf>
    <xf numFmtId="0" fontId="32" fillId="0" borderId="33" xfId="0" quotePrefix="1" applyFont="1" applyFill="1" applyBorder="1" applyAlignment="1">
      <alignment horizontal="left"/>
    </xf>
    <xf numFmtId="0" fontId="32" fillId="2" borderId="32" xfId="0" applyFont="1" applyFill="1" applyBorder="1" applyAlignment="1">
      <alignment horizontal="center"/>
    </xf>
    <xf numFmtId="0" fontId="32" fillId="2" borderId="42" xfId="0" applyFont="1" applyFill="1" applyBorder="1" applyAlignment="1">
      <alignment horizontal="center"/>
    </xf>
    <xf numFmtId="0" fontId="32" fillId="0" borderId="8" xfId="0" applyFont="1" applyFill="1" applyBorder="1" applyAlignment="1">
      <alignment horizontal="center"/>
    </xf>
    <xf numFmtId="0" fontId="32" fillId="0" borderId="9" xfId="0" applyFont="1" applyFill="1" applyBorder="1" applyAlignment="1">
      <alignment horizontal="center"/>
    </xf>
    <xf numFmtId="0" fontId="33" fillId="18" borderId="8" xfId="0" applyFont="1" applyFill="1" applyBorder="1" applyAlignment="1">
      <alignment horizontal="center"/>
    </xf>
    <xf numFmtId="0" fontId="33" fillId="18" borderId="9" xfId="0" applyFont="1" applyFill="1" applyBorder="1" applyAlignment="1">
      <alignment horizontal="center"/>
    </xf>
    <xf numFmtId="0" fontId="33" fillId="18" borderId="2" xfId="0" applyFont="1" applyFill="1" applyBorder="1" applyAlignment="1">
      <alignment horizontal="center"/>
    </xf>
    <xf numFmtId="0" fontId="48" fillId="2" borderId="0" xfId="0" applyFont="1" applyFill="1" applyBorder="1" applyAlignment="1">
      <alignment horizontal="left" vertical="center" wrapText="1"/>
    </xf>
    <xf numFmtId="0" fontId="32" fillId="2" borderId="9" xfId="0" applyFont="1" applyFill="1" applyBorder="1" applyAlignment="1">
      <alignment horizontal="center" wrapText="1"/>
    </xf>
    <xf numFmtId="0" fontId="33" fillId="18" borderId="32" xfId="0" applyFont="1" applyFill="1" applyBorder="1" applyAlignment="1">
      <alignment horizontal="center"/>
    </xf>
    <xf numFmtId="0" fontId="33" fillId="18" borderId="33" xfId="0" applyFont="1" applyFill="1" applyBorder="1" applyAlignment="1">
      <alignment horizontal="center"/>
    </xf>
    <xf numFmtId="0" fontId="32" fillId="2" borderId="8" xfId="0" applyFont="1" applyFill="1" applyBorder="1" applyAlignment="1">
      <alignment horizontal="center" wrapText="1"/>
    </xf>
    <xf numFmtId="0" fontId="32" fillId="2" borderId="2" xfId="0" applyFont="1" applyFill="1" applyBorder="1" applyAlignment="1">
      <alignment horizontal="center" wrapText="1"/>
    </xf>
    <xf numFmtId="0" fontId="32" fillId="2" borderId="32" xfId="0" applyFont="1" applyFill="1" applyBorder="1" applyAlignment="1">
      <alignment horizontal="left"/>
    </xf>
    <xf numFmtId="0" fontId="32" fillId="2" borderId="42" xfId="0" applyFont="1" applyFill="1" applyBorder="1" applyAlignment="1">
      <alignment horizontal="left"/>
    </xf>
    <xf numFmtId="0" fontId="32" fillId="2" borderId="33" xfId="0" applyFont="1" applyFill="1" applyBorder="1" applyAlignment="1">
      <alignment horizontal="left"/>
    </xf>
    <xf numFmtId="0" fontId="33" fillId="18" borderId="42" xfId="0" applyFont="1" applyFill="1" applyBorder="1" applyAlignment="1">
      <alignment horizontal="center"/>
    </xf>
    <xf numFmtId="9" fontId="33" fillId="19" borderId="32" xfId="29" applyFont="1" applyFill="1" applyBorder="1" applyAlignment="1">
      <alignment horizontal="center"/>
    </xf>
    <xf numFmtId="9" fontId="33" fillId="19" borderId="42" xfId="29" applyFont="1" applyFill="1" applyBorder="1" applyAlignment="1">
      <alignment horizontal="center"/>
    </xf>
    <xf numFmtId="9" fontId="33" fillId="19" borderId="33" xfId="29" applyFont="1" applyFill="1" applyBorder="1" applyAlignment="1">
      <alignment horizontal="center"/>
    </xf>
    <xf numFmtId="0" fontId="33" fillId="19" borderId="32" xfId="0" applyFont="1" applyFill="1" applyBorder="1" applyAlignment="1">
      <alignment horizontal="center"/>
    </xf>
    <xf numFmtId="0" fontId="33" fillId="19" borderId="42" xfId="0" applyFont="1" applyFill="1" applyBorder="1" applyAlignment="1">
      <alignment horizontal="center"/>
    </xf>
    <xf numFmtId="0" fontId="33" fillId="19" borderId="33" xfId="0" applyFont="1" applyFill="1" applyBorder="1" applyAlignment="1">
      <alignment horizontal="center"/>
    </xf>
    <xf numFmtId="9" fontId="33" fillId="19" borderId="8" xfId="29" applyFont="1" applyFill="1" applyBorder="1" applyAlignment="1">
      <alignment horizontal="center"/>
    </xf>
    <xf numFmtId="9" fontId="33" fillId="19" borderId="9" xfId="29" applyFont="1" applyFill="1" applyBorder="1" applyAlignment="1">
      <alignment horizontal="center"/>
    </xf>
    <xf numFmtId="9" fontId="33" fillId="19" borderId="2" xfId="29" applyFont="1" applyFill="1" applyBorder="1" applyAlignment="1">
      <alignment horizontal="center"/>
    </xf>
    <xf numFmtId="0" fontId="33" fillId="19" borderId="8" xfId="0" applyFont="1" applyFill="1" applyBorder="1" applyAlignment="1">
      <alignment horizontal="center"/>
    </xf>
    <xf numFmtId="0" fontId="33" fillId="19" borderId="2" xfId="0" applyFont="1" applyFill="1" applyBorder="1" applyAlignment="1">
      <alignment horizontal="center"/>
    </xf>
    <xf numFmtId="0" fontId="33" fillId="19" borderId="9" xfId="0" applyFont="1" applyFill="1" applyBorder="1" applyAlignment="1">
      <alignment horizontal="center"/>
    </xf>
    <xf numFmtId="0" fontId="32" fillId="0" borderId="8" xfId="0" applyFont="1" applyFill="1" applyBorder="1" applyAlignment="1">
      <alignment horizontal="left"/>
    </xf>
    <xf numFmtId="0" fontId="32" fillId="0" borderId="9" xfId="0" applyFont="1" applyFill="1" applyBorder="1" applyAlignment="1">
      <alignment horizontal="left"/>
    </xf>
    <xf numFmtId="0" fontId="33" fillId="11" borderId="8" xfId="0" applyFont="1" applyFill="1" applyBorder="1" applyAlignment="1">
      <alignment horizontal="center" vertical="center"/>
    </xf>
    <xf numFmtId="0" fontId="33" fillId="11" borderId="2" xfId="0" applyFont="1" applyFill="1" applyBorder="1" applyAlignment="1">
      <alignment horizontal="center" vertical="center"/>
    </xf>
    <xf numFmtId="0" fontId="32" fillId="0" borderId="8" xfId="0" applyFont="1" applyFill="1" applyBorder="1" applyAlignment="1">
      <alignment horizontal="left" wrapText="1"/>
    </xf>
    <xf numFmtId="0" fontId="32" fillId="0" borderId="9" xfId="0" applyFont="1" applyFill="1" applyBorder="1" applyAlignment="1">
      <alignment horizontal="left" wrapText="1"/>
    </xf>
    <xf numFmtId="0" fontId="32" fillId="0" borderId="2" xfId="0" applyFont="1" applyFill="1" applyBorder="1" applyAlignment="1">
      <alignment horizontal="left" wrapText="1"/>
    </xf>
    <xf numFmtId="0" fontId="32" fillId="0" borderId="2" xfId="0" applyFont="1" applyBorder="1" applyAlignment="1">
      <alignment horizontal="left"/>
    </xf>
    <xf numFmtId="0" fontId="0" fillId="16" borderId="0" xfId="0" applyFill="1" applyBorder="1" applyAlignment="1">
      <alignment horizontal="center"/>
    </xf>
    <xf numFmtId="0" fontId="33" fillId="0" borderId="8" xfId="0" applyFont="1" applyBorder="1" applyAlignment="1">
      <alignment horizontal="left"/>
    </xf>
    <xf numFmtId="0" fontId="33" fillId="0" borderId="9" xfId="0" applyFont="1" applyBorder="1" applyAlignment="1">
      <alignment horizontal="left"/>
    </xf>
    <xf numFmtId="0" fontId="33" fillId="11" borderId="8" xfId="0" applyFont="1" applyFill="1" applyBorder="1" applyAlignment="1">
      <alignment horizontal="center" vertical="center" wrapText="1"/>
    </xf>
    <xf numFmtId="0" fontId="33" fillId="11" borderId="9" xfId="0" applyFont="1" applyFill="1" applyBorder="1" applyAlignment="1">
      <alignment horizontal="center" vertical="center" wrapText="1"/>
    </xf>
    <xf numFmtId="0" fontId="33" fillId="11" borderId="2" xfId="0" applyFont="1" applyFill="1" applyBorder="1" applyAlignment="1">
      <alignment horizontal="center" vertical="center" wrapText="1"/>
    </xf>
    <xf numFmtId="0" fontId="33" fillId="27" borderId="8" xfId="0" applyFont="1" applyFill="1" applyBorder="1" applyAlignment="1">
      <alignment horizontal="center"/>
    </xf>
    <xf numFmtId="0" fontId="33" fillId="27" borderId="9" xfId="0" applyFont="1" applyFill="1" applyBorder="1" applyAlignment="1">
      <alignment horizontal="center"/>
    </xf>
    <xf numFmtId="0" fontId="33" fillId="27" borderId="2" xfId="0" applyFont="1" applyFill="1" applyBorder="1" applyAlignment="1">
      <alignment horizontal="center"/>
    </xf>
    <xf numFmtId="0" fontId="33" fillId="11" borderId="25" xfId="0" applyFont="1" applyFill="1" applyBorder="1" applyAlignment="1">
      <alignment horizontal="center" vertical="center" wrapText="1"/>
    </xf>
    <xf numFmtId="0" fontId="33" fillId="11" borderId="26" xfId="0" applyFont="1" applyFill="1" applyBorder="1" applyAlignment="1">
      <alignment horizontal="center" vertical="center" wrapText="1"/>
    </xf>
    <xf numFmtId="0" fontId="32" fillId="0" borderId="8" xfId="0" quotePrefix="1" applyFont="1" applyFill="1" applyBorder="1" applyAlignment="1">
      <alignment horizontal="left"/>
    </xf>
    <xf numFmtId="0" fontId="32" fillId="0" borderId="9" xfId="0" quotePrefix="1" applyFont="1" applyFill="1" applyBorder="1" applyAlignment="1">
      <alignment horizontal="left"/>
    </xf>
    <xf numFmtId="0" fontId="32" fillId="0" borderId="2" xfId="0" quotePrefix="1" applyFont="1" applyFill="1" applyBorder="1" applyAlignment="1">
      <alignment horizontal="left"/>
    </xf>
    <xf numFmtId="165" fontId="33" fillId="24" borderId="8" xfId="0" applyNumberFormat="1" applyFont="1" applyFill="1" applyBorder="1" applyAlignment="1">
      <alignment horizontal="center"/>
    </xf>
    <xf numFmtId="165" fontId="33" fillId="24" borderId="2" xfId="0" applyNumberFormat="1" applyFont="1" applyFill="1" applyBorder="1" applyAlignment="1">
      <alignment horizontal="center"/>
    </xf>
    <xf numFmtId="0" fontId="32" fillId="2" borderId="11" xfId="0" applyFont="1" applyFill="1" applyBorder="1" applyAlignment="1">
      <alignment horizontal="left" wrapText="1"/>
    </xf>
    <xf numFmtId="0" fontId="3" fillId="11" borderId="25" xfId="0" applyFont="1" applyFill="1" applyBorder="1" applyAlignment="1">
      <alignment horizontal="center" vertical="center" wrapText="1"/>
    </xf>
    <xf numFmtId="0" fontId="3" fillId="11" borderId="26" xfId="0" applyFont="1" applyFill="1" applyBorder="1" applyAlignment="1">
      <alignment horizontal="center" vertical="center" wrapText="1"/>
    </xf>
    <xf numFmtId="0" fontId="3" fillId="11" borderId="23" xfId="0" applyFont="1" applyFill="1" applyBorder="1" applyAlignment="1">
      <alignment horizontal="center" vertical="center" wrapText="1"/>
    </xf>
    <xf numFmtId="0" fontId="32" fillId="0" borderId="32" xfId="0" applyFont="1" applyBorder="1" applyAlignment="1">
      <alignment horizontal="left"/>
    </xf>
    <xf numFmtId="0" fontId="32" fillId="0" borderId="42" xfId="0" applyFont="1" applyBorder="1" applyAlignment="1">
      <alignment horizontal="left"/>
    </xf>
    <xf numFmtId="0" fontId="32" fillId="0" borderId="33" xfId="0" applyFont="1" applyBorder="1" applyAlignment="1">
      <alignment horizontal="left"/>
    </xf>
    <xf numFmtId="0" fontId="32" fillId="2" borderId="10"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2" fillId="2" borderId="26" xfId="0" applyFont="1" applyFill="1" applyBorder="1" applyAlignment="1">
      <alignment horizontal="center" vertical="center" wrapText="1"/>
    </xf>
    <xf numFmtId="0" fontId="32" fillId="2" borderId="10" xfId="0" applyFont="1" applyFill="1" applyBorder="1" applyAlignment="1">
      <alignment horizontal="center"/>
    </xf>
    <xf numFmtId="0" fontId="32" fillId="2" borderId="11" xfId="0" applyFont="1" applyFill="1" applyBorder="1" applyAlignment="1">
      <alignment horizontal="center"/>
    </xf>
    <xf numFmtId="0" fontId="32" fillId="2" borderId="12" xfId="0" applyFont="1" applyFill="1" applyBorder="1" applyAlignment="1">
      <alignment horizontal="center"/>
    </xf>
    <xf numFmtId="0" fontId="32" fillId="2" borderId="25" xfId="0" applyFont="1" applyFill="1" applyBorder="1" applyAlignment="1">
      <alignment horizontal="center"/>
    </xf>
    <xf numFmtId="0" fontId="32" fillId="2" borderId="26" xfId="0" applyFont="1" applyFill="1" applyBorder="1" applyAlignment="1">
      <alignment horizontal="center"/>
    </xf>
    <xf numFmtId="0" fontId="32" fillId="2" borderId="23" xfId="0" applyFont="1" applyFill="1" applyBorder="1" applyAlignment="1">
      <alignment horizontal="center"/>
    </xf>
    <xf numFmtId="0" fontId="32" fillId="2" borderId="1" xfId="0" applyFont="1" applyFill="1" applyBorder="1" applyAlignment="1">
      <alignment horizontal="center"/>
    </xf>
    <xf numFmtId="0" fontId="33" fillId="18" borderId="1" xfId="0" applyFont="1" applyFill="1" applyBorder="1" applyAlignment="1">
      <alignment horizontal="center"/>
    </xf>
    <xf numFmtId="0" fontId="32" fillId="2" borderId="1" xfId="0" applyFont="1" applyFill="1" applyBorder="1" applyAlignment="1">
      <alignment horizontal="center" wrapText="1"/>
    </xf>
    <xf numFmtId="0" fontId="33" fillId="10" borderId="47" xfId="0" quotePrefix="1" applyFont="1" applyFill="1" applyBorder="1" applyAlignment="1">
      <alignment horizontal="center" vertical="top"/>
    </xf>
    <xf numFmtId="0" fontId="33" fillId="10" borderId="48" xfId="0" quotePrefix="1" applyFont="1" applyFill="1" applyBorder="1" applyAlignment="1">
      <alignment horizontal="center" vertical="top"/>
    </xf>
    <xf numFmtId="0" fontId="33" fillId="10" borderId="49" xfId="0" quotePrefix="1" applyFont="1" applyFill="1" applyBorder="1" applyAlignment="1">
      <alignment horizontal="center" vertical="top"/>
    </xf>
    <xf numFmtId="0" fontId="33" fillId="11" borderId="8" xfId="0" applyFont="1" applyFill="1" applyBorder="1" applyAlignment="1">
      <alignment horizontal="left" vertical="center" wrapText="1"/>
    </xf>
    <xf numFmtId="0" fontId="33" fillId="11" borderId="9" xfId="0" applyFont="1" applyFill="1" applyBorder="1" applyAlignment="1">
      <alignment horizontal="left" vertical="center" wrapText="1"/>
    </xf>
    <xf numFmtId="0" fontId="33" fillId="11" borderId="26" xfId="0" applyFont="1" applyFill="1" applyBorder="1" applyAlignment="1">
      <alignment horizontal="left" vertical="center" wrapText="1"/>
    </xf>
    <xf numFmtId="0" fontId="33" fillId="11" borderId="23" xfId="0" applyFont="1" applyFill="1" applyBorder="1" applyAlignment="1">
      <alignment horizontal="left" vertical="center" wrapText="1"/>
    </xf>
    <xf numFmtId="2" fontId="33" fillId="10" borderId="47" xfId="0" applyNumberFormat="1" applyFont="1" applyFill="1" applyBorder="1" applyAlignment="1">
      <alignment horizontal="center" vertical="center"/>
    </xf>
    <xf numFmtId="2" fontId="33" fillId="10" borderId="49" xfId="0" applyNumberFormat="1" applyFont="1" applyFill="1" applyBorder="1" applyAlignment="1">
      <alignment horizontal="center" vertical="center"/>
    </xf>
    <xf numFmtId="0" fontId="33" fillId="2" borderId="4" xfId="0" applyFont="1" applyFill="1" applyBorder="1" applyAlignment="1">
      <alignment horizontal="center" vertical="center"/>
    </xf>
    <xf numFmtId="0" fontId="33" fillId="2" borderId="3" xfId="0" applyFont="1" applyFill="1" applyBorder="1" applyAlignment="1">
      <alignment horizontal="center" vertical="center"/>
    </xf>
    <xf numFmtId="0" fontId="32" fillId="0" borderId="39" xfId="0" applyFont="1" applyBorder="1" applyAlignment="1">
      <alignment horizontal="left"/>
    </xf>
    <xf numFmtId="0" fontId="32" fillId="2" borderId="32" xfId="0" applyFont="1" applyFill="1" applyBorder="1" applyAlignment="1">
      <alignment horizontal="left" wrapText="1"/>
    </xf>
    <xf numFmtId="0" fontId="32" fillId="2" borderId="42" xfId="0" applyFont="1" applyFill="1" applyBorder="1" applyAlignment="1">
      <alignment horizontal="left" wrapText="1"/>
    </xf>
    <xf numFmtId="0" fontId="32" fillId="2" borderId="33" xfId="0" applyFont="1" applyFill="1" applyBorder="1" applyAlignment="1">
      <alignment horizontal="left" wrapText="1"/>
    </xf>
    <xf numFmtId="0" fontId="33" fillId="2" borderId="0" xfId="0" applyFont="1" applyFill="1" applyBorder="1" applyAlignment="1">
      <alignment horizontal="center" vertical="center"/>
    </xf>
    <xf numFmtId="0" fontId="33" fillId="2" borderId="18" xfId="0" applyFont="1" applyFill="1" applyBorder="1" applyAlignment="1">
      <alignment horizontal="center" vertical="center"/>
    </xf>
    <xf numFmtId="0" fontId="0" fillId="0" borderId="5" xfId="0" applyBorder="1" applyAlignment="1">
      <alignment horizontal="center"/>
    </xf>
    <xf numFmtId="0" fontId="33" fillId="2" borderId="28" xfId="0" applyFont="1" applyFill="1" applyBorder="1" applyAlignment="1">
      <alignment horizontal="center" vertical="center"/>
    </xf>
    <xf numFmtId="0" fontId="33" fillId="2" borderId="40" xfId="0" applyFont="1" applyFill="1" applyBorder="1" applyAlignment="1">
      <alignment horizontal="center" vertical="center"/>
    </xf>
    <xf numFmtId="0" fontId="0" fillId="0" borderId="1" xfId="0" applyBorder="1" applyAlignment="1">
      <alignment horizontal="left"/>
    </xf>
    <xf numFmtId="0" fontId="0" fillId="0" borderId="19" xfId="0" applyBorder="1" applyAlignment="1">
      <alignment horizontal="left"/>
    </xf>
    <xf numFmtId="165" fontId="33" fillId="10" borderId="47" xfId="0" applyNumberFormat="1" applyFont="1" applyFill="1" applyBorder="1" applyAlignment="1">
      <alignment horizontal="center" vertical="center"/>
    </xf>
    <xf numFmtId="165" fontId="33" fillId="10" borderId="48" xfId="0" applyNumberFormat="1" applyFont="1" applyFill="1" applyBorder="1" applyAlignment="1">
      <alignment horizontal="center" vertical="center"/>
    </xf>
    <xf numFmtId="165" fontId="33" fillId="10" borderId="50" xfId="0" applyNumberFormat="1" applyFont="1" applyFill="1" applyBorder="1" applyAlignment="1">
      <alignment horizontal="center" vertical="center"/>
    </xf>
    <xf numFmtId="0" fontId="32" fillId="0" borderId="1" xfId="0" quotePrefix="1" applyFont="1" applyFill="1" applyBorder="1" applyAlignment="1">
      <alignment horizontal="center"/>
    </xf>
    <xf numFmtId="0" fontId="32" fillId="0" borderId="1" xfId="0" quotePrefix="1" applyFont="1" applyFill="1" applyBorder="1" applyAlignment="1">
      <alignment horizontal="center" wrapText="1"/>
    </xf>
    <xf numFmtId="0" fontId="0" fillId="18" borderId="8" xfId="0" applyFont="1" applyFill="1" applyBorder="1" applyAlignment="1">
      <alignment horizontal="center" vertical="center" wrapText="1"/>
    </xf>
    <xf numFmtId="0" fontId="0" fillId="18" borderId="9" xfId="0" applyFont="1" applyFill="1" applyBorder="1" applyAlignment="1">
      <alignment horizontal="center" vertical="center" wrapText="1"/>
    </xf>
    <xf numFmtId="0" fontId="0" fillId="18" borderId="2" xfId="0" applyFont="1" applyFill="1" applyBorder="1" applyAlignment="1">
      <alignment horizontal="center" vertical="center" wrapText="1"/>
    </xf>
    <xf numFmtId="0" fontId="0" fillId="2" borderId="8" xfId="0" applyFont="1" applyFill="1" applyBorder="1" applyAlignment="1">
      <alignment horizontal="left" wrapText="1"/>
    </xf>
    <xf numFmtId="0" fontId="0" fillId="2" borderId="9" xfId="0" applyFont="1" applyFill="1" applyBorder="1" applyAlignment="1">
      <alignment horizontal="left" wrapText="1"/>
    </xf>
    <xf numFmtId="0" fontId="0" fillId="18" borderId="1" xfId="0" applyFont="1" applyFill="1" applyBorder="1" applyAlignment="1">
      <alignment horizontal="center" vertical="center" wrapText="1"/>
    </xf>
    <xf numFmtId="0" fontId="32" fillId="0" borderId="8" xfId="0" applyFont="1" applyBorder="1" applyAlignment="1">
      <alignment horizontal="center" vertical="center"/>
    </xf>
    <xf numFmtId="0" fontId="32" fillId="0" borderId="2" xfId="0" applyFont="1" applyBorder="1" applyAlignment="1">
      <alignment horizontal="center" vertical="center"/>
    </xf>
    <xf numFmtId="0" fontId="0" fillId="0" borderId="1" xfId="0" applyBorder="1" applyAlignment="1">
      <alignment horizontal="left" wrapText="1"/>
    </xf>
    <xf numFmtId="165" fontId="33" fillId="10" borderId="30" xfId="0" applyNumberFormat="1" applyFont="1" applyFill="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23" xfId="0" applyBorder="1" applyAlignment="1">
      <alignment horizontal="center"/>
    </xf>
    <xf numFmtId="0" fontId="32" fillId="0" borderId="9" xfId="0" applyFont="1" applyBorder="1" applyAlignment="1">
      <alignment horizontal="center" vertical="center"/>
    </xf>
    <xf numFmtId="0" fontId="0" fillId="0" borderId="9" xfId="0" applyBorder="1" applyAlignment="1">
      <alignment horizontal="center"/>
    </xf>
    <xf numFmtId="165" fontId="33" fillId="10" borderId="31" xfId="0" applyNumberFormat="1" applyFont="1" applyFill="1" applyBorder="1" applyAlignment="1">
      <alignment horizontal="center" vertical="center"/>
    </xf>
    <xf numFmtId="0" fontId="0" fillId="18" borderId="19" xfId="0" applyFont="1" applyFill="1" applyBorder="1" applyAlignment="1">
      <alignment horizontal="center" vertical="center" wrapText="1"/>
    </xf>
    <xf numFmtId="0" fontId="32" fillId="0" borderId="1" xfId="0" applyFont="1" applyFill="1" applyBorder="1" applyAlignment="1">
      <alignment horizontal="left" wrapText="1"/>
    </xf>
    <xf numFmtId="0" fontId="0" fillId="18" borderId="8" xfId="0" applyFont="1" applyFill="1" applyBorder="1" applyAlignment="1">
      <alignment vertical="center" wrapText="1"/>
    </xf>
    <xf numFmtId="0" fontId="0" fillId="18" borderId="9" xfId="0" applyFont="1" applyFill="1" applyBorder="1" applyAlignment="1">
      <alignment vertical="center" wrapText="1"/>
    </xf>
    <xf numFmtId="0" fontId="0" fillId="0" borderId="1" xfId="0" applyBorder="1" applyAlignment="1"/>
    <xf numFmtId="0" fontId="32" fillId="0" borderId="1" xfId="0" applyFont="1" applyBorder="1" applyAlignment="1">
      <alignment vertical="center"/>
    </xf>
    <xf numFmtId="0" fontId="0" fillId="2" borderId="8" xfId="0" applyFont="1" applyFill="1" applyBorder="1" applyAlignment="1">
      <alignment wrapText="1"/>
    </xf>
    <xf numFmtId="0" fontId="0" fillId="2" borderId="9" xfId="0" applyFont="1" applyFill="1" applyBorder="1" applyAlignment="1">
      <alignment wrapText="1"/>
    </xf>
    <xf numFmtId="0" fontId="0" fillId="18" borderId="1" xfId="0" applyFont="1" applyFill="1" applyBorder="1" applyAlignment="1">
      <alignment vertical="center" wrapText="1"/>
    </xf>
    <xf numFmtId="0" fontId="32" fillId="0" borderId="32" xfId="0" applyFont="1" applyFill="1" applyBorder="1" applyAlignment="1">
      <alignment horizontal="left" wrapText="1"/>
    </xf>
    <xf numFmtId="0" fontId="32" fillId="0" borderId="42" xfId="0" applyFont="1" applyFill="1" applyBorder="1" applyAlignment="1">
      <alignment horizontal="left" wrapText="1"/>
    </xf>
    <xf numFmtId="0" fontId="32" fillId="0" borderId="33" xfId="0" applyFont="1" applyFill="1" applyBorder="1" applyAlignment="1">
      <alignment horizontal="left" wrapText="1"/>
    </xf>
    <xf numFmtId="0" fontId="33" fillId="0" borderId="54" xfId="0" applyFont="1" applyFill="1" applyBorder="1" applyAlignment="1">
      <alignment horizontal="center"/>
    </xf>
    <xf numFmtId="0" fontId="33" fillId="2" borderId="1" xfId="0" applyFont="1" applyFill="1" applyBorder="1" applyAlignment="1">
      <alignment horizontal="center" vertical="center"/>
    </xf>
    <xf numFmtId="0" fontId="33" fillId="2" borderId="19" xfId="0" applyFont="1" applyFill="1" applyBorder="1" applyAlignment="1">
      <alignment horizontal="center" vertical="center"/>
    </xf>
    <xf numFmtId="0" fontId="0" fillId="0" borderId="19" xfId="0" applyBorder="1" applyAlignment="1"/>
    <xf numFmtId="0" fontId="0" fillId="18" borderId="19" xfId="0" applyFont="1" applyFill="1" applyBorder="1" applyAlignment="1">
      <alignment vertical="center" wrapText="1"/>
    </xf>
    <xf numFmtId="0" fontId="32" fillId="0" borderId="19" xfId="0" applyFont="1" applyBorder="1" applyAlignment="1">
      <alignment horizontal="center" vertical="center"/>
    </xf>
    <xf numFmtId="0" fontId="0" fillId="2" borderId="32" xfId="0" applyFont="1" applyFill="1" applyBorder="1" applyAlignment="1">
      <alignment wrapText="1"/>
    </xf>
    <xf numFmtId="0" fontId="0" fillId="2" borderId="42" xfId="0" applyFont="1" applyFill="1" applyBorder="1" applyAlignment="1">
      <alignment wrapText="1"/>
    </xf>
    <xf numFmtId="0" fontId="0" fillId="18" borderId="32" xfId="0" applyFont="1" applyFill="1" applyBorder="1" applyAlignment="1">
      <alignment vertical="center" wrapText="1"/>
    </xf>
    <xf numFmtId="0" fontId="0" fillId="18" borderId="42" xfId="0" applyFont="1" applyFill="1" applyBorder="1" applyAlignment="1">
      <alignment vertical="center" wrapText="1"/>
    </xf>
    <xf numFmtId="0" fontId="32" fillId="0" borderId="1" xfId="0" applyFont="1" applyBorder="1" applyAlignment="1">
      <alignment horizontal="center" vertical="center"/>
    </xf>
    <xf numFmtId="165" fontId="33" fillId="10" borderId="49" xfId="0" applyNumberFormat="1" applyFont="1" applyFill="1" applyBorder="1" applyAlignment="1">
      <alignment horizontal="center" vertical="center"/>
    </xf>
    <xf numFmtId="0" fontId="0" fillId="2" borderId="2" xfId="0" applyFont="1" applyFill="1" applyBorder="1" applyAlignment="1">
      <alignment horizontal="left" wrapText="1"/>
    </xf>
    <xf numFmtId="0" fontId="0" fillId="0" borderId="54" xfId="0" applyBorder="1" applyAlignment="1">
      <alignment horizontal="center"/>
    </xf>
    <xf numFmtId="0" fontId="4" fillId="0" borderId="1" xfId="0" applyFont="1" applyBorder="1" applyAlignment="1">
      <alignment horizontal="left"/>
    </xf>
    <xf numFmtId="0" fontId="56" fillId="0" borderId="0" xfId="0" applyFont="1" applyAlignment="1">
      <alignment horizontal="center"/>
    </xf>
    <xf numFmtId="0" fontId="4" fillId="0" borderId="8" xfId="0" applyFont="1" applyBorder="1" applyAlignment="1">
      <alignment horizontal="left"/>
    </xf>
    <xf numFmtId="0" fontId="0" fillId="0" borderId="9" xfId="0" applyBorder="1" applyAlignment="1">
      <alignment horizontal="left"/>
    </xf>
    <xf numFmtId="0" fontId="0" fillId="0" borderId="2" xfId="0" applyBorder="1" applyAlignment="1">
      <alignment horizontal="left"/>
    </xf>
    <xf numFmtId="0" fontId="4" fillId="0" borderId="0" xfId="0" applyFont="1" applyAlignment="1">
      <alignment horizontal="center" vertical="center"/>
    </xf>
    <xf numFmtId="0" fontId="56" fillId="0" borderId="0" xfId="0" applyFont="1" applyAlignment="1">
      <alignment horizontal="center" vertical="center"/>
    </xf>
    <xf numFmtId="0" fontId="4" fillId="0" borderId="8" xfId="0" applyFont="1"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56" fillId="0" borderId="0" xfId="0" applyFont="1" applyAlignment="1"/>
    <xf numFmtId="0" fontId="56" fillId="0" borderId="0" xfId="0" applyFont="1"/>
    <xf numFmtId="0" fontId="4" fillId="0" borderId="1" xfId="0" applyFont="1" applyBorder="1" applyAlignment="1">
      <alignment horizontal="center" vertical="center"/>
    </xf>
    <xf numFmtId="0" fontId="4" fillId="0" borderId="9" xfId="0" applyFont="1" applyBorder="1" applyAlignment="1">
      <alignment horizontal="left"/>
    </xf>
    <xf numFmtId="0" fontId="4" fillId="0" borderId="2" xfId="0" applyFont="1" applyBorder="1" applyAlignment="1">
      <alignment horizontal="left"/>
    </xf>
    <xf numFmtId="0" fontId="63" fillId="0" borderId="0" xfId="0" applyFont="1" applyAlignment="1">
      <alignment horizontal="center" textRotation="90"/>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2" xfId="0" applyFont="1" applyFill="1" applyBorder="1" applyAlignment="1">
      <alignment horizontal="left"/>
    </xf>
    <xf numFmtId="0" fontId="0" fillId="3" borderId="1" xfId="0" applyFill="1" applyBorder="1" applyAlignment="1">
      <alignment horizontal="center"/>
    </xf>
    <xf numFmtId="2" fontId="2" fillId="3" borderId="1" xfId="0" applyNumberFormat="1" applyFont="1" applyFill="1" applyBorder="1" applyAlignment="1">
      <alignment horizontal="center"/>
    </xf>
    <xf numFmtId="0" fontId="2" fillId="2" borderId="1" xfId="0" applyFont="1" applyFill="1" applyBorder="1" applyAlignment="1">
      <alignment horizontal="center"/>
    </xf>
    <xf numFmtId="0" fontId="0" fillId="2" borderId="8" xfId="0" applyFill="1" applyBorder="1" applyAlignment="1">
      <alignment horizontal="left"/>
    </xf>
    <xf numFmtId="0" fontId="0" fillId="2" borderId="9" xfId="0" applyFill="1" applyBorder="1" applyAlignment="1">
      <alignment horizontal="left"/>
    </xf>
    <xf numFmtId="0" fontId="0" fillId="2" borderId="2" xfId="0" applyFill="1" applyBorder="1" applyAlignment="1">
      <alignment horizontal="left"/>
    </xf>
    <xf numFmtId="16" fontId="0" fillId="14" borderId="1" xfId="0" quotePrefix="1" applyNumberFormat="1" applyFill="1" applyBorder="1" applyAlignment="1">
      <alignment horizontal="center"/>
    </xf>
    <xf numFmtId="0" fontId="0" fillId="14" borderId="1" xfId="0" applyFill="1" applyBorder="1" applyAlignment="1">
      <alignment horizontal="center"/>
    </xf>
    <xf numFmtId="0" fontId="56" fillId="2" borderId="6" xfId="0" applyFont="1" applyFill="1" applyBorder="1" applyAlignment="1">
      <alignment horizontal="left" vertical="center" wrapText="1"/>
    </xf>
    <xf numFmtId="0" fontId="56" fillId="2" borderId="0" xfId="0" applyFont="1" applyFill="1" applyBorder="1" applyAlignment="1">
      <alignment horizontal="left" vertical="center" wrapText="1"/>
    </xf>
    <xf numFmtId="0" fontId="56" fillId="2" borderId="28" xfId="0" applyFont="1" applyFill="1" applyBorder="1" applyAlignment="1">
      <alignment horizontal="left" vertical="center" wrapText="1"/>
    </xf>
  </cellXfs>
  <cellStyles count="1349">
    <cellStyle name="Comma" xfId="1348" builtinId="3"/>
    <cellStyle name="Comma 2" xfId="1347" xr:uid="{00000000-0005-0000-0000-00000100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Followed Hyperlink" xfId="1107" builtinId="9" hidden="1"/>
    <cellStyle name="Followed Hyperlink" xfId="1109" builtinId="9" hidden="1"/>
    <cellStyle name="Followed Hyperlink" xfId="1111" builtinId="9" hidden="1"/>
    <cellStyle name="Followed Hyperlink" xfId="1113" builtinId="9" hidden="1"/>
    <cellStyle name="Followed Hyperlink" xfId="1115" builtinId="9" hidden="1"/>
    <cellStyle name="Followed Hyperlink" xfId="1117" builtinId="9" hidden="1"/>
    <cellStyle name="Followed Hyperlink" xfId="1119" builtinId="9" hidden="1"/>
    <cellStyle name="Followed Hyperlink" xfId="1121" builtinId="9" hidden="1"/>
    <cellStyle name="Followed Hyperlink" xfId="1123" builtinId="9" hidden="1"/>
    <cellStyle name="Followed Hyperlink" xfId="1125" builtinId="9" hidden="1"/>
    <cellStyle name="Followed Hyperlink" xfId="1127" builtinId="9" hidden="1"/>
    <cellStyle name="Followed Hyperlink" xfId="1129" builtinId="9" hidden="1"/>
    <cellStyle name="Followed Hyperlink" xfId="1131" builtinId="9" hidden="1"/>
    <cellStyle name="Followed Hyperlink" xfId="1133" builtinId="9" hidden="1"/>
    <cellStyle name="Followed Hyperlink" xfId="1135" builtinId="9" hidden="1"/>
    <cellStyle name="Followed Hyperlink" xfId="1137" builtinId="9" hidden="1"/>
    <cellStyle name="Followed Hyperlink" xfId="1139" builtinId="9" hidden="1"/>
    <cellStyle name="Followed Hyperlink" xfId="1141" builtinId="9" hidden="1"/>
    <cellStyle name="Followed Hyperlink" xfId="1143" builtinId="9" hidden="1"/>
    <cellStyle name="Followed Hyperlink" xfId="1145" builtinId="9" hidden="1"/>
    <cellStyle name="Followed Hyperlink" xfId="1147" builtinId="9" hidden="1"/>
    <cellStyle name="Followed Hyperlink" xfId="1149" builtinId="9" hidden="1"/>
    <cellStyle name="Followed Hyperlink" xfId="1151" builtinId="9" hidden="1"/>
    <cellStyle name="Followed Hyperlink" xfId="1153" builtinId="9" hidden="1"/>
    <cellStyle name="Followed Hyperlink" xfId="1155" builtinId="9" hidden="1"/>
    <cellStyle name="Followed Hyperlink" xfId="1157" builtinId="9" hidden="1"/>
    <cellStyle name="Followed Hyperlink" xfId="1159" builtinId="9" hidden="1"/>
    <cellStyle name="Followed Hyperlink" xfId="1161" builtinId="9" hidden="1"/>
    <cellStyle name="Followed Hyperlink" xfId="1163" builtinId="9" hidden="1"/>
    <cellStyle name="Followed Hyperlink" xfId="1165" builtinId="9" hidden="1"/>
    <cellStyle name="Followed Hyperlink" xfId="1167" builtinId="9" hidden="1"/>
    <cellStyle name="Followed Hyperlink" xfId="1169" builtinId="9" hidden="1"/>
    <cellStyle name="Followed Hyperlink" xfId="1171" builtinId="9" hidden="1"/>
    <cellStyle name="Followed Hyperlink" xfId="1173" builtinId="9" hidden="1"/>
    <cellStyle name="Followed Hyperlink" xfId="1175" builtinId="9" hidden="1"/>
    <cellStyle name="Followed Hyperlink" xfId="1177" builtinId="9" hidden="1"/>
    <cellStyle name="Followed Hyperlink" xfId="1179" builtinId="9" hidden="1"/>
    <cellStyle name="Followed Hyperlink" xfId="1181" builtinId="9" hidden="1"/>
    <cellStyle name="Followed Hyperlink" xfId="1183" builtinId="9" hidden="1"/>
    <cellStyle name="Followed Hyperlink" xfId="1185" builtinId="9" hidden="1"/>
    <cellStyle name="Followed Hyperlink" xfId="1187" builtinId="9" hidden="1"/>
    <cellStyle name="Followed Hyperlink" xfId="1189" builtinId="9" hidden="1"/>
    <cellStyle name="Followed Hyperlink" xfId="1191" builtinId="9" hidden="1"/>
    <cellStyle name="Followed Hyperlink" xfId="1193" builtinId="9" hidden="1"/>
    <cellStyle name="Followed Hyperlink" xfId="1195" builtinId="9" hidden="1"/>
    <cellStyle name="Followed Hyperlink" xfId="1197" builtinId="9" hidden="1"/>
    <cellStyle name="Followed Hyperlink" xfId="1199" builtinId="9" hidden="1"/>
    <cellStyle name="Followed Hyperlink" xfId="1201" builtinId="9" hidden="1"/>
    <cellStyle name="Followed Hyperlink" xfId="1203" builtinId="9" hidden="1"/>
    <cellStyle name="Followed Hyperlink" xfId="1205" builtinId="9" hidden="1"/>
    <cellStyle name="Followed Hyperlink" xfId="1207" builtinId="9" hidden="1"/>
    <cellStyle name="Followed Hyperlink" xfId="1209" builtinId="9" hidden="1"/>
    <cellStyle name="Followed Hyperlink" xfId="1211" builtinId="9" hidden="1"/>
    <cellStyle name="Followed Hyperlink" xfId="1213" builtinId="9" hidden="1"/>
    <cellStyle name="Followed Hyperlink" xfId="1215" builtinId="9" hidden="1"/>
    <cellStyle name="Followed Hyperlink" xfId="1217" builtinId="9" hidden="1"/>
    <cellStyle name="Followed Hyperlink" xfId="1219" builtinId="9" hidden="1"/>
    <cellStyle name="Followed Hyperlink" xfId="1221" builtinId="9" hidden="1"/>
    <cellStyle name="Followed Hyperlink" xfId="1223" builtinId="9" hidden="1"/>
    <cellStyle name="Followed Hyperlink" xfId="1225" builtinId="9" hidden="1"/>
    <cellStyle name="Followed Hyperlink" xfId="1227" builtinId="9" hidden="1"/>
    <cellStyle name="Followed Hyperlink" xfId="1229" builtinId="9" hidden="1"/>
    <cellStyle name="Followed Hyperlink" xfId="1231" builtinId="9" hidden="1"/>
    <cellStyle name="Followed Hyperlink" xfId="1233" builtinId="9" hidden="1"/>
    <cellStyle name="Followed Hyperlink" xfId="1235" builtinId="9" hidden="1"/>
    <cellStyle name="Followed Hyperlink" xfId="1237" builtinId="9" hidden="1"/>
    <cellStyle name="Followed Hyperlink" xfId="1239" builtinId="9" hidden="1"/>
    <cellStyle name="Followed Hyperlink" xfId="1241" builtinId="9" hidden="1"/>
    <cellStyle name="Followed Hyperlink" xfId="1243" builtinId="9" hidden="1"/>
    <cellStyle name="Followed Hyperlink" xfId="1245" builtinId="9" hidden="1"/>
    <cellStyle name="Followed Hyperlink" xfId="1247" builtinId="9" hidden="1"/>
    <cellStyle name="Followed Hyperlink" xfId="1249" builtinId="9" hidden="1"/>
    <cellStyle name="Followed Hyperlink" xfId="1251" builtinId="9" hidden="1"/>
    <cellStyle name="Followed Hyperlink" xfId="1253" builtinId="9" hidden="1"/>
    <cellStyle name="Followed Hyperlink" xfId="1255" builtinId="9" hidden="1"/>
    <cellStyle name="Followed Hyperlink" xfId="1257" builtinId="9" hidden="1"/>
    <cellStyle name="Followed Hyperlink" xfId="1259" builtinId="9" hidden="1"/>
    <cellStyle name="Followed Hyperlink" xfId="1261" builtinId="9" hidden="1"/>
    <cellStyle name="Followed Hyperlink" xfId="1263" builtinId="9" hidden="1"/>
    <cellStyle name="Followed Hyperlink" xfId="1265" builtinId="9" hidden="1"/>
    <cellStyle name="Followed Hyperlink" xfId="1267" builtinId="9" hidden="1"/>
    <cellStyle name="Followed Hyperlink" xfId="1269" builtinId="9" hidden="1"/>
    <cellStyle name="Followed Hyperlink" xfId="1271" builtinId="9" hidden="1"/>
    <cellStyle name="Followed Hyperlink" xfId="1273" builtinId="9" hidden="1"/>
    <cellStyle name="Followed Hyperlink" xfId="1275" builtinId="9" hidden="1"/>
    <cellStyle name="Followed Hyperlink" xfId="1277" builtinId="9" hidden="1"/>
    <cellStyle name="Followed Hyperlink" xfId="1279" builtinId="9" hidden="1"/>
    <cellStyle name="Followed Hyperlink" xfId="1281" builtinId="9" hidden="1"/>
    <cellStyle name="Followed Hyperlink" xfId="1283" builtinId="9" hidden="1"/>
    <cellStyle name="Followed Hyperlink" xfId="1285" builtinId="9" hidden="1"/>
    <cellStyle name="Followed Hyperlink" xfId="1287" builtinId="9" hidden="1"/>
    <cellStyle name="Followed Hyperlink" xfId="1289" builtinId="9" hidden="1"/>
    <cellStyle name="Followed Hyperlink" xfId="1291" builtinId="9" hidden="1"/>
    <cellStyle name="Followed Hyperlink" xfId="1293" builtinId="9" hidden="1"/>
    <cellStyle name="Followed Hyperlink" xfId="1295" builtinId="9" hidden="1"/>
    <cellStyle name="Followed Hyperlink" xfId="1297" builtinId="9" hidden="1"/>
    <cellStyle name="Followed Hyperlink" xfId="1299" builtinId="9" hidden="1"/>
    <cellStyle name="Followed Hyperlink" xfId="1301" builtinId="9" hidden="1"/>
    <cellStyle name="Followed Hyperlink" xfId="1303" builtinId="9" hidden="1"/>
    <cellStyle name="Followed Hyperlink" xfId="1305" builtinId="9" hidden="1"/>
    <cellStyle name="Followed Hyperlink" xfId="1307" builtinId="9" hidden="1"/>
    <cellStyle name="Followed Hyperlink" xfId="1309" builtinId="9" hidden="1"/>
    <cellStyle name="Followed Hyperlink" xfId="1311" builtinId="9" hidden="1"/>
    <cellStyle name="Followed Hyperlink" xfId="1313" builtinId="9" hidden="1"/>
    <cellStyle name="Followed Hyperlink" xfId="1315" builtinId="9" hidden="1"/>
    <cellStyle name="Followed Hyperlink" xfId="1317" builtinId="9" hidden="1"/>
    <cellStyle name="Followed Hyperlink" xfId="1319" builtinId="9" hidden="1"/>
    <cellStyle name="Followed Hyperlink" xfId="1321"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2" builtinId="8" hidden="1"/>
    <cellStyle name="Hyperlink" xfId="1114" builtinId="8" hidden="1"/>
    <cellStyle name="Hyperlink" xfId="1116" builtinId="8" hidden="1"/>
    <cellStyle name="Hyperlink" xfId="1118" builtinId="8" hidden="1"/>
    <cellStyle name="Hyperlink" xfId="1120" builtinId="8" hidden="1"/>
    <cellStyle name="Hyperlink" xfId="1122" builtinId="8" hidden="1"/>
    <cellStyle name="Hyperlink" xfId="1124" builtinId="8" hidden="1"/>
    <cellStyle name="Hyperlink" xfId="1126" builtinId="8" hidden="1"/>
    <cellStyle name="Hyperlink" xfId="1128" builtinId="8" hidden="1"/>
    <cellStyle name="Hyperlink" xfId="1130" builtinId="8" hidden="1"/>
    <cellStyle name="Hyperlink" xfId="1132"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52" builtinId="8" hidden="1"/>
    <cellStyle name="Hyperlink" xfId="1154" builtinId="8" hidden="1"/>
    <cellStyle name="Hyperlink" xfId="1156" builtinId="8" hidden="1"/>
    <cellStyle name="Hyperlink" xfId="1158"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0"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206" builtinId="8" hidden="1"/>
    <cellStyle name="Hyperlink" xfId="1208" builtinId="8" hidden="1"/>
    <cellStyle name="Hyperlink" xfId="1210" builtinId="8" hidden="1"/>
    <cellStyle name="Hyperlink" xfId="1212" builtinId="8" hidden="1"/>
    <cellStyle name="Hyperlink" xfId="1214" builtinId="8" hidden="1"/>
    <cellStyle name="Hyperlink" xfId="1216" builtinId="8" hidden="1"/>
    <cellStyle name="Hyperlink" xfId="1218" builtinId="8" hidden="1"/>
    <cellStyle name="Hyperlink" xfId="1220" builtinId="8" hidden="1"/>
    <cellStyle name="Hyperlink" xfId="1222"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50" builtinId="8" hidden="1"/>
    <cellStyle name="Hyperlink" xfId="1252" builtinId="8" hidden="1"/>
    <cellStyle name="Hyperlink" xfId="1254" builtinId="8" hidden="1"/>
    <cellStyle name="Hyperlink" xfId="1256" builtinId="8" hidden="1"/>
    <cellStyle name="Hyperlink" xfId="1258" builtinId="8" hidden="1"/>
    <cellStyle name="Hyperlink" xfId="1260" builtinId="8" hidden="1"/>
    <cellStyle name="Hyperlink" xfId="1262"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74" builtinId="8" hidden="1"/>
    <cellStyle name="Hyperlink" xfId="1276" builtinId="8" hidden="1"/>
    <cellStyle name="Hyperlink" xfId="1278" builtinId="8" hidden="1"/>
    <cellStyle name="Hyperlink" xfId="1280" builtinId="8" hidden="1"/>
    <cellStyle name="Hyperlink" xfId="1282" builtinId="8" hidden="1"/>
    <cellStyle name="Hyperlink" xfId="1284" builtinId="8" hidden="1"/>
    <cellStyle name="Hyperlink" xfId="1286" builtinId="8" hidden="1"/>
    <cellStyle name="Hyperlink" xfId="1288" builtinId="8" hidden="1"/>
    <cellStyle name="Hyperlink" xfId="1290" builtinId="8" hidden="1"/>
    <cellStyle name="Hyperlink" xfId="1292" builtinId="8" hidden="1"/>
    <cellStyle name="Hyperlink" xfId="1294" builtinId="8" hidden="1"/>
    <cellStyle name="Hyperlink" xfId="1296" builtinId="8" hidden="1"/>
    <cellStyle name="Hyperlink" xfId="1298" builtinId="8" hidden="1"/>
    <cellStyle name="Hyperlink" xfId="1300" builtinId="8" hidden="1"/>
    <cellStyle name="Hyperlink" xfId="1302" builtinId="8" hidden="1"/>
    <cellStyle name="Hyperlink" xfId="1304" builtinId="8" hidden="1"/>
    <cellStyle name="Hyperlink" xfId="1306" builtinId="8" hidden="1"/>
    <cellStyle name="Hyperlink" xfId="1308" builtinId="8" hidden="1"/>
    <cellStyle name="Hyperlink" xfId="1310" builtinId="8" hidden="1"/>
    <cellStyle name="Hyperlink" xfId="1312" builtinId="8" hidden="1"/>
    <cellStyle name="Hyperlink" xfId="1314" builtinId="8" hidden="1"/>
    <cellStyle name="Hyperlink" xfId="1316" builtinId="8" hidden="1"/>
    <cellStyle name="Hyperlink" xfId="1318" builtinId="8" hidden="1"/>
    <cellStyle name="Hyperlink" xfId="1320" builtinId="8" hidden="1"/>
    <cellStyle name="Hyperlink" xfId="1322" builtinId="8" hidden="1"/>
    <cellStyle name="Normal" xfId="0" builtinId="0"/>
    <cellStyle name="Percent" xfId="29" builtinId="5"/>
  </cellStyles>
  <dxfs count="3">
    <dxf>
      <fill>
        <patternFill>
          <bgColor theme="6" tint="0.59996337778862885"/>
        </patternFill>
      </fill>
    </dxf>
    <dxf>
      <fill>
        <patternFill>
          <bgColor theme="5" tint="0.59996337778862885"/>
        </patternFill>
      </fill>
    </dxf>
    <dxf>
      <fill>
        <patternFill>
          <bgColor theme="6" tint="0.59996337778862885"/>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jpg"/><Relationship Id="rId1" Type="http://schemas.openxmlformats.org/officeDocument/2006/relationships/image" Target="../media/image9.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8.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5.jpg"/></Relationships>
</file>

<file path=xl/drawings/_rels/drawing9.xml.rels><?xml version="1.0" encoding="UTF-8" standalone="yes"?>
<Relationships xmlns="http://schemas.openxmlformats.org/package/2006/relationships"><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1</xdr:row>
      <xdr:rowOff>9525</xdr:rowOff>
    </xdr:from>
    <xdr:to>
      <xdr:col>4</xdr:col>
      <xdr:colOff>320313</xdr:colOff>
      <xdr:row>2</xdr:row>
      <xdr:rowOff>76384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190500"/>
          <a:ext cx="1952898" cy="1314634"/>
        </a:xfrm>
        <a:prstGeom prst="rect">
          <a:avLst/>
        </a:prstGeom>
      </xdr:spPr>
    </xdr:pic>
    <xdr:clientData/>
  </xdr:twoCellAnchor>
  <xdr:twoCellAnchor editAs="oneCell">
    <xdr:from>
      <xdr:col>3</xdr:col>
      <xdr:colOff>152400</xdr:colOff>
      <xdr:row>21</xdr:row>
      <xdr:rowOff>248642</xdr:rowOff>
    </xdr:from>
    <xdr:to>
      <xdr:col>9</xdr:col>
      <xdr:colOff>952500</xdr:colOff>
      <xdr:row>22</xdr:row>
      <xdr:rowOff>16994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438275" y="10668992"/>
          <a:ext cx="7620000" cy="762763"/>
        </a:xfrm>
        <a:prstGeom prst="rect">
          <a:avLst/>
        </a:prstGeom>
        <a:ln>
          <a:solidFill>
            <a:schemeClr val="tx1"/>
          </a:solidFill>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4606</xdr:rowOff>
    </xdr:from>
    <xdr:to>
      <xdr:col>4</xdr:col>
      <xdr:colOff>84203</xdr:colOff>
      <xdr:row>11</xdr:row>
      <xdr:rowOff>80589</xdr:rowOff>
    </xdr:to>
    <xdr:pic>
      <xdr:nvPicPr>
        <xdr:cNvPr id="9" name="Picture 8">
          <a:extLst>
            <a:ext uri="{FF2B5EF4-FFF2-40B4-BE49-F238E27FC236}">
              <a16:creationId xmlns:a16="http://schemas.microsoft.com/office/drawing/2014/main" id="{9FDA2F56-5EB0-47E1-BC37-D0C3ECCE9884}"/>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0" y="203389"/>
          <a:ext cx="5790920" cy="24530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51290</xdr:colOff>
      <xdr:row>4</xdr:row>
      <xdr:rowOff>224935</xdr:rowOff>
    </xdr:from>
    <xdr:to>
      <xdr:col>7</xdr:col>
      <xdr:colOff>10076</xdr:colOff>
      <xdr:row>25</xdr:row>
      <xdr:rowOff>126022</xdr:rowOff>
    </xdr:to>
    <xdr:pic>
      <xdr:nvPicPr>
        <xdr:cNvPr id="7" name="Picture 6">
          <a:extLst>
            <a:ext uri="{FF2B5EF4-FFF2-40B4-BE49-F238E27FC236}">
              <a16:creationId xmlns:a16="http://schemas.microsoft.com/office/drawing/2014/main" id="{DBEFB70B-3EB6-4BFC-A5F4-483FD4B3F833}"/>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5433" t="12463" r="5770" b="6998"/>
        <a:stretch/>
      </xdr:blipFill>
      <xdr:spPr>
        <a:xfrm>
          <a:off x="51290" y="1034560"/>
          <a:ext cx="5376130" cy="5223181"/>
        </a:xfrm>
        <a:prstGeom prst="rect">
          <a:avLst/>
        </a:prstGeom>
      </xdr:spPr>
    </xdr:pic>
    <xdr:clientData/>
  </xdr:twoCellAnchor>
  <xdr:twoCellAnchor editAs="oneCell">
    <xdr:from>
      <xdr:col>0</xdr:col>
      <xdr:colOff>53578</xdr:colOff>
      <xdr:row>25</xdr:row>
      <xdr:rowOff>107158</xdr:rowOff>
    </xdr:from>
    <xdr:to>
      <xdr:col>7</xdr:col>
      <xdr:colOff>5953</xdr:colOff>
      <xdr:row>31</xdr:row>
      <xdr:rowOff>11909</xdr:rowOff>
    </xdr:to>
    <xdr:pic>
      <xdr:nvPicPr>
        <xdr:cNvPr id="10" name="Picture 9">
          <a:extLst>
            <a:ext uri="{FF2B5EF4-FFF2-40B4-BE49-F238E27FC236}">
              <a16:creationId xmlns:a16="http://schemas.microsoft.com/office/drawing/2014/main" id="{C6D2EAE2-2113-4F48-AFE7-FB75777F06F5}"/>
            </a:ext>
          </a:extLst>
        </xdr:cNvPr>
        <xdr:cNvPicPr>
          <a:picLocks noChangeAspect="1"/>
        </xdr:cNvPicPr>
      </xdr:nvPicPr>
      <xdr:blipFill rotWithShape="1">
        <a:blip xmlns:r="http://schemas.openxmlformats.org/officeDocument/2006/relationships" r:embed="rId2">
          <a:clrChange>
            <a:clrFrom>
              <a:srgbClr val="FFFFFF"/>
            </a:clrFrom>
            <a:clrTo>
              <a:srgbClr val="FFFFFF">
                <a:alpha val="0"/>
              </a:srgbClr>
            </a:clrTo>
          </a:clrChange>
        </a:blip>
        <a:srcRect l="5439" t="3256" r="5867" b="87038"/>
        <a:stretch/>
      </xdr:blipFill>
      <xdr:spPr>
        <a:xfrm>
          <a:off x="53578" y="6238877"/>
          <a:ext cx="5369719" cy="976313"/>
        </a:xfrm>
        <a:prstGeom prst="rect">
          <a:avLst/>
        </a:prstGeom>
      </xdr:spPr>
    </xdr:pic>
    <xdr:clientData/>
  </xdr:twoCellAnchor>
  <xdr:twoCellAnchor editAs="oneCell">
    <xdr:from>
      <xdr:col>1</xdr:col>
      <xdr:colOff>17859</xdr:colOff>
      <xdr:row>0</xdr:row>
      <xdr:rowOff>65486</xdr:rowOff>
    </xdr:from>
    <xdr:to>
      <xdr:col>6</xdr:col>
      <xdr:colOff>261936</xdr:colOff>
      <xdr:row>4</xdr:row>
      <xdr:rowOff>5953</xdr:rowOff>
    </xdr:to>
    <xdr:pic>
      <xdr:nvPicPr>
        <xdr:cNvPr id="12" name="Picture 11">
          <a:extLst>
            <a:ext uri="{FF2B5EF4-FFF2-40B4-BE49-F238E27FC236}">
              <a16:creationId xmlns:a16="http://schemas.microsoft.com/office/drawing/2014/main" id="{391E883C-1816-4BC8-A6CA-EB9EBF6FB807}"/>
            </a:ext>
          </a:extLst>
        </xdr:cNvPr>
        <xdr:cNvPicPr>
          <a:picLocks noChangeAspect="1"/>
        </xdr:cNvPicPr>
      </xdr:nvPicPr>
      <xdr:blipFill rotWithShape="1">
        <a:blip xmlns:r="http://schemas.openxmlformats.org/officeDocument/2006/relationships" r:embed="rId1"/>
        <a:srcRect l="5898" r="5178" b="92542"/>
        <a:stretch/>
      </xdr:blipFill>
      <xdr:spPr>
        <a:xfrm>
          <a:off x="95250" y="65486"/>
          <a:ext cx="5310186" cy="75009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37</xdr:row>
      <xdr:rowOff>172720</xdr:rowOff>
    </xdr:from>
    <xdr:ext cx="5294110" cy="3744595"/>
    <xdr:pic>
      <xdr:nvPicPr>
        <xdr:cNvPr id="2" name="Picture 1" descr="Screen Shot 2014-02-20 at 10.08.49 PM.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5259070"/>
          <a:ext cx="5294110" cy="374459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1</xdr:row>
      <xdr:rowOff>47625</xdr:rowOff>
    </xdr:from>
    <xdr:to>
      <xdr:col>5</xdr:col>
      <xdr:colOff>324123</xdr:colOff>
      <xdr:row>3</xdr:row>
      <xdr:rowOff>184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28600"/>
          <a:ext cx="1952898" cy="13146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28575</xdr:colOff>
      <xdr:row>1</xdr:row>
      <xdr:rowOff>47625</xdr:rowOff>
    </xdr:from>
    <xdr:ext cx="1952898" cy="1314634"/>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5666" y="220807"/>
          <a:ext cx="1952898" cy="131463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1</xdr:row>
      <xdr:rowOff>9525</xdr:rowOff>
    </xdr:from>
    <xdr:ext cx="1952898" cy="1314634"/>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190500"/>
          <a:ext cx="1952898" cy="131463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1</xdr:row>
      <xdr:rowOff>0</xdr:rowOff>
    </xdr:from>
    <xdr:ext cx="1952898" cy="1314634"/>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0050" y="180975"/>
          <a:ext cx="1952898" cy="131463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1</xdr:row>
      <xdr:rowOff>0</xdr:rowOff>
    </xdr:from>
    <xdr:ext cx="1952898" cy="1314634"/>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0050" y="180975"/>
          <a:ext cx="1952898" cy="13146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4</xdr:col>
      <xdr:colOff>12456</xdr:colOff>
      <xdr:row>2</xdr:row>
      <xdr:rowOff>5953</xdr:rowOff>
    </xdr:to>
    <xdr:pic>
      <xdr:nvPicPr>
        <xdr:cNvPr id="7" name="Picture 6">
          <a:extLst>
            <a:ext uri="{FF2B5EF4-FFF2-40B4-BE49-F238E27FC236}">
              <a16:creationId xmlns:a16="http://schemas.microsoft.com/office/drawing/2014/main" id="{D09F383E-0911-4F9A-8C85-3C5C63C23EFF}"/>
            </a:ext>
          </a:extLst>
        </xdr:cNvPr>
        <xdr:cNvPicPr>
          <a:picLocks noChangeAspect="1"/>
        </xdr:cNvPicPr>
      </xdr:nvPicPr>
      <xdr:blipFill rotWithShape="1">
        <a:blip xmlns:r="http://schemas.openxmlformats.org/officeDocument/2006/relationships" r:embed="rId1">
          <a:alphaModFix amt="70000"/>
        </a:blip>
        <a:srcRect l="2930" t="1239" r="5133" b="91251"/>
        <a:stretch/>
      </xdr:blipFill>
      <xdr:spPr>
        <a:xfrm>
          <a:off x="0" y="95250"/>
          <a:ext cx="5931694" cy="577453"/>
        </a:xfrm>
        <a:prstGeom prst="rect">
          <a:avLst/>
        </a:prstGeom>
      </xdr:spPr>
    </xdr:pic>
    <xdr:clientData/>
  </xdr:twoCellAnchor>
  <xdr:twoCellAnchor editAs="oneCell">
    <xdr:from>
      <xdr:col>0</xdr:col>
      <xdr:colOff>1</xdr:colOff>
      <xdr:row>7</xdr:row>
      <xdr:rowOff>190501</xdr:rowOff>
    </xdr:from>
    <xdr:to>
      <xdr:col>4</xdr:col>
      <xdr:colOff>14654</xdr:colOff>
      <xdr:row>29</xdr:row>
      <xdr:rowOff>14654</xdr:rowOff>
    </xdr:to>
    <xdr:pic>
      <xdr:nvPicPr>
        <xdr:cNvPr id="9" name="Picture 8">
          <a:extLst>
            <a:ext uri="{FF2B5EF4-FFF2-40B4-BE49-F238E27FC236}">
              <a16:creationId xmlns:a16="http://schemas.microsoft.com/office/drawing/2014/main" id="{0E8AB1D9-45D5-4652-BD3B-0302ED7454BB}"/>
            </a:ext>
          </a:extLst>
        </xdr:cNvPr>
        <xdr:cNvPicPr>
          <a:picLocks noChangeAspect="1"/>
        </xdr:cNvPicPr>
      </xdr:nvPicPr>
      <xdr:blipFill rotWithShape="1">
        <a:blip xmlns:r="http://schemas.openxmlformats.org/officeDocument/2006/relationships" r:embed="rId2">
          <a:clrChange>
            <a:clrFrom>
              <a:srgbClr val="FFFFFF"/>
            </a:clrFrom>
            <a:clrTo>
              <a:srgbClr val="FFFFFF">
                <a:alpha val="0"/>
              </a:srgbClr>
            </a:clrTo>
          </a:clrChange>
        </a:blip>
        <a:srcRect l="5655" t="11947" r="4413" b="40050"/>
        <a:stretch/>
      </xdr:blipFill>
      <xdr:spPr>
        <a:xfrm>
          <a:off x="1" y="1670539"/>
          <a:ext cx="5942134" cy="40298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51287</xdr:rowOff>
    </xdr:from>
    <xdr:to>
      <xdr:col>6</xdr:col>
      <xdr:colOff>21981</xdr:colOff>
      <xdr:row>3</xdr:row>
      <xdr:rowOff>117231</xdr:rowOff>
    </xdr:to>
    <xdr:pic>
      <xdr:nvPicPr>
        <xdr:cNvPr id="6" name="Picture 5">
          <a:extLst>
            <a:ext uri="{FF2B5EF4-FFF2-40B4-BE49-F238E27FC236}">
              <a16:creationId xmlns:a16="http://schemas.microsoft.com/office/drawing/2014/main" id="{64A145D7-135A-4C46-BE01-8A62FDAB210B}"/>
            </a:ext>
          </a:extLst>
        </xdr:cNvPr>
        <xdr:cNvPicPr>
          <a:picLocks noChangeAspect="1"/>
        </xdr:cNvPicPr>
      </xdr:nvPicPr>
      <xdr:blipFill rotWithShape="1">
        <a:blip xmlns:r="http://schemas.openxmlformats.org/officeDocument/2006/relationships" r:embed="rId1">
          <a:alphaModFix amt="70000"/>
        </a:blip>
        <a:srcRect l="4805" t="946" r="6172" b="91788"/>
        <a:stretch/>
      </xdr:blipFill>
      <xdr:spPr>
        <a:xfrm>
          <a:off x="219808" y="51287"/>
          <a:ext cx="5678365" cy="659425"/>
        </a:xfrm>
        <a:prstGeom prst="rect">
          <a:avLst/>
        </a:prstGeom>
      </xdr:spPr>
    </xdr:pic>
    <xdr:clientData/>
  </xdr:twoCellAnchor>
  <xdr:twoCellAnchor editAs="oneCell">
    <xdr:from>
      <xdr:col>0</xdr:col>
      <xdr:colOff>197828</xdr:colOff>
      <xdr:row>8</xdr:row>
      <xdr:rowOff>168520</xdr:rowOff>
    </xdr:from>
    <xdr:to>
      <xdr:col>6</xdr:col>
      <xdr:colOff>21982</xdr:colOff>
      <xdr:row>49</xdr:row>
      <xdr:rowOff>1</xdr:rowOff>
    </xdr:to>
    <xdr:pic>
      <xdr:nvPicPr>
        <xdr:cNvPr id="3" name="Picture 2">
          <a:extLst>
            <a:ext uri="{FF2B5EF4-FFF2-40B4-BE49-F238E27FC236}">
              <a16:creationId xmlns:a16="http://schemas.microsoft.com/office/drawing/2014/main" id="{288CF771-DDFA-4C31-A2DB-39887BF4254D}"/>
            </a:ext>
          </a:extLst>
        </xdr:cNvPr>
        <xdr:cNvPicPr>
          <a:picLocks noChangeAspect="1"/>
        </xdr:cNvPicPr>
      </xdr:nvPicPr>
      <xdr:blipFill rotWithShape="1">
        <a:blip xmlns:r="http://schemas.openxmlformats.org/officeDocument/2006/relationships" r:embed="rId2">
          <a:clrChange>
            <a:clrFrom>
              <a:srgbClr val="FFFFFF"/>
            </a:clrFrom>
            <a:clrTo>
              <a:srgbClr val="FFFFFF">
                <a:alpha val="0"/>
              </a:srgbClr>
            </a:clrTo>
          </a:clrChange>
        </a:blip>
        <a:srcRect l="5656" t="10125" r="3657" b="2899"/>
        <a:stretch/>
      </xdr:blipFill>
      <xdr:spPr>
        <a:xfrm>
          <a:off x="197828" y="1575289"/>
          <a:ext cx="5700346" cy="69679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7327</xdr:colOff>
      <xdr:row>38</xdr:row>
      <xdr:rowOff>14655</xdr:rowOff>
    </xdr:to>
    <xdr:pic>
      <xdr:nvPicPr>
        <xdr:cNvPr id="10" name="Picture 9">
          <a:extLst>
            <a:ext uri="{FF2B5EF4-FFF2-40B4-BE49-F238E27FC236}">
              <a16:creationId xmlns:a16="http://schemas.microsoft.com/office/drawing/2014/main" id="{622E4B06-547F-4A37-A767-480B20974E3A}"/>
            </a:ext>
          </a:extLst>
        </xdr:cNvPr>
        <xdr:cNvPicPr>
          <a:picLocks noChangeAspect="1"/>
        </xdr:cNvPicPr>
      </xdr:nvPicPr>
      <xdr:blipFill rotWithShape="1">
        <a:blip xmlns:r="http://schemas.openxmlformats.org/officeDocument/2006/relationships" r:embed="rId1">
          <a:clrChange>
            <a:clrFrom>
              <a:srgbClr val="FEFEFE"/>
            </a:clrFrom>
            <a:clrTo>
              <a:srgbClr val="FEFEFE">
                <a:alpha val="0"/>
              </a:srgbClr>
            </a:clrTo>
          </a:clrChange>
        </a:blip>
        <a:srcRect l="5751" t="1748" r="3754" b="9819"/>
        <a:stretch/>
      </xdr:blipFill>
      <xdr:spPr>
        <a:xfrm>
          <a:off x="0" y="1"/>
          <a:ext cx="6154615" cy="71584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R218"/>
  <sheetViews>
    <sheetView tabSelected="1" view="pageBreakPreview" zoomScaleNormal="100" zoomScaleSheetLayoutView="100" workbookViewId="0">
      <selection activeCell="B2" sqref="B2:L2"/>
    </sheetView>
  </sheetViews>
  <sheetFormatPr defaultColWidth="11" defaultRowHeight="15.6" x14ac:dyDescent="0.3"/>
  <cols>
    <col min="1" max="1" width="1.8984375" customWidth="1"/>
    <col min="2" max="2" width="6" style="1" customWidth="1"/>
    <col min="3" max="3" width="9" style="1" customWidth="1"/>
    <col min="4" max="4" width="9.5" style="1" customWidth="1"/>
    <col min="5" max="5" width="10.59765625" style="1" customWidth="1"/>
    <col min="6" max="6" width="18" customWidth="1"/>
    <col min="7" max="7" width="17.69921875" customWidth="1"/>
    <col min="8" max="8" width="18.69921875" style="1" customWidth="1"/>
    <col min="9" max="9" width="14.8984375" style="1" customWidth="1"/>
    <col min="10" max="10" width="25.09765625" customWidth="1"/>
    <col min="11" max="11" width="25.09765625" style="1" customWidth="1"/>
    <col min="12" max="12" width="6.09765625" style="1" customWidth="1"/>
    <col min="13" max="13" width="2" customWidth="1"/>
    <col min="14" max="18" width="0" hidden="1" customWidth="1"/>
  </cols>
  <sheetData>
    <row r="1" spans="1:18" ht="14.25" customHeight="1" thickBot="1" x14ac:dyDescent="0.35">
      <c r="A1" s="28"/>
      <c r="B1" s="29"/>
      <c r="C1" s="29"/>
      <c r="D1" s="29"/>
      <c r="E1" s="29"/>
      <c r="F1" s="29"/>
      <c r="G1" s="29"/>
      <c r="H1" s="29"/>
      <c r="I1" s="29"/>
      <c r="J1" s="29"/>
      <c r="K1" s="29"/>
      <c r="L1" s="29"/>
      <c r="M1" s="30"/>
    </row>
    <row r="2" spans="1:18" s="1" customFormat="1" ht="98.25" customHeight="1" x14ac:dyDescent="0.3">
      <c r="A2" s="31"/>
      <c r="B2" s="446" t="s">
        <v>704</v>
      </c>
      <c r="C2" s="447"/>
      <c r="D2" s="447"/>
      <c r="E2" s="447"/>
      <c r="F2" s="447"/>
      <c r="G2" s="447"/>
      <c r="H2" s="447"/>
      <c r="I2" s="447"/>
      <c r="J2" s="447"/>
      <c r="K2" s="447"/>
      <c r="L2" s="448"/>
      <c r="M2" s="32"/>
    </row>
    <row r="3" spans="1:18" ht="24" customHeight="1" thickBot="1" x14ac:dyDescent="0.35">
      <c r="A3" s="31"/>
      <c r="B3" s="33"/>
      <c r="C3" s="11"/>
      <c r="D3" s="11"/>
      <c r="E3" s="11"/>
      <c r="F3" s="11"/>
      <c r="G3" s="11"/>
      <c r="H3" s="11"/>
      <c r="I3" s="11"/>
      <c r="J3" s="11"/>
      <c r="K3" s="11"/>
      <c r="L3" s="34"/>
      <c r="M3" s="32"/>
      <c r="P3" t="s">
        <v>70</v>
      </c>
      <c r="R3" s="35" t="s">
        <v>71</v>
      </c>
    </row>
    <row r="4" spans="1:18" s="10" customFormat="1" ht="29.25" customHeight="1" x14ac:dyDescent="0.3">
      <c r="A4" s="31"/>
      <c r="B4" s="33"/>
      <c r="C4" s="449" t="s">
        <v>72</v>
      </c>
      <c r="D4" s="450"/>
      <c r="E4" s="450"/>
      <c r="F4" s="36" t="s">
        <v>73</v>
      </c>
      <c r="G4" s="36" t="s">
        <v>74</v>
      </c>
      <c r="H4" s="36" t="s">
        <v>364</v>
      </c>
      <c r="I4" s="36" t="s">
        <v>365</v>
      </c>
      <c r="J4" s="37" t="s">
        <v>75</v>
      </c>
      <c r="K4" s="38" t="s">
        <v>76</v>
      </c>
      <c r="L4" s="34"/>
      <c r="M4" s="32"/>
      <c r="N4" s="39" t="s">
        <v>41</v>
      </c>
      <c r="P4" t="s">
        <v>77</v>
      </c>
      <c r="R4" s="35" t="s">
        <v>78</v>
      </c>
    </row>
    <row r="5" spans="1:18" s="10" customFormat="1" x14ac:dyDescent="0.3">
      <c r="A5" s="31"/>
      <c r="B5" s="33"/>
      <c r="C5" s="451"/>
      <c r="D5" s="452"/>
      <c r="E5" s="453"/>
      <c r="F5" s="40"/>
      <c r="G5" s="40"/>
      <c r="H5" s="40"/>
      <c r="I5" s="40"/>
      <c r="J5" s="41"/>
      <c r="K5" s="42"/>
      <c r="L5" s="34"/>
      <c r="M5" s="32"/>
      <c r="N5" s="39" t="s">
        <v>42</v>
      </c>
      <c r="P5" t="s">
        <v>79</v>
      </c>
      <c r="R5" s="35" t="s">
        <v>80</v>
      </c>
    </row>
    <row r="6" spans="1:18" s="10" customFormat="1" ht="29.25" customHeight="1" x14ac:dyDescent="0.3">
      <c r="A6" s="31"/>
      <c r="B6" s="33"/>
      <c r="C6" s="454" t="s">
        <v>81</v>
      </c>
      <c r="D6" s="455"/>
      <c r="E6" s="43" t="s">
        <v>40</v>
      </c>
      <c r="F6" s="43" t="s">
        <v>82</v>
      </c>
      <c r="G6" s="43" t="s">
        <v>43</v>
      </c>
      <c r="H6" s="43" t="s">
        <v>83</v>
      </c>
      <c r="I6" s="461" t="s">
        <v>366</v>
      </c>
      <c r="J6" s="462"/>
      <c r="K6" s="44" t="s">
        <v>367</v>
      </c>
      <c r="L6" s="34"/>
      <c r="M6" s="32"/>
      <c r="P6" t="s">
        <v>84</v>
      </c>
      <c r="R6" s="35" t="s">
        <v>85</v>
      </c>
    </row>
    <row r="7" spans="1:18" s="10" customFormat="1" x14ac:dyDescent="0.3">
      <c r="A7" s="31"/>
      <c r="B7" s="33"/>
      <c r="C7" s="456" t="s">
        <v>666</v>
      </c>
      <c r="D7" s="457"/>
      <c r="E7" s="372" t="s">
        <v>665</v>
      </c>
      <c r="F7" s="373"/>
      <c r="G7" s="374" t="s">
        <v>667</v>
      </c>
      <c r="H7" s="45"/>
      <c r="I7" s="463"/>
      <c r="J7" s="464"/>
      <c r="K7" s="46"/>
      <c r="L7" s="34"/>
      <c r="M7" s="32"/>
      <c r="N7" s="10" t="s">
        <v>41</v>
      </c>
      <c r="O7" s="11"/>
      <c r="P7" t="s">
        <v>87</v>
      </c>
      <c r="R7" s="35" t="s">
        <v>88</v>
      </c>
    </row>
    <row r="8" spans="1:18" s="10" customFormat="1" ht="81.75" customHeight="1" x14ac:dyDescent="0.3">
      <c r="A8" s="31"/>
      <c r="B8" s="33"/>
      <c r="C8" s="458" t="s">
        <v>97</v>
      </c>
      <c r="D8" s="459"/>
      <c r="E8" s="460" t="s">
        <v>89</v>
      </c>
      <c r="F8" s="460"/>
      <c r="G8" s="48" t="s">
        <v>90</v>
      </c>
      <c r="H8" s="360" t="s">
        <v>690</v>
      </c>
      <c r="I8" s="360" t="s">
        <v>663</v>
      </c>
      <c r="J8" s="47" t="s">
        <v>98</v>
      </c>
      <c r="K8" s="54" t="s">
        <v>91</v>
      </c>
      <c r="L8" s="34"/>
      <c r="M8" s="32"/>
      <c r="N8" s="49" t="s">
        <v>92</v>
      </c>
      <c r="P8" t="s">
        <v>93</v>
      </c>
      <c r="R8" s="35" t="s">
        <v>94</v>
      </c>
    </row>
    <row r="9" spans="1:18" s="10" customFormat="1" ht="16.2" thickBot="1" x14ac:dyDescent="0.35">
      <c r="A9" s="31"/>
      <c r="B9" s="33"/>
      <c r="C9" s="442"/>
      <c r="D9" s="443"/>
      <c r="E9" s="444"/>
      <c r="F9" s="445"/>
      <c r="G9" s="377"/>
      <c r="H9" s="378" t="s">
        <v>41</v>
      </c>
      <c r="I9" s="359" t="s">
        <v>42</v>
      </c>
      <c r="J9" s="56" t="str">
        <f>IF(ISBLANK(F7),"Select value F7",IF(OR(F7="AK Alaska",F7="CA California"),"NO",IF(AND(F7&lt;&gt;"CA California",F7&lt;&gt;"AK Alaska",ISBLANK(H7)),"Select value H7",IF(H7&lt;&gt;"United States ","NO","YES"))))</f>
        <v>Select value F7</v>
      </c>
      <c r="K9" s="55" t="str">
        <f>IF(J9="NO","NO",IF(ISBLANK(H9),"Select value H9",IF(H9="YES","YES","NO")))</f>
        <v>YES</v>
      </c>
      <c r="L9" s="34"/>
      <c r="M9" s="32"/>
      <c r="N9" s="49" t="s">
        <v>42</v>
      </c>
      <c r="P9" t="s">
        <v>95</v>
      </c>
      <c r="R9" s="35" t="s">
        <v>96</v>
      </c>
    </row>
    <row r="10" spans="1:18" s="10" customFormat="1" ht="15.75" customHeight="1" thickBot="1" x14ac:dyDescent="0.35">
      <c r="A10" s="31"/>
      <c r="B10" s="33"/>
      <c r="C10" s="403" t="s">
        <v>678</v>
      </c>
      <c r="D10" s="404"/>
      <c r="E10" s="404"/>
      <c r="F10" s="404"/>
      <c r="G10" s="405"/>
      <c r="H10" s="379" t="s">
        <v>41</v>
      </c>
      <c r="I10" s="50"/>
      <c r="J10" s="50"/>
      <c r="K10" s="50"/>
      <c r="L10" s="34"/>
      <c r="M10" s="32"/>
      <c r="P10" t="s">
        <v>99</v>
      </c>
      <c r="R10" s="35" t="s">
        <v>100</v>
      </c>
    </row>
    <row r="11" spans="1:18" s="10" customFormat="1" x14ac:dyDescent="0.3">
      <c r="A11" s="31"/>
      <c r="B11" s="33"/>
      <c r="C11" s="50"/>
      <c r="D11" s="50"/>
      <c r="E11" s="50"/>
      <c r="F11" s="50"/>
      <c r="G11" s="50"/>
      <c r="H11" s="50"/>
      <c r="I11" s="50"/>
      <c r="J11" s="50"/>
      <c r="K11" s="50"/>
      <c r="L11" s="34"/>
      <c r="M11" s="32"/>
      <c r="P11" s="298"/>
      <c r="R11" s="35"/>
    </row>
    <row r="12" spans="1:18" s="1" customFormat="1" ht="193.5" customHeight="1" x14ac:dyDescent="0.3">
      <c r="A12" s="31"/>
      <c r="B12" s="735" t="s">
        <v>703</v>
      </c>
      <c r="C12" s="736"/>
      <c r="D12" s="736"/>
      <c r="E12" s="736"/>
      <c r="F12" s="736"/>
      <c r="G12" s="736"/>
      <c r="H12" s="736"/>
      <c r="I12" s="736"/>
      <c r="J12" s="736"/>
      <c r="K12" s="736"/>
      <c r="L12" s="737"/>
      <c r="M12" s="32"/>
      <c r="P12" t="s">
        <v>101</v>
      </c>
      <c r="R12" s="35" t="s">
        <v>102</v>
      </c>
    </row>
    <row r="13" spans="1:18" s="1" customFormat="1" ht="181.5" customHeight="1" x14ac:dyDescent="0.3">
      <c r="A13" s="31"/>
      <c r="B13" s="420" t="s">
        <v>607</v>
      </c>
      <c r="C13" s="421"/>
      <c r="D13" s="421"/>
      <c r="E13" s="421"/>
      <c r="F13" s="421"/>
      <c r="G13" s="421"/>
      <c r="H13" s="421"/>
      <c r="I13" s="421"/>
      <c r="J13" s="421"/>
      <c r="K13" s="421"/>
      <c r="L13" s="422"/>
      <c r="M13" s="32"/>
      <c r="P13" t="s">
        <v>103</v>
      </c>
      <c r="R13" s="35" t="s">
        <v>104</v>
      </c>
    </row>
    <row r="14" spans="1:18" s="1" customFormat="1" ht="20.100000000000001" customHeight="1" thickBot="1" x14ac:dyDescent="0.35">
      <c r="A14" s="31"/>
      <c r="B14" s="420" t="s">
        <v>105</v>
      </c>
      <c r="C14" s="421"/>
      <c r="D14" s="421"/>
      <c r="E14" s="421"/>
      <c r="F14" s="421"/>
      <c r="G14" s="421"/>
      <c r="H14" s="421"/>
      <c r="I14" s="421"/>
      <c r="J14" s="421"/>
      <c r="K14" s="423"/>
      <c r="L14" s="34"/>
      <c r="M14" s="32"/>
      <c r="P14" t="s">
        <v>106</v>
      </c>
      <c r="R14" s="35" t="s">
        <v>107</v>
      </c>
    </row>
    <row r="15" spans="1:18" s="1" customFormat="1" ht="18.600000000000001" thickBot="1" x14ac:dyDescent="0.4">
      <c r="A15" s="31"/>
      <c r="B15" s="33"/>
      <c r="C15" s="424" t="s">
        <v>108</v>
      </c>
      <c r="D15" s="425"/>
      <c r="E15" s="425"/>
      <c r="F15" s="425"/>
      <c r="G15" s="425"/>
      <c r="H15" s="425"/>
      <c r="I15" s="425"/>
      <c r="J15" s="425"/>
      <c r="K15" s="426"/>
      <c r="L15" s="34"/>
      <c r="M15" s="32"/>
      <c r="P15" t="s">
        <v>109</v>
      </c>
      <c r="R15" s="35" t="s">
        <v>110</v>
      </c>
    </row>
    <row r="16" spans="1:18" s="1" customFormat="1" x14ac:dyDescent="0.3">
      <c r="A16" s="31"/>
      <c r="B16" s="33"/>
      <c r="C16" s="427" t="s">
        <v>35</v>
      </c>
      <c r="D16" s="428"/>
      <c r="E16" s="429"/>
      <c r="F16" s="430" t="s">
        <v>38</v>
      </c>
      <c r="G16" s="430"/>
      <c r="H16" s="431"/>
      <c r="I16" s="431"/>
      <c r="J16" s="431"/>
      <c r="K16" s="432"/>
      <c r="L16" s="34"/>
      <c r="M16" s="32"/>
      <c r="P16" t="s">
        <v>111</v>
      </c>
      <c r="R16" s="35" t="s">
        <v>112</v>
      </c>
    </row>
    <row r="17" spans="1:18" s="1" customFormat="1" x14ac:dyDescent="0.3">
      <c r="A17" s="31"/>
      <c r="B17" s="33"/>
      <c r="C17" s="414" t="s">
        <v>36</v>
      </c>
      <c r="D17" s="415"/>
      <c r="E17" s="416" t="s">
        <v>36</v>
      </c>
      <c r="F17" s="417" t="s">
        <v>38</v>
      </c>
      <c r="G17" s="417"/>
      <c r="H17" s="418"/>
      <c r="I17" s="418"/>
      <c r="J17" s="418"/>
      <c r="K17" s="419"/>
      <c r="L17" s="34"/>
      <c r="M17" s="32"/>
      <c r="P17"/>
      <c r="R17" s="35" t="s">
        <v>113</v>
      </c>
    </row>
    <row r="18" spans="1:18" s="1" customFormat="1" x14ac:dyDescent="0.3">
      <c r="A18" s="31"/>
      <c r="B18" s="33"/>
      <c r="C18" s="414" t="s">
        <v>522</v>
      </c>
      <c r="D18" s="415"/>
      <c r="E18" s="416" t="s">
        <v>50</v>
      </c>
      <c r="F18" s="417" t="s">
        <v>38</v>
      </c>
      <c r="G18" s="417"/>
      <c r="H18" s="418"/>
      <c r="I18" s="418"/>
      <c r="J18" s="418"/>
      <c r="K18" s="419"/>
      <c r="L18" s="34"/>
      <c r="M18" s="32"/>
      <c r="P18" t="s">
        <v>114</v>
      </c>
      <c r="R18" s="35" t="s">
        <v>115</v>
      </c>
    </row>
    <row r="19" spans="1:18" s="1" customFormat="1" x14ac:dyDescent="0.3">
      <c r="A19" s="31"/>
      <c r="B19" s="33"/>
      <c r="C19" s="414" t="s">
        <v>523</v>
      </c>
      <c r="D19" s="415"/>
      <c r="E19" s="416" t="s">
        <v>116</v>
      </c>
      <c r="F19" s="417" t="s">
        <v>38</v>
      </c>
      <c r="G19" s="417"/>
      <c r="H19" s="418"/>
      <c r="I19" s="418"/>
      <c r="J19" s="418"/>
      <c r="K19" s="419"/>
      <c r="L19" s="34"/>
      <c r="M19" s="32"/>
      <c r="P19" t="s">
        <v>117</v>
      </c>
      <c r="R19" s="35" t="s">
        <v>118</v>
      </c>
    </row>
    <row r="20" spans="1:18" s="1" customFormat="1" ht="16.2" thickBot="1" x14ac:dyDescent="0.35">
      <c r="A20" s="31"/>
      <c r="B20" s="33"/>
      <c r="C20" s="436" t="s">
        <v>368</v>
      </c>
      <c r="D20" s="437"/>
      <c r="E20" s="438" t="s">
        <v>37</v>
      </c>
      <c r="F20" s="439" t="s">
        <v>119</v>
      </c>
      <c r="G20" s="439"/>
      <c r="H20" s="440"/>
      <c r="I20" s="440"/>
      <c r="J20" s="440"/>
      <c r="K20" s="441"/>
      <c r="L20" s="34"/>
      <c r="M20" s="32"/>
      <c r="P20" t="s">
        <v>120</v>
      </c>
      <c r="R20" s="35" t="s">
        <v>121</v>
      </c>
    </row>
    <row r="21" spans="1:18" s="1" customFormat="1" ht="39" customHeight="1" x14ac:dyDescent="0.3">
      <c r="A21" s="31"/>
      <c r="B21" s="406"/>
      <c r="C21" s="407"/>
      <c r="D21" s="407"/>
      <c r="E21" s="407"/>
      <c r="F21" s="407"/>
      <c r="G21" s="407"/>
      <c r="H21" s="407"/>
      <c r="I21" s="407"/>
      <c r="J21" s="407"/>
      <c r="K21" s="407"/>
      <c r="L21" s="34"/>
      <c r="M21" s="32"/>
      <c r="P21" t="s">
        <v>122</v>
      </c>
      <c r="R21" s="35" t="s">
        <v>123</v>
      </c>
    </row>
    <row r="22" spans="1:18" s="1" customFormat="1" ht="78" customHeight="1" x14ac:dyDescent="0.3">
      <c r="A22" s="31"/>
      <c r="B22" s="408" t="s">
        <v>524</v>
      </c>
      <c r="C22" s="409"/>
      <c r="D22" s="409"/>
      <c r="E22" s="409"/>
      <c r="F22" s="409"/>
      <c r="G22" s="409"/>
      <c r="H22" s="409"/>
      <c r="I22" s="409"/>
      <c r="J22" s="409"/>
      <c r="K22" s="409"/>
      <c r="L22" s="34"/>
      <c r="M22" s="32"/>
      <c r="P22" t="s">
        <v>124</v>
      </c>
      <c r="R22" s="35" t="s">
        <v>125</v>
      </c>
    </row>
    <row r="23" spans="1:18" s="1" customFormat="1" ht="36.75" customHeight="1" x14ac:dyDescent="0.3">
      <c r="A23" s="31"/>
      <c r="B23" s="410" t="s">
        <v>126</v>
      </c>
      <c r="C23" s="411"/>
      <c r="D23" s="411"/>
      <c r="E23" s="411"/>
      <c r="F23" s="411"/>
      <c r="G23" s="411"/>
      <c r="H23" s="411"/>
      <c r="I23" s="411"/>
      <c r="J23" s="411"/>
      <c r="K23" s="411"/>
      <c r="L23" s="34"/>
      <c r="M23" s="32"/>
      <c r="P23" t="s">
        <v>127</v>
      </c>
      <c r="R23" t="s">
        <v>128</v>
      </c>
    </row>
    <row r="24" spans="1:18" s="1" customFormat="1" ht="57" customHeight="1" x14ac:dyDescent="0.3">
      <c r="A24" s="31"/>
      <c r="B24" s="412" t="s">
        <v>608</v>
      </c>
      <c r="C24" s="413"/>
      <c r="D24" s="413"/>
      <c r="E24" s="413"/>
      <c r="F24" s="413"/>
      <c r="G24" s="413"/>
      <c r="H24" s="413"/>
      <c r="I24" s="413"/>
      <c r="J24" s="413"/>
      <c r="K24" s="413"/>
      <c r="L24" s="34"/>
      <c r="M24" s="32"/>
      <c r="P24" t="s">
        <v>129</v>
      </c>
      <c r="R24" s="35" t="s">
        <v>130</v>
      </c>
    </row>
    <row r="25" spans="1:18" s="1" customFormat="1" ht="64.5" customHeight="1" thickBot="1" x14ac:dyDescent="0.35">
      <c r="A25" s="31"/>
      <c r="B25" s="433" t="s">
        <v>691</v>
      </c>
      <c r="C25" s="434"/>
      <c r="D25" s="434"/>
      <c r="E25" s="434"/>
      <c r="F25" s="434"/>
      <c r="G25" s="434"/>
      <c r="H25" s="434"/>
      <c r="I25" s="434"/>
      <c r="J25" s="434"/>
      <c r="K25" s="434"/>
      <c r="L25" s="435"/>
      <c r="M25" s="32"/>
      <c r="P25"/>
      <c r="R25" s="35" t="s">
        <v>131</v>
      </c>
    </row>
    <row r="26" spans="1:18" s="1" customFormat="1" ht="16.2" thickBot="1" x14ac:dyDescent="0.35">
      <c r="A26" s="51"/>
      <c r="B26" s="52"/>
      <c r="C26" s="52"/>
      <c r="D26" s="52"/>
      <c r="E26" s="52"/>
      <c r="F26" s="52"/>
      <c r="G26" s="52"/>
      <c r="H26" s="52"/>
      <c r="I26" s="52"/>
      <c r="J26" s="52"/>
      <c r="K26" s="52"/>
      <c r="L26" s="52"/>
      <c r="M26" s="53"/>
      <c r="P26" t="s">
        <v>132</v>
      </c>
      <c r="R26" s="35" t="s">
        <v>133</v>
      </c>
    </row>
    <row r="27" spans="1:18" x14ac:dyDescent="0.3">
      <c r="P27" t="s">
        <v>134</v>
      </c>
      <c r="R27" s="35" t="s">
        <v>135</v>
      </c>
    </row>
    <row r="28" spans="1:18" x14ac:dyDescent="0.3">
      <c r="P28" t="s">
        <v>136</v>
      </c>
      <c r="R28" s="35" t="s">
        <v>137</v>
      </c>
    </row>
    <row r="29" spans="1:18" x14ac:dyDescent="0.3">
      <c r="P29" t="s">
        <v>138</v>
      </c>
      <c r="R29" s="35" t="s">
        <v>139</v>
      </c>
    </row>
    <row r="30" spans="1:18" x14ac:dyDescent="0.3">
      <c r="P30" t="s">
        <v>140</v>
      </c>
      <c r="R30" s="35" t="s">
        <v>141</v>
      </c>
    </row>
    <row r="31" spans="1:18" x14ac:dyDescent="0.3">
      <c r="P31" t="s">
        <v>142</v>
      </c>
      <c r="R31" s="35" t="s">
        <v>143</v>
      </c>
    </row>
    <row r="32" spans="1:18" x14ac:dyDescent="0.3">
      <c r="P32" t="s">
        <v>144</v>
      </c>
      <c r="R32" s="35" t="s">
        <v>145</v>
      </c>
    </row>
    <row r="33" spans="16:18" x14ac:dyDescent="0.3">
      <c r="P33" t="s">
        <v>146</v>
      </c>
      <c r="R33" s="35" t="s">
        <v>147</v>
      </c>
    </row>
    <row r="34" spans="16:18" x14ac:dyDescent="0.3">
      <c r="P34" t="s">
        <v>148</v>
      </c>
      <c r="R34" t="s">
        <v>149</v>
      </c>
    </row>
    <row r="35" spans="16:18" x14ac:dyDescent="0.3">
      <c r="P35" t="s">
        <v>150</v>
      </c>
      <c r="R35" s="35" t="s">
        <v>151</v>
      </c>
    </row>
    <row r="36" spans="16:18" x14ac:dyDescent="0.3">
      <c r="P36" t="s">
        <v>152</v>
      </c>
      <c r="R36" s="35" t="s">
        <v>153</v>
      </c>
    </row>
    <row r="37" spans="16:18" x14ac:dyDescent="0.3">
      <c r="P37" t="s">
        <v>154</v>
      </c>
      <c r="R37" s="35" t="s">
        <v>155</v>
      </c>
    </row>
    <row r="38" spans="16:18" x14ac:dyDescent="0.3">
      <c r="P38" t="s">
        <v>156</v>
      </c>
      <c r="R38" s="35" t="s">
        <v>157</v>
      </c>
    </row>
    <row r="39" spans="16:18" x14ac:dyDescent="0.3">
      <c r="P39" t="s">
        <v>86</v>
      </c>
      <c r="R39" s="35" t="s">
        <v>158</v>
      </c>
    </row>
    <row r="40" spans="16:18" x14ac:dyDescent="0.3">
      <c r="P40" t="s">
        <v>159</v>
      </c>
      <c r="R40" t="s">
        <v>160</v>
      </c>
    </row>
    <row r="41" spans="16:18" x14ac:dyDescent="0.3">
      <c r="P41" t="s">
        <v>161</v>
      </c>
      <c r="R41" t="s">
        <v>162</v>
      </c>
    </row>
    <row r="42" spans="16:18" x14ac:dyDescent="0.3">
      <c r="P42" t="s">
        <v>163</v>
      </c>
      <c r="R42" s="35" t="s">
        <v>164</v>
      </c>
    </row>
    <row r="43" spans="16:18" x14ac:dyDescent="0.3">
      <c r="P43" t="s">
        <v>165</v>
      </c>
      <c r="R43" s="35" t="s">
        <v>166</v>
      </c>
    </row>
    <row r="44" spans="16:18" x14ac:dyDescent="0.3">
      <c r="P44" t="s">
        <v>167</v>
      </c>
      <c r="R44" s="35" t="s">
        <v>168</v>
      </c>
    </row>
    <row r="45" spans="16:18" x14ac:dyDescent="0.3">
      <c r="P45" t="s">
        <v>169</v>
      </c>
      <c r="R45" s="35" t="s">
        <v>170</v>
      </c>
    </row>
    <row r="46" spans="16:18" x14ac:dyDescent="0.3">
      <c r="P46" t="s">
        <v>171</v>
      </c>
      <c r="R46" s="35" t="s">
        <v>172</v>
      </c>
    </row>
    <row r="47" spans="16:18" x14ac:dyDescent="0.3">
      <c r="P47" t="s">
        <v>173</v>
      </c>
      <c r="R47" s="35" t="s">
        <v>174</v>
      </c>
    </row>
    <row r="48" spans="16:18" x14ac:dyDescent="0.3">
      <c r="P48" t="s">
        <v>175</v>
      </c>
      <c r="R48" s="35" t="s">
        <v>176</v>
      </c>
    </row>
    <row r="49" spans="16:18" x14ac:dyDescent="0.3">
      <c r="P49" t="s">
        <v>177</v>
      </c>
      <c r="R49" s="35" t="s">
        <v>178</v>
      </c>
    </row>
    <row r="50" spans="16:18" x14ac:dyDescent="0.3">
      <c r="P50" t="s">
        <v>179</v>
      </c>
      <c r="R50" s="35" t="s">
        <v>180</v>
      </c>
    </row>
    <row r="51" spans="16:18" x14ac:dyDescent="0.3">
      <c r="P51" t="s">
        <v>181</v>
      </c>
      <c r="R51" s="35" t="s">
        <v>182</v>
      </c>
    </row>
    <row r="52" spans="16:18" x14ac:dyDescent="0.3">
      <c r="P52" t="s">
        <v>183</v>
      </c>
      <c r="R52" t="s">
        <v>184</v>
      </c>
    </row>
    <row r="53" spans="16:18" x14ac:dyDescent="0.3">
      <c r="P53" t="s">
        <v>185</v>
      </c>
      <c r="R53" s="35" t="s">
        <v>186</v>
      </c>
    </row>
    <row r="54" spans="16:18" x14ac:dyDescent="0.3">
      <c r="P54" t="s">
        <v>187</v>
      </c>
      <c r="R54" s="35" t="s">
        <v>188</v>
      </c>
    </row>
    <row r="55" spans="16:18" x14ac:dyDescent="0.3">
      <c r="P55" t="s">
        <v>189</v>
      </c>
      <c r="R55" s="35" t="s">
        <v>190</v>
      </c>
    </row>
    <row r="56" spans="16:18" x14ac:dyDescent="0.3">
      <c r="P56" t="s">
        <v>191</v>
      </c>
      <c r="R56" s="35" t="s">
        <v>192</v>
      </c>
    </row>
    <row r="57" spans="16:18" x14ac:dyDescent="0.3">
      <c r="P57" t="s">
        <v>193</v>
      </c>
      <c r="R57" s="35" t="s">
        <v>194</v>
      </c>
    </row>
    <row r="58" spans="16:18" x14ac:dyDescent="0.3">
      <c r="P58" t="s">
        <v>195</v>
      </c>
      <c r="R58" s="35" t="s">
        <v>196</v>
      </c>
    </row>
    <row r="59" spans="16:18" x14ac:dyDescent="0.3">
      <c r="P59" t="s">
        <v>197</v>
      </c>
      <c r="R59" s="35" t="s">
        <v>198</v>
      </c>
    </row>
    <row r="60" spans="16:18" x14ac:dyDescent="0.3">
      <c r="P60" t="s">
        <v>199</v>
      </c>
      <c r="R60" s="35" t="s">
        <v>200</v>
      </c>
    </row>
    <row r="61" spans="16:18" x14ac:dyDescent="0.3">
      <c r="P61" t="s">
        <v>201</v>
      </c>
      <c r="R61" s="35" t="s">
        <v>202</v>
      </c>
    </row>
    <row r="62" spans="16:18" x14ac:dyDescent="0.3">
      <c r="P62" t="s">
        <v>203</v>
      </c>
      <c r="R62" s="35" t="s">
        <v>204</v>
      </c>
    </row>
    <row r="63" spans="16:18" x14ac:dyDescent="0.3">
      <c r="P63" t="s">
        <v>205</v>
      </c>
      <c r="R63" s="35" t="s">
        <v>206</v>
      </c>
    </row>
    <row r="64" spans="16:18" x14ac:dyDescent="0.3">
      <c r="P64" t="s">
        <v>207</v>
      </c>
      <c r="R64" s="35" t="s">
        <v>208</v>
      </c>
    </row>
    <row r="65" spans="16:18" x14ac:dyDescent="0.3">
      <c r="P65" t="s">
        <v>209</v>
      </c>
      <c r="R65" s="35" t="s">
        <v>210</v>
      </c>
    </row>
    <row r="66" spans="16:18" x14ac:dyDescent="0.3">
      <c r="R66" s="35" t="s">
        <v>211</v>
      </c>
    </row>
    <row r="67" spans="16:18" x14ac:dyDescent="0.3">
      <c r="R67" s="35" t="s">
        <v>212</v>
      </c>
    </row>
    <row r="68" spans="16:18" x14ac:dyDescent="0.3">
      <c r="R68" s="35" t="s">
        <v>213</v>
      </c>
    </row>
    <row r="69" spans="16:18" x14ac:dyDescent="0.3">
      <c r="R69" s="35" t="s">
        <v>214</v>
      </c>
    </row>
    <row r="70" spans="16:18" x14ac:dyDescent="0.3">
      <c r="R70" s="35" t="s">
        <v>215</v>
      </c>
    </row>
    <row r="71" spans="16:18" x14ac:dyDescent="0.3">
      <c r="R71" s="35" t="s">
        <v>216</v>
      </c>
    </row>
    <row r="72" spans="16:18" x14ac:dyDescent="0.3">
      <c r="R72" s="35" t="s">
        <v>217</v>
      </c>
    </row>
    <row r="73" spans="16:18" x14ac:dyDescent="0.3">
      <c r="R73" s="35" t="s">
        <v>218</v>
      </c>
    </row>
    <row r="74" spans="16:18" x14ac:dyDescent="0.3">
      <c r="R74" s="35" t="s">
        <v>219</v>
      </c>
    </row>
    <row r="75" spans="16:18" x14ac:dyDescent="0.3">
      <c r="R75" s="35" t="s">
        <v>220</v>
      </c>
    </row>
    <row r="76" spans="16:18" x14ac:dyDescent="0.3">
      <c r="R76" s="35" t="s">
        <v>221</v>
      </c>
    </row>
    <row r="77" spans="16:18" x14ac:dyDescent="0.3">
      <c r="R77" s="35" t="s">
        <v>222</v>
      </c>
    </row>
    <row r="78" spans="16:18" x14ac:dyDescent="0.3">
      <c r="R78" s="35" t="s">
        <v>223</v>
      </c>
    </row>
    <row r="79" spans="16:18" x14ac:dyDescent="0.3">
      <c r="R79" s="35" t="s">
        <v>224</v>
      </c>
    </row>
    <row r="80" spans="16:18" x14ac:dyDescent="0.3">
      <c r="R80" s="35" t="s">
        <v>225</v>
      </c>
    </row>
    <row r="81" spans="18:18" x14ac:dyDescent="0.3">
      <c r="R81" s="35" t="s">
        <v>226</v>
      </c>
    </row>
    <row r="82" spans="18:18" x14ac:dyDescent="0.3">
      <c r="R82" s="35" t="s">
        <v>227</v>
      </c>
    </row>
    <row r="83" spans="18:18" x14ac:dyDescent="0.3">
      <c r="R83" s="35" t="s">
        <v>228</v>
      </c>
    </row>
    <row r="84" spans="18:18" x14ac:dyDescent="0.3">
      <c r="R84" s="35" t="s">
        <v>229</v>
      </c>
    </row>
    <row r="85" spans="18:18" x14ac:dyDescent="0.3">
      <c r="R85" s="35" t="s">
        <v>230</v>
      </c>
    </row>
    <row r="86" spans="18:18" x14ac:dyDescent="0.3">
      <c r="R86" s="35" t="s">
        <v>231</v>
      </c>
    </row>
    <row r="87" spans="18:18" x14ac:dyDescent="0.3">
      <c r="R87" s="35" t="s">
        <v>232</v>
      </c>
    </row>
    <row r="88" spans="18:18" x14ac:dyDescent="0.3">
      <c r="R88" s="35" t="s">
        <v>233</v>
      </c>
    </row>
    <row r="89" spans="18:18" x14ac:dyDescent="0.3">
      <c r="R89" s="35" t="s">
        <v>234</v>
      </c>
    </row>
    <row r="90" spans="18:18" x14ac:dyDescent="0.3">
      <c r="R90" s="35" t="s">
        <v>235</v>
      </c>
    </row>
    <row r="91" spans="18:18" x14ac:dyDescent="0.3">
      <c r="R91" s="35" t="s">
        <v>236</v>
      </c>
    </row>
    <row r="92" spans="18:18" x14ac:dyDescent="0.3">
      <c r="R92" s="35" t="s">
        <v>237</v>
      </c>
    </row>
    <row r="93" spans="18:18" x14ac:dyDescent="0.3">
      <c r="R93" s="35" t="s">
        <v>238</v>
      </c>
    </row>
    <row r="94" spans="18:18" x14ac:dyDescent="0.3">
      <c r="R94" s="35" t="s">
        <v>239</v>
      </c>
    </row>
    <row r="95" spans="18:18" x14ac:dyDescent="0.3">
      <c r="R95" s="35" t="s">
        <v>240</v>
      </c>
    </row>
    <row r="96" spans="18:18" x14ac:dyDescent="0.3">
      <c r="R96" s="35" t="s">
        <v>241</v>
      </c>
    </row>
    <row r="97" spans="18:18" x14ac:dyDescent="0.3">
      <c r="R97" s="35" t="s">
        <v>242</v>
      </c>
    </row>
    <row r="98" spans="18:18" x14ac:dyDescent="0.3">
      <c r="R98" s="35" t="s">
        <v>243</v>
      </c>
    </row>
    <row r="99" spans="18:18" x14ac:dyDescent="0.3">
      <c r="R99" s="35" t="s">
        <v>244</v>
      </c>
    </row>
    <row r="100" spans="18:18" x14ac:dyDescent="0.3">
      <c r="R100" s="35" t="s">
        <v>245</v>
      </c>
    </row>
    <row r="101" spans="18:18" x14ac:dyDescent="0.3">
      <c r="R101" s="35" t="s">
        <v>246</v>
      </c>
    </row>
    <row r="102" spans="18:18" x14ac:dyDescent="0.3">
      <c r="R102" s="35" t="s">
        <v>247</v>
      </c>
    </row>
    <row r="103" spans="18:18" x14ac:dyDescent="0.3">
      <c r="R103" s="35" t="s">
        <v>248</v>
      </c>
    </row>
    <row r="104" spans="18:18" x14ac:dyDescent="0.3">
      <c r="R104" s="35" t="s">
        <v>249</v>
      </c>
    </row>
    <row r="105" spans="18:18" x14ac:dyDescent="0.3">
      <c r="R105" s="35" t="s">
        <v>250</v>
      </c>
    </row>
    <row r="106" spans="18:18" x14ac:dyDescent="0.3">
      <c r="R106" s="35" t="s">
        <v>251</v>
      </c>
    </row>
    <row r="107" spans="18:18" x14ac:dyDescent="0.3">
      <c r="R107" s="35" t="s">
        <v>252</v>
      </c>
    </row>
    <row r="108" spans="18:18" x14ac:dyDescent="0.3">
      <c r="R108" s="35" t="s">
        <v>253</v>
      </c>
    </row>
    <row r="109" spans="18:18" x14ac:dyDescent="0.3">
      <c r="R109" s="35" t="s">
        <v>254</v>
      </c>
    </row>
    <row r="110" spans="18:18" x14ac:dyDescent="0.3">
      <c r="R110" s="35" t="s">
        <v>255</v>
      </c>
    </row>
    <row r="111" spans="18:18" x14ac:dyDescent="0.3">
      <c r="R111" s="35" t="s">
        <v>256</v>
      </c>
    </row>
    <row r="112" spans="18:18" x14ac:dyDescent="0.3">
      <c r="R112" s="35" t="s">
        <v>257</v>
      </c>
    </row>
    <row r="113" spans="18:18" x14ac:dyDescent="0.3">
      <c r="R113" s="35" t="s">
        <v>258</v>
      </c>
    </row>
    <row r="114" spans="18:18" x14ac:dyDescent="0.3">
      <c r="R114" s="35" t="s">
        <v>259</v>
      </c>
    </row>
    <row r="115" spans="18:18" x14ac:dyDescent="0.3">
      <c r="R115" s="35" t="s">
        <v>260</v>
      </c>
    </row>
    <row r="116" spans="18:18" x14ac:dyDescent="0.3">
      <c r="R116" s="35" t="s">
        <v>261</v>
      </c>
    </row>
    <row r="117" spans="18:18" x14ac:dyDescent="0.3">
      <c r="R117" s="35" t="s">
        <v>262</v>
      </c>
    </row>
    <row r="118" spans="18:18" x14ac:dyDescent="0.3">
      <c r="R118" s="35" t="s">
        <v>263</v>
      </c>
    </row>
    <row r="119" spans="18:18" x14ac:dyDescent="0.3">
      <c r="R119" s="35" t="s">
        <v>264</v>
      </c>
    </row>
    <row r="120" spans="18:18" x14ac:dyDescent="0.3">
      <c r="R120" s="35" t="s">
        <v>265</v>
      </c>
    </row>
    <row r="121" spans="18:18" x14ac:dyDescent="0.3">
      <c r="R121" s="35" t="s">
        <v>266</v>
      </c>
    </row>
    <row r="122" spans="18:18" x14ac:dyDescent="0.3">
      <c r="R122" s="35" t="s">
        <v>267</v>
      </c>
    </row>
    <row r="123" spans="18:18" x14ac:dyDescent="0.3">
      <c r="R123" s="35" t="s">
        <v>268</v>
      </c>
    </row>
    <row r="124" spans="18:18" x14ac:dyDescent="0.3">
      <c r="R124" s="35" t="s">
        <v>269</v>
      </c>
    </row>
    <row r="125" spans="18:18" x14ac:dyDescent="0.3">
      <c r="R125" s="35" t="s">
        <v>270</v>
      </c>
    </row>
    <row r="126" spans="18:18" x14ac:dyDescent="0.3">
      <c r="R126" s="35" t="s">
        <v>271</v>
      </c>
    </row>
    <row r="127" spans="18:18" x14ac:dyDescent="0.3">
      <c r="R127" s="35" t="s">
        <v>272</v>
      </c>
    </row>
    <row r="128" spans="18:18" x14ac:dyDescent="0.3">
      <c r="R128" s="35" t="s">
        <v>273</v>
      </c>
    </row>
    <row r="129" spans="18:18" x14ac:dyDescent="0.3">
      <c r="R129" s="35" t="s">
        <v>274</v>
      </c>
    </row>
    <row r="130" spans="18:18" x14ac:dyDescent="0.3">
      <c r="R130" t="s">
        <v>275</v>
      </c>
    </row>
    <row r="131" spans="18:18" x14ac:dyDescent="0.3">
      <c r="R131" s="35" t="s">
        <v>276</v>
      </c>
    </row>
    <row r="132" spans="18:18" x14ac:dyDescent="0.3">
      <c r="R132" s="35" t="s">
        <v>277</v>
      </c>
    </row>
    <row r="133" spans="18:18" x14ac:dyDescent="0.3">
      <c r="R133" s="35" t="s">
        <v>278</v>
      </c>
    </row>
    <row r="134" spans="18:18" x14ac:dyDescent="0.3">
      <c r="R134" s="35" t="s">
        <v>279</v>
      </c>
    </row>
    <row r="135" spans="18:18" x14ac:dyDescent="0.3">
      <c r="R135" s="35" t="s">
        <v>280</v>
      </c>
    </row>
    <row r="136" spans="18:18" x14ac:dyDescent="0.3">
      <c r="R136" s="35" t="s">
        <v>281</v>
      </c>
    </row>
    <row r="137" spans="18:18" x14ac:dyDescent="0.3">
      <c r="R137" s="35" t="s">
        <v>282</v>
      </c>
    </row>
    <row r="138" spans="18:18" x14ac:dyDescent="0.3">
      <c r="R138" s="35" t="s">
        <v>283</v>
      </c>
    </row>
    <row r="139" spans="18:18" x14ac:dyDescent="0.3">
      <c r="R139" s="35" t="s">
        <v>284</v>
      </c>
    </row>
    <row r="140" spans="18:18" x14ac:dyDescent="0.3">
      <c r="R140" s="35" t="s">
        <v>285</v>
      </c>
    </row>
    <row r="141" spans="18:18" x14ac:dyDescent="0.3">
      <c r="R141" t="s">
        <v>286</v>
      </c>
    </row>
    <row r="142" spans="18:18" x14ac:dyDescent="0.3">
      <c r="R142" s="35" t="s">
        <v>287</v>
      </c>
    </row>
    <row r="143" spans="18:18" x14ac:dyDescent="0.3">
      <c r="R143" s="35" t="s">
        <v>288</v>
      </c>
    </row>
    <row r="144" spans="18:18" x14ac:dyDescent="0.3">
      <c r="R144" s="35" t="s">
        <v>289</v>
      </c>
    </row>
    <row r="145" spans="18:18" x14ac:dyDescent="0.3">
      <c r="R145" s="35" t="s">
        <v>290</v>
      </c>
    </row>
    <row r="146" spans="18:18" x14ac:dyDescent="0.3">
      <c r="R146" s="35" t="s">
        <v>291</v>
      </c>
    </row>
    <row r="147" spans="18:18" x14ac:dyDescent="0.3">
      <c r="R147" t="s">
        <v>292</v>
      </c>
    </row>
    <row r="148" spans="18:18" x14ac:dyDescent="0.3">
      <c r="R148" s="35" t="s">
        <v>293</v>
      </c>
    </row>
    <row r="149" spans="18:18" x14ac:dyDescent="0.3">
      <c r="R149" s="35" t="s">
        <v>294</v>
      </c>
    </row>
    <row r="150" spans="18:18" x14ac:dyDescent="0.3">
      <c r="R150" s="35" t="s">
        <v>295</v>
      </c>
    </row>
    <row r="151" spans="18:18" x14ac:dyDescent="0.3">
      <c r="R151" s="35" t="s">
        <v>296</v>
      </c>
    </row>
    <row r="152" spans="18:18" x14ac:dyDescent="0.3">
      <c r="R152" s="35" t="s">
        <v>297</v>
      </c>
    </row>
    <row r="153" spans="18:18" x14ac:dyDescent="0.3">
      <c r="R153" s="35" t="s">
        <v>298</v>
      </c>
    </row>
    <row r="154" spans="18:18" x14ac:dyDescent="0.3">
      <c r="R154" s="35" t="s">
        <v>299</v>
      </c>
    </row>
    <row r="155" spans="18:18" x14ac:dyDescent="0.3">
      <c r="R155" s="35" t="s">
        <v>300</v>
      </c>
    </row>
    <row r="156" spans="18:18" x14ac:dyDescent="0.3">
      <c r="R156" s="35" t="s">
        <v>301</v>
      </c>
    </row>
    <row r="157" spans="18:18" x14ac:dyDescent="0.3">
      <c r="R157" s="35" t="s">
        <v>302</v>
      </c>
    </row>
    <row r="158" spans="18:18" x14ac:dyDescent="0.3">
      <c r="R158" s="35" t="s">
        <v>303</v>
      </c>
    </row>
    <row r="159" spans="18:18" x14ac:dyDescent="0.3">
      <c r="R159" s="35" t="s">
        <v>304</v>
      </c>
    </row>
    <row r="160" spans="18:18" x14ac:dyDescent="0.3">
      <c r="R160" s="35" t="s">
        <v>305</v>
      </c>
    </row>
    <row r="161" spans="18:18" x14ac:dyDescent="0.3">
      <c r="R161" s="35" t="s">
        <v>306</v>
      </c>
    </row>
    <row r="162" spans="18:18" x14ac:dyDescent="0.3">
      <c r="R162" s="35" t="s">
        <v>307</v>
      </c>
    </row>
    <row r="163" spans="18:18" x14ac:dyDescent="0.3">
      <c r="R163" s="35" t="s">
        <v>308</v>
      </c>
    </row>
    <row r="164" spans="18:18" x14ac:dyDescent="0.3">
      <c r="R164" s="35" t="s">
        <v>309</v>
      </c>
    </row>
    <row r="165" spans="18:18" x14ac:dyDescent="0.3">
      <c r="R165" s="35" t="s">
        <v>310</v>
      </c>
    </row>
    <row r="166" spans="18:18" x14ac:dyDescent="0.3">
      <c r="R166" t="s">
        <v>311</v>
      </c>
    </row>
    <row r="167" spans="18:18" x14ac:dyDescent="0.3">
      <c r="R167" s="35" t="s">
        <v>312</v>
      </c>
    </row>
    <row r="168" spans="18:18" x14ac:dyDescent="0.3">
      <c r="R168" t="s">
        <v>313</v>
      </c>
    </row>
    <row r="169" spans="18:18" x14ac:dyDescent="0.3">
      <c r="R169" s="35" t="s">
        <v>314</v>
      </c>
    </row>
    <row r="170" spans="18:18" x14ac:dyDescent="0.3">
      <c r="R170" s="35" t="s">
        <v>315</v>
      </c>
    </row>
    <row r="171" spans="18:18" x14ac:dyDescent="0.3">
      <c r="R171" s="35" t="s">
        <v>316</v>
      </c>
    </row>
    <row r="172" spans="18:18" x14ac:dyDescent="0.3">
      <c r="R172" t="s">
        <v>317</v>
      </c>
    </row>
    <row r="173" spans="18:18" x14ac:dyDescent="0.3">
      <c r="R173" s="35" t="s">
        <v>318</v>
      </c>
    </row>
    <row r="174" spans="18:18" x14ac:dyDescent="0.3">
      <c r="R174" s="35" t="s">
        <v>319</v>
      </c>
    </row>
    <row r="175" spans="18:18" x14ac:dyDescent="0.3">
      <c r="R175" s="35" t="s">
        <v>320</v>
      </c>
    </row>
    <row r="176" spans="18:18" x14ac:dyDescent="0.3">
      <c r="R176" s="35" t="s">
        <v>321</v>
      </c>
    </row>
    <row r="177" spans="18:18" x14ac:dyDescent="0.3">
      <c r="R177" s="35" t="s">
        <v>322</v>
      </c>
    </row>
    <row r="178" spans="18:18" x14ac:dyDescent="0.3">
      <c r="R178" s="35" t="s">
        <v>323</v>
      </c>
    </row>
    <row r="179" spans="18:18" x14ac:dyDescent="0.3">
      <c r="R179" s="35" t="s">
        <v>324</v>
      </c>
    </row>
    <row r="180" spans="18:18" x14ac:dyDescent="0.3">
      <c r="R180" s="35" t="s">
        <v>325</v>
      </c>
    </row>
    <row r="181" spans="18:18" x14ac:dyDescent="0.3">
      <c r="R181" s="35" t="s">
        <v>326</v>
      </c>
    </row>
    <row r="182" spans="18:18" x14ac:dyDescent="0.3">
      <c r="R182" s="35" t="s">
        <v>327</v>
      </c>
    </row>
    <row r="183" spans="18:18" x14ac:dyDescent="0.3">
      <c r="R183" s="35" t="s">
        <v>328</v>
      </c>
    </row>
    <row r="184" spans="18:18" x14ac:dyDescent="0.3">
      <c r="R184" s="35" t="s">
        <v>329</v>
      </c>
    </row>
    <row r="185" spans="18:18" x14ac:dyDescent="0.3">
      <c r="R185" s="35" t="s">
        <v>330</v>
      </c>
    </row>
    <row r="186" spans="18:18" x14ac:dyDescent="0.3">
      <c r="R186" s="35" t="s">
        <v>331</v>
      </c>
    </row>
    <row r="187" spans="18:18" x14ac:dyDescent="0.3">
      <c r="R187" s="35" t="s">
        <v>332</v>
      </c>
    </row>
    <row r="188" spans="18:18" x14ac:dyDescent="0.3">
      <c r="R188" s="35" t="s">
        <v>333</v>
      </c>
    </row>
    <row r="189" spans="18:18" x14ac:dyDescent="0.3">
      <c r="R189" s="35" t="s">
        <v>334</v>
      </c>
    </row>
    <row r="190" spans="18:18" x14ac:dyDescent="0.3">
      <c r="R190" s="35" t="s">
        <v>335</v>
      </c>
    </row>
    <row r="191" spans="18:18" x14ac:dyDescent="0.3">
      <c r="R191" s="35" t="s">
        <v>336</v>
      </c>
    </row>
    <row r="192" spans="18:18" x14ac:dyDescent="0.3">
      <c r="R192" s="35" t="s">
        <v>337</v>
      </c>
    </row>
    <row r="193" spans="18:18" x14ac:dyDescent="0.3">
      <c r="R193" s="35" t="s">
        <v>338</v>
      </c>
    </row>
    <row r="194" spans="18:18" x14ac:dyDescent="0.3">
      <c r="R194" s="35" t="s">
        <v>339</v>
      </c>
    </row>
    <row r="195" spans="18:18" x14ac:dyDescent="0.3">
      <c r="R195" s="35" t="s">
        <v>340</v>
      </c>
    </row>
    <row r="196" spans="18:18" x14ac:dyDescent="0.3">
      <c r="R196" s="35" t="s">
        <v>341</v>
      </c>
    </row>
    <row r="197" spans="18:18" x14ac:dyDescent="0.3">
      <c r="R197" s="35" t="s">
        <v>342</v>
      </c>
    </row>
    <row r="198" spans="18:18" x14ac:dyDescent="0.3">
      <c r="R198" t="s">
        <v>343</v>
      </c>
    </row>
    <row r="199" spans="18:18" x14ac:dyDescent="0.3">
      <c r="R199" s="35" t="s">
        <v>344</v>
      </c>
    </row>
    <row r="200" spans="18:18" x14ac:dyDescent="0.3">
      <c r="R200" s="35" t="s">
        <v>345</v>
      </c>
    </row>
    <row r="201" spans="18:18" x14ac:dyDescent="0.3">
      <c r="R201" s="35" t="s">
        <v>346</v>
      </c>
    </row>
    <row r="202" spans="18:18" x14ac:dyDescent="0.3">
      <c r="R202" t="s">
        <v>347</v>
      </c>
    </row>
    <row r="203" spans="18:18" x14ac:dyDescent="0.3">
      <c r="R203" s="35" t="s">
        <v>348</v>
      </c>
    </row>
    <row r="204" spans="18:18" x14ac:dyDescent="0.3">
      <c r="R204" s="35" t="s">
        <v>349</v>
      </c>
    </row>
    <row r="205" spans="18:18" x14ac:dyDescent="0.3">
      <c r="R205" s="35" t="s">
        <v>350</v>
      </c>
    </row>
    <row r="206" spans="18:18" x14ac:dyDescent="0.3">
      <c r="R206" t="s">
        <v>351</v>
      </c>
    </row>
    <row r="207" spans="18:18" x14ac:dyDescent="0.3">
      <c r="R207" s="35" t="s">
        <v>352</v>
      </c>
    </row>
    <row r="208" spans="18:18" x14ac:dyDescent="0.3">
      <c r="R208" s="35" t="s">
        <v>353</v>
      </c>
    </row>
    <row r="209" spans="18:18" x14ac:dyDescent="0.3">
      <c r="R209" s="35" t="s">
        <v>354</v>
      </c>
    </row>
    <row r="210" spans="18:18" x14ac:dyDescent="0.3">
      <c r="R210" s="35" t="s">
        <v>355</v>
      </c>
    </row>
    <row r="211" spans="18:18" x14ac:dyDescent="0.3">
      <c r="R211" s="35" t="s">
        <v>356</v>
      </c>
    </row>
    <row r="212" spans="18:18" x14ac:dyDescent="0.3">
      <c r="R212" s="35" t="s">
        <v>357</v>
      </c>
    </row>
    <row r="213" spans="18:18" x14ac:dyDescent="0.3">
      <c r="R213" s="35" t="s">
        <v>358</v>
      </c>
    </row>
    <row r="214" spans="18:18" x14ac:dyDescent="0.3">
      <c r="R214" s="35" t="s">
        <v>359</v>
      </c>
    </row>
    <row r="215" spans="18:18" x14ac:dyDescent="0.3">
      <c r="R215" s="35" t="s">
        <v>360</v>
      </c>
    </row>
    <row r="216" spans="18:18" x14ac:dyDescent="0.3">
      <c r="R216" s="35" t="s">
        <v>361</v>
      </c>
    </row>
    <row r="217" spans="18:18" x14ac:dyDescent="0.3">
      <c r="R217" s="35" t="s">
        <v>362</v>
      </c>
    </row>
    <row r="218" spans="18:18" x14ac:dyDescent="0.3">
      <c r="R218" s="35" t="s">
        <v>363</v>
      </c>
    </row>
  </sheetData>
  <sheetProtection selectLockedCells="1"/>
  <mergeCells count="31">
    <mergeCell ref="C9:D9"/>
    <mergeCell ref="E9:F9"/>
    <mergeCell ref="B2:L2"/>
    <mergeCell ref="C4:E4"/>
    <mergeCell ref="C5:E5"/>
    <mergeCell ref="C6:D6"/>
    <mergeCell ref="C7:D7"/>
    <mergeCell ref="C8:D8"/>
    <mergeCell ref="E8:F8"/>
    <mergeCell ref="I6:J6"/>
    <mergeCell ref="I7:J7"/>
    <mergeCell ref="B25:L25"/>
    <mergeCell ref="C19:E19"/>
    <mergeCell ref="F19:K19"/>
    <mergeCell ref="C20:E20"/>
    <mergeCell ref="F20:K20"/>
    <mergeCell ref="C10:G10"/>
    <mergeCell ref="B21:K21"/>
    <mergeCell ref="B22:K22"/>
    <mergeCell ref="B23:K23"/>
    <mergeCell ref="B24:K24"/>
    <mergeCell ref="C17:E17"/>
    <mergeCell ref="F17:K17"/>
    <mergeCell ref="C18:E18"/>
    <mergeCell ref="F18:K18"/>
    <mergeCell ref="B12:L12"/>
    <mergeCell ref="B13:L13"/>
    <mergeCell ref="B14:K14"/>
    <mergeCell ref="C15:K15"/>
    <mergeCell ref="C16:E16"/>
    <mergeCell ref="F16:K16"/>
  </mergeCells>
  <dataValidations count="4">
    <dataValidation type="list" allowBlank="1" showInputMessage="1" showErrorMessage="1" sqref="H9" xr:uid="{00000000-0002-0000-0000-000000000000}">
      <formula1>$N$4:$N$5</formula1>
    </dataValidation>
    <dataValidation type="list" allowBlank="1" showInputMessage="1" showErrorMessage="1" sqref="F7" xr:uid="{00000000-0002-0000-0000-000001000000}">
      <formula1>$P$2:$P$65</formula1>
    </dataValidation>
    <dataValidation type="list" allowBlank="1" showInputMessage="1" showErrorMessage="1" sqref="H7" xr:uid="{00000000-0002-0000-0000-000002000000}">
      <formula1>$R$2:$R$218</formula1>
    </dataValidation>
    <dataValidation type="list" allowBlank="1" showInputMessage="1" showErrorMessage="1" sqref="I9 H10" xr:uid="{00000000-0002-0000-0000-000003000000}">
      <formula1>"Yes, No"</formula1>
    </dataValidation>
  </dataValidations>
  <pageMargins left="0.25" right="0.25" top="0.25" bottom="0.25" header="0.5" footer="0.5"/>
  <pageSetup scale="50" orientation="landscape" horizontalDpi="4294967292" verticalDpi="4294967292" r:id="rId1"/>
  <rowBreaks count="1" manualBreakCount="1">
    <brk id="26" max="16383"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B3:I76"/>
  <sheetViews>
    <sheetView showGridLines="0" view="pageBreakPreview" zoomScale="115" zoomScaleNormal="130" zoomScaleSheetLayoutView="115" workbookViewId="0">
      <selection activeCell="L11" sqref="L11"/>
    </sheetView>
  </sheetViews>
  <sheetFormatPr defaultRowHeight="15.6" x14ac:dyDescent="0.3"/>
  <cols>
    <col min="1" max="1" width="1.5" customWidth="1"/>
    <col min="2" max="2" width="17.5" style="344" customWidth="1"/>
    <col min="3" max="3" width="3.09765625" style="341" customWidth="1"/>
    <col min="4" max="4" width="52.69921875" style="344" customWidth="1"/>
    <col min="6" max="9" width="0" hidden="1" customWidth="1"/>
  </cols>
  <sheetData>
    <row r="3" spans="2:9" ht="14.25" customHeight="1" x14ac:dyDescent="0.3"/>
    <row r="4" spans="2:9" ht="23.25" customHeight="1" x14ac:dyDescent="0.3"/>
    <row r="5" spans="2:9" s="298" customFormat="1" ht="18.75" customHeight="1" x14ac:dyDescent="0.3">
      <c r="B5" s="719"/>
      <c r="C5" s="369" t="str">
        <f>IF(ISBLANK('Building Envelope'!M26),"", 'Building Envelope'!M26)</f>
        <v/>
      </c>
      <c r="D5" s="370"/>
      <c r="F5" s="298" t="s">
        <v>671</v>
      </c>
    </row>
    <row r="6" spans="2:9" ht="11.25" customHeight="1" x14ac:dyDescent="0.3">
      <c r="B6" s="719"/>
      <c r="C6" s="369" t="str">
        <f>IF(ISBLANK('Building Envelope'!M28),"", 'Building Envelope'!M28)</f>
        <v/>
      </c>
      <c r="F6" t="s">
        <v>593</v>
      </c>
    </row>
    <row r="7" spans="2:9" ht="20.25" customHeight="1" x14ac:dyDescent="0.3">
      <c r="C7" s="341" t="str">
        <f>IF(ISBLANK('Heat, Cool &amp; DHW'!AH27),"", 'Heat, Cool &amp; DHW'!AH27)</f>
        <v/>
      </c>
      <c r="F7" s="323" t="s">
        <v>625</v>
      </c>
    </row>
    <row r="8" spans="2:9" ht="15.75" customHeight="1" x14ac:dyDescent="0.3">
      <c r="B8" s="370"/>
      <c r="C8" s="341" t="str">
        <f>IF(ISBLANK('Heat, Cool &amp; DHW'!AH77),"", 'Heat, Cool &amp; DHW'!AH77)</f>
        <v/>
      </c>
      <c r="F8" s="323" t="s">
        <v>623</v>
      </c>
    </row>
    <row r="9" spans="2:9" ht="41.25" customHeight="1" x14ac:dyDescent="0.3">
      <c r="C9" s="341" t="str">
        <f>IF(ISBLANK('Lights Appliances &amp; Renewables'!AH6),"", 'Lights Appliances &amp; Renewables'!AH6)</f>
        <v/>
      </c>
      <c r="F9" s="323" t="s">
        <v>622</v>
      </c>
    </row>
    <row r="10" spans="2:9" ht="12.75" customHeight="1" x14ac:dyDescent="0.3">
      <c r="C10" s="341" t="str">
        <f>IF(ISBLANK('Indoor Air Plus'!F8),"", 'Indoor Air Plus'!F8)</f>
        <v/>
      </c>
      <c r="F10" s="323" t="s">
        <v>624</v>
      </c>
    </row>
    <row r="11" spans="2:9" ht="13.95" customHeight="1" x14ac:dyDescent="0.3">
      <c r="C11" s="341" t="str">
        <f>IF(I13=0,"X", " ")</f>
        <v xml:space="preserve"> </v>
      </c>
      <c r="F11" s="323" t="s">
        <v>672</v>
      </c>
      <c r="I11" s="299">
        <f>COUNTBLANK('Lights Appliances &amp; Renewables'!AH28:AH29)</f>
        <v>2</v>
      </c>
    </row>
    <row r="12" spans="2:9" ht="10.95" customHeight="1" x14ac:dyDescent="0.3">
      <c r="I12" s="299">
        <f>COUNTBLANK('Lights Appliances &amp; Renewables'!AH36:AH41)</f>
        <v>6</v>
      </c>
    </row>
    <row r="13" spans="2:9" ht="14.4" customHeight="1" x14ac:dyDescent="0.3">
      <c r="C13" s="369"/>
      <c r="I13" s="299">
        <f>'Lights Appliances &amp; Renewables'!AH45+'Lights Appliances &amp; Renewables'!AH46</f>
        <v>8</v>
      </c>
    </row>
    <row r="14" spans="2:9" x14ac:dyDescent="0.3">
      <c r="C14" s="369"/>
      <c r="I14" s="299"/>
    </row>
    <row r="50" ht="13.5" customHeight="1" x14ac:dyDescent="0.3"/>
    <row r="51" ht="18" customHeight="1" x14ac:dyDescent="0.3"/>
    <row r="52" ht="36" customHeight="1" x14ac:dyDescent="0.3"/>
    <row r="53" ht="27.75" customHeight="1" x14ac:dyDescent="0.3"/>
    <row r="54" ht="19.5" customHeight="1" x14ac:dyDescent="0.3"/>
    <row r="55" ht="18" customHeight="1" x14ac:dyDescent="0.3"/>
    <row r="56" ht="12" customHeight="1" x14ac:dyDescent="0.3"/>
    <row r="57" ht="12.75" customHeight="1" x14ac:dyDescent="0.3"/>
    <row r="58" ht="17.25" customHeight="1" x14ac:dyDescent="0.3"/>
    <row r="59" ht="25.5" customHeight="1" x14ac:dyDescent="0.3"/>
    <row r="60" ht="21.75" customHeight="1" x14ac:dyDescent="0.3"/>
    <row r="61" ht="17.25" customHeight="1" x14ac:dyDescent="0.3"/>
    <row r="62" ht="18" customHeight="1" x14ac:dyDescent="0.3"/>
    <row r="63" ht="18" customHeight="1" x14ac:dyDescent="0.3"/>
    <row r="64" ht="17.25" customHeight="1" x14ac:dyDescent="0.3"/>
    <row r="65" ht="17.25" customHeight="1" x14ac:dyDescent="0.3"/>
    <row r="67" ht="18" customHeight="1" x14ac:dyDescent="0.3"/>
    <row r="68" ht="18" customHeight="1" x14ac:dyDescent="0.3"/>
    <row r="69" ht="36" customHeight="1" x14ac:dyDescent="0.3"/>
    <row r="70" ht="12.75" customHeight="1" x14ac:dyDescent="0.3"/>
    <row r="71" ht="12" customHeight="1" x14ac:dyDescent="0.3"/>
    <row r="72" ht="13.5" customHeight="1" x14ac:dyDescent="0.3"/>
    <row r="73" ht="12" customHeight="1" x14ac:dyDescent="0.3"/>
    <row r="74" ht="12.75" customHeight="1" x14ac:dyDescent="0.3"/>
    <row r="75" ht="12" customHeight="1" x14ac:dyDescent="0.3"/>
    <row r="76" ht="60" customHeight="1" x14ac:dyDescent="0.3"/>
  </sheetData>
  <mergeCells count="1">
    <mergeCell ref="B5:B6"/>
  </mergeCells>
  <pageMargins left="0.7" right="0.7" top="0.75" bottom="0.75" header="0.3" footer="0.3"/>
  <pageSetup fitToWidth="0" fitToHeight="0"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5:L41"/>
  <sheetViews>
    <sheetView showGridLines="0" view="pageBreakPreview" topLeftCell="C16" zoomScale="160" zoomScaleNormal="180" zoomScaleSheetLayoutView="160" workbookViewId="0">
      <selection activeCell="F28" sqref="F28"/>
    </sheetView>
  </sheetViews>
  <sheetFormatPr defaultRowHeight="15.6" x14ac:dyDescent="0.3"/>
  <cols>
    <col min="1" max="1" width="1" customWidth="1"/>
    <col min="2" max="2" width="5.09765625" style="344" customWidth="1"/>
    <col min="3" max="3" width="45.5" style="344" customWidth="1"/>
    <col min="4" max="4" width="5.19921875" style="341" customWidth="1"/>
    <col min="5" max="5" width="5.3984375" style="341" customWidth="1"/>
    <col min="6" max="6" width="5.19921875" style="341" customWidth="1"/>
    <col min="7" max="7" width="3.59765625" style="341" customWidth="1"/>
    <col min="10" max="12" width="0" hidden="1" customWidth="1"/>
  </cols>
  <sheetData>
    <row r="5" spans="6:11" ht="18" customHeight="1" x14ac:dyDescent="0.3"/>
    <row r="6" spans="6:11" ht="13.5" customHeight="1" x14ac:dyDescent="0.3"/>
    <row r="7" spans="6:11" ht="21" customHeight="1" x14ac:dyDescent="0.3"/>
    <row r="8" spans="6:11" ht="17.25" customHeight="1" x14ac:dyDescent="0.3"/>
    <row r="9" spans="6:11" ht="25.5" customHeight="1" x14ac:dyDescent="0.3">
      <c r="F9" s="341" t="str">
        <f>IF(ISBLANK('Water Management &amp; IAQ'!AH10),"", 'Water Management &amp; IAQ'!AH10)</f>
        <v/>
      </c>
      <c r="G9" s="341" t="str">
        <f>IF(ISBLANK('Water Management &amp; IAQ'!AJ10),"", 'Water Management &amp; IAQ'!AJ10)</f>
        <v/>
      </c>
      <c r="J9" s="322" t="s">
        <v>626</v>
      </c>
    </row>
    <row r="10" spans="6:11" ht="27.75" customHeight="1" x14ac:dyDescent="0.3">
      <c r="F10" s="341" t="str">
        <f>IF(ISBLANK('Water Management &amp; IAQ'!AH7),"", 'Water Management &amp; IAQ'!AH7)</f>
        <v/>
      </c>
      <c r="G10" s="341" t="str">
        <f>IF(ISBLANK('Water Management &amp; IAQ'!AJ7),"", 'Water Management &amp; IAQ'!AJ7)</f>
        <v/>
      </c>
      <c r="J10" s="322" t="s">
        <v>627</v>
      </c>
    </row>
    <row r="11" spans="6:11" ht="24.75" customHeight="1" x14ac:dyDescent="0.3">
      <c r="F11" s="341" t="str">
        <f>IF(ISBLANK('Water Management &amp; IAQ'!AH8),"", 'Water Management &amp; IAQ'!AH8)</f>
        <v/>
      </c>
      <c r="G11" s="341" t="str">
        <f>IF(ISBLANK('Water Management &amp; IAQ'!AJ8),"", 'Water Management &amp; IAQ'!AJ8)</f>
        <v/>
      </c>
      <c r="J11" s="322" t="s">
        <v>628</v>
      </c>
    </row>
    <row r="12" spans="6:11" ht="19.5" customHeight="1" x14ac:dyDescent="0.3">
      <c r="F12" s="369" t="str">
        <f>IF(ISBLANK('Water Management &amp; IAQ'!AH18),"", 'Water Management &amp; IAQ'!AH18)</f>
        <v/>
      </c>
      <c r="J12" s="322" t="s">
        <v>673</v>
      </c>
    </row>
    <row r="13" spans="6:11" ht="18.75" customHeight="1" x14ac:dyDescent="0.3">
      <c r="F13" s="341" t="str">
        <f>IF(ISBLANK('Water Management &amp; IAQ'!AH20),"", 'Water Management &amp; IAQ'!AH20)</f>
        <v/>
      </c>
      <c r="J13" s="343" t="s">
        <v>629</v>
      </c>
      <c r="K13" s="343" t="s">
        <v>630</v>
      </c>
    </row>
    <row r="14" spans="6:11" ht="10.5" customHeight="1" x14ac:dyDescent="0.3">
      <c r="F14" s="341" t="str">
        <f>IF(ISBLANK('Water Management &amp; IAQ'!AH23),"", 'Water Management &amp; IAQ'!AH23)</f>
        <v/>
      </c>
      <c r="J14" s="322" t="s">
        <v>633</v>
      </c>
    </row>
    <row r="15" spans="6:11" ht="27.75" customHeight="1" x14ac:dyDescent="0.3">
      <c r="F15" s="341" t="str">
        <f>IF(ISBLANK('Water Management &amp; IAQ'!AH30),"", 'Water Management &amp; IAQ'!AH30)</f>
        <v/>
      </c>
      <c r="G15" s="402" t="str">
        <f>IF(ISBLANK('Water Management &amp; IAQ'!AJ30),"", 'Water Management &amp; IAQ'!AJ30)</f>
        <v/>
      </c>
      <c r="J15" s="322" t="s">
        <v>634</v>
      </c>
    </row>
    <row r="16" spans="6:11" ht="19.5" customHeight="1" x14ac:dyDescent="0.3">
      <c r="F16" s="341" t="str">
        <f>IF(ISBLANK('Water Management &amp; IAQ'!AH31),"", 'Water Management &amp; IAQ'!AH31)</f>
        <v/>
      </c>
      <c r="J16" s="323" t="s">
        <v>621</v>
      </c>
    </row>
    <row r="17" spans="2:12" ht="18.75" customHeight="1" x14ac:dyDescent="0.3">
      <c r="F17" s="341" t="str">
        <f>IF(ISBLANK('Heat, Cool &amp; DHW'!AH25),"", 'Heat, Cool &amp; DHW'!AH25)</f>
        <v/>
      </c>
      <c r="G17" s="402" t="str">
        <f>IF(ISBLANK('Heat, Cool &amp; DHW'!AI25),"", 'Heat, Cool &amp; DHW'!AI25)</f>
        <v/>
      </c>
      <c r="J17" s="340" t="s">
        <v>620</v>
      </c>
      <c r="K17" s="340"/>
    </row>
    <row r="18" spans="2:12" ht="16.5" customHeight="1" x14ac:dyDescent="0.3">
      <c r="F18" s="369" t="str">
        <f>IF(ISBLANK('Heat, Cool &amp; DHW'!AH19),"", 'Heat, Cool &amp; DHW'!AH19)</f>
        <v/>
      </c>
      <c r="J18" s="323" t="s">
        <v>625</v>
      </c>
    </row>
    <row r="19" spans="2:12" ht="9.75" customHeight="1" x14ac:dyDescent="0.3">
      <c r="F19" s="369" t="str">
        <f>IF(ISBLANK('Heat, Cool &amp; DHW'!AH27),"", 'Heat, Cool &amp; DHW'!AH27)</f>
        <v/>
      </c>
      <c r="J19" t="s">
        <v>675</v>
      </c>
    </row>
    <row r="20" spans="2:12" ht="13.5" customHeight="1" x14ac:dyDescent="0.3">
      <c r="F20" s="341" t="str">
        <f>IF(ISBLANK('Lights Appliances &amp; Renewables'!AH13),"", 'Lights Appliances &amp; Renewables'!AH13)</f>
        <v/>
      </c>
      <c r="J20" s="342" t="s">
        <v>617</v>
      </c>
      <c r="K20" s="340" t="s">
        <v>676</v>
      </c>
      <c r="L20" s="340"/>
    </row>
    <row r="21" spans="2:12" ht="17.25" customHeight="1" x14ac:dyDescent="0.3">
      <c r="F21" s="341" t="str">
        <f>IF(ISBLANK('Heat, Cool &amp; DHW'!AH23),"", 'Heat, Cool &amp; DHW'!AH23)</f>
        <v/>
      </c>
      <c r="J21" s="322" t="s">
        <v>635</v>
      </c>
    </row>
    <row r="22" spans="2:12" ht="40.5" customHeight="1" x14ac:dyDescent="0.3">
      <c r="F22" s="341" t="str">
        <f>IF(ISBLANK('Water Management &amp; IAQ'!AH32),"", 'Water Management &amp; IAQ'!AH32)</f>
        <v/>
      </c>
      <c r="G22" s="402" t="str">
        <f>IF(ISBLANK('Water Management &amp; IAQ'!AJ32),"", 'Water Management &amp; IAQ'!AJ32)</f>
        <v/>
      </c>
      <c r="J22" s="322" t="s">
        <v>635</v>
      </c>
    </row>
    <row r="23" spans="2:12" ht="10.5" customHeight="1" x14ac:dyDescent="0.3">
      <c r="F23" s="341" t="str">
        <f>IF(ISBLANK('Water Management &amp; IAQ'!AH32),"", 'Water Management &amp; IAQ'!AH32)</f>
        <v/>
      </c>
      <c r="G23" s="402" t="str">
        <f>IF(ISBLANK('Water Management &amp; IAQ'!AJ32),"", 'Water Management &amp; IAQ'!AJ32)</f>
        <v/>
      </c>
      <c r="J23" s="322" t="s">
        <v>636</v>
      </c>
    </row>
    <row r="24" spans="2:12" ht="14.25" customHeight="1" x14ac:dyDescent="0.3">
      <c r="F24" s="341" t="str">
        <f>IF(ISBLANK('Water Management &amp; IAQ'!AH33),"", 'Water Management &amp; IAQ'!AH33)</f>
        <v/>
      </c>
      <c r="G24" s="402" t="str">
        <f>IF(ISBLANK('Water Management &amp; IAQ'!AJ33),"", 'Water Management &amp; IAQ'!AJ33)</f>
        <v/>
      </c>
      <c r="J24" s="322" t="s">
        <v>637</v>
      </c>
    </row>
    <row r="25" spans="2:12" ht="34.5" customHeight="1" x14ac:dyDescent="0.3">
      <c r="F25" s="341" t="str">
        <f>IF(ISBLANK('Water Management &amp; IAQ'!AH34),"", 'Water Management &amp; IAQ'!AH34)</f>
        <v/>
      </c>
      <c r="G25" s="341" t="str">
        <f>IF(ISBLANK('Water Management &amp; IAQ'!AJ34),"", 'Water Management &amp; IAQ'!AJ34)</f>
        <v/>
      </c>
      <c r="J25" s="323" t="s">
        <v>631</v>
      </c>
    </row>
    <row r="26" spans="2:12" ht="10.5" customHeight="1" x14ac:dyDescent="0.3">
      <c r="B26" s="723" t="s">
        <v>698</v>
      </c>
      <c r="F26" s="341" t="str">
        <f>IF(ISBLANK('Water Management &amp; IAQ'!AH27),"", 'Water Management &amp; IAQ'!AH27)</f>
        <v/>
      </c>
      <c r="J26" s="323" t="s">
        <v>631</v>
      </c>
    </row>
    <row r="27" spans="2:12" ht="15" customHeight="1" x14ac:dyDescent="0.3">
      <c r="B27" s="723"/>
      <c r="F27" s="341" t="str">
        <f>IF(ISBLANK('Water Management &amp; IAQ'!AH27),"", 'Water Management &amp; IAQ'!AH27)</f>
        <v/>
      </c>
      <c r="J27" s="323" t="s">
        <v>631</v>
      </c>
    </row>
    <row r="28" spans="2:12" ht="14.25" customHeight="1" x14ac:dyDescent="0.3">
      <c r="B28" s="723"/>
      <c r="F28" s="341" t="str">
        <f>IF(ISBLANK('Water Management &amp; IAQ'!AH27),"", 'Water Management &amp; IAQ'!AH27)</f>
        <v/>
      </c>
      <c r="G28" s="402" t="str">
        <f>IF(ISBLANK('Water Management &amp; IAQ'!AJ$27),"", 'Water Management &amp; IAQ'!AJ$27)</f>
        <v/>
      </c>
      <c r="J28" s="323" t="s">
        <v>632</v>
      </c>
    </row>
    <row r="29" spans="2:12" ht="15" customHeight="1" x14ac:dyDescent="0.3">
      <c r="F29" s="341" t="str">
        <f>IF(ISBLANK('Heat, Cool &amp; DHW'!AH22),"", 'Heat, Cool &amp; DHW'!AH22)</f>
        <v/>
      </c>
    </row>
    <row r="30" spans="2:12" ht="15" customHeight="1" x14ac:dyDescent="0.3"/>
    <row r="31" spans="2:12" ht="15" customHeight="1" x14ac:dyDescent="0.3"/>
    <row r="32" spans="2:12" s="298" customFormat="1" ht="9" customHeight="1" x14ac:dyDescent="0.3">
      <c r="B32" s="401"/>
      <c r="C32" s="401"/>
      <c r="D32" s="400"/>
      <c r="E32" s="400"/>
      <c r="F32" s="400"/>
      <c r="G32" s="400"/>
    </row>
    <row r="33" spans="1:8" s="288" customFormat="1" ht="11.25" customHeight="1" x14ac:dyDescent="0.2">
      <c r="A33" s="290"/>
      <c r="B33" s="710" t="s">
        <v>562</v>
      </c>
      <c r="C33" s="722"/>
      <c r="D33" s="710"/>
      <c r="E33" s="721"/>
      <c r="F33" s="721"/>
      <c r="G33" s="722"/>
    </row>
    <row r="34" spans="1:8" s="288" customFormat="1" ht="11.25" customHeight="1" x14ac:dyDescent="0.2">
      <c r="A34" s="290"/>
      <c r="B34" s="710" t="s">
        <v>563</v>
      </c>
      <c r="C34" s="722"/>
      <c r="D34" s="710"/>
      <c r="E34" s="721"/>
      <c r="F34" s="721"/>
      <c r="G34" s="722"/>
    </row>
    <row r="35" spans="1:8" s="288" customFormat="1" ht="11.25" customHeight="1" x14ac:dyDescent="0.2">
      <c r="A35" s="290"/>
      <c r="B35" s="710" t="s">
        <v>564</v>
      </c>
      <c r="C35" s="722"/>
      <c r="D35" s="710"/>
      <c r="E35" s="721"/>
      <c r="F35" s="721"/>
      <c r="G35" s="722"/>
    </row>
    <row r="36" spans="1:8" s="288" customFormat="1" ht="11.25" customHeight="1" x14ac:dyDescent="0.2">
      <c r="A36" s="290"/>
      <c r="B36" s="710" t="s">
        <v>565</v>
      </c>
      <c r="C36" s="722"/>
      <c r="D36" s="710"/>
      <c r="E36" s="721"/>
      <c r="F36" s="721"/>
      <c r="G36" s="722"/>
    </row>
    <row r="37" spans="1:8" s="288" customFormat="1" ht="11.25" customHeight="1" x14ac:dyDescent="0.2">
      <c r="A37" s="291"/>
      <c r="B37" s="348"/>
      <c r="C37" s="348"/>
      <c r="D37" s="348"/>
      <c r="E37" s="348"/>
      <c r="F37" s="348"/>
      <c r="G37" s="348"/>
      <c r="H37" s="289"/>
    </row>
    <row r="38" spans="1:8" s="288" customFormat="1" ht="11.25" customHeight="1" x14ac:dyDescent="0.2">
      <c r="A38" s="290"/>
      <c r="B38" s="710" t="s">
        <v>566</v>
      </c>
      <c r="C38" s="722"/>
      <c r="D38" s="710"/>
      <c r="E38" s="721"/>
      <c r="F38" s="721"/>
      <c r="G38" s="722"/>
    </row>
    <row r="39" spans="1:8" s="288" customFormat="1" ht="11.25" customHeight="1" x14ac:dyDescent="0.2">
      <c r="A39" s="290"/>
      <c r="B39" s="710" t="s">
        <v>567</v>
      </c>
      <c r="C39" s="722"/>
      <c r="D39" s="710"/>
      <c r="E39" s="721"/>
      <c r="F39" s="721"/>
      <c r="G39" s="722"/>
    </row>
    <row r="40" spans="1:8" s="288" customFormat="1" ht="11.25" customHeight="1" x14ac:dyDescent="0.2">
      <c r="A40" s="290"/>
      <c r="B40" s="710" t="s">
        <v>568</v>
      </c>
      <c r="C40" s="722"/>
      <c r="D40" s="710"/>
      <c r="E40" s="721"/>
      <c r="F40" s="721"/>
      <c r="G40" s="722"/>
    </row>
    <row r="41" spans="1:8" s="288" customFormat="1" ht="11.25" customHeight="1" x14ac:dyDescent="0.2">
      <c r="A41" s="290"/>
      <c r="B41" s="710" t="s">
        <v>565</v>
      </c>
      <c r="C41" s="722"/>
      <c r="D41" s="710"/>
      <c r="E41" s="721"/>
      <c r="F41" s="721"/>
      <c r="G41" s="722"/>
    </row>
  </sheetData>
  <mergeCells count="17">
    <mergeCell ref="B26:B28"/>
    <mergeCell ref="B33:C33"/>
    <mergeCell ref="B34:C34"/>
    <mergeCell ref="B35:C35"/>
    <mergeCell ref="B36:C36"/>
    <mergeCell ref="D33:G33"/>
    <mergeCell ref="D34:G34"/>
    <mergeCell ref="D35:G35"/>
    <mergeCell ref="D36:G36"/>
    <mergeCell ref="B41:C41"/>
    <mergeCell ref="D41:G41"/>
    <mergeCell ref="B38:C38"/>
    <mergeCell ref="D38:G38"/>
    <mergeCell ref="B39:C39"/>
    <mergeCell ref="D39:G39"/>
    <mergeCell ref="B40:C40"/>
    <mergeCell ref="D40:G40"/>
  </mergeCells>
  <pageMargins left="0.7" right="0.7" top="0.75" bottom="0.75" header="0.3" footer="0.3"/>
  <pageSetup fitToWidth="0" fitToHeight="0" orientation="portrait" horizontalDpi="4294967293" vertic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1"/>
  <sheetViews>
    <sheetView topLeftCell="A7" workbookViewId="0">
      <selection activeCell="B21" sqref="B21"/>
    </sheetView>
  </sheetViews>
  <sheetFormatPr defaultColWidth="11" defaultRowHeight="15.6" x14ac:dyDescent="0.3"/>
  <cols>
    <col min="1" max="1" width="3.8984375" customWidth="1"/>
  </cols>
  <sheetData>
    <row r="1" spans="1:11" x14ac:dyDescent="0.3">
      <c r="A1" s="7" t="s">
        <v>68</v>
      </c>
    </row>
    <row r="2" spans="1:11" x14ac:dyDescent="0.3">
      <c r="B2" s="656" t="s">
        <v>62</v>
      </c>
      <c r="C2" s="656"/>
      <c r="D2" s="656"/>
      <c r="E2" s="656"/>
      <c r="F2" s="656"/>
      <c r="G2" s="656"/>
      <c r="H2" s="656"/>
      <c r="I2" s="656"/>
      <c r="J2" s="656"/>
      <c r="K2" s="656"/>
    </row>
    <row r="3" spans="1:11" x14ac:dyDescent="0.3">
      <c r="B3" s="656" t="s">
        <v>63</v>
      </c>
      <c r="C3" s="656"/>
      <c r="D3" s="656"/>
      <c r="E3" s="656"/>
      <c r="F3" s="656"/>
      <c r="G3" s="656"/>
      <c r="H3" s="656"/>
      <c r="I3" s="656"/>
      <c r="J3" s="656"/>
      <c r="K3" s="656"/>
    </row>
    <row r="4" spans="1:11" x14ac:dyDescent="0.3">
      <c r="B4" s="656" t="s">
        <v>64</v>
      </c>
      <c r="C4" s="656"/>
      <c r="D4" s="656"/>
      <c r="E4" s="656"/>
      <c r="F4" s="656"/>
      <c r="G4" s="656"/>
      <c r="H4" s="656"/>
      <c r="I4" s="656"/>
      <c r="J4" s="656"/>
      <c r="K4" s="656"/>
    </row>
    <row r="5" spans="1:11" ht="30.9" customHeight="1" x14ac:dyDescent="0.3">
      <c r="B5" s="671" t="s">
        <v>65</v>
      </c>
      <c r="C5" s="671"/>
      <c r="D5" s="671"/>
      <c r="E5" s="671"/>
      <c r="F5" s="671"/>
      <c r="G5" s="671"/>
      <c r="H5" s="671"/>
      <c r="I5" s="671"/>
      <c r="J5" s="671"/>
      <c r="K5" s="671"/>
    </row>
    <row r="6" spans="1:11" ht="81" customHeight="1" x14ac:dyDescent="0.3">
      <c r="B6" s="671" t="s">
        <v>66</v>
      </c>
      <c r="C6" s="671"/>
      <c r="D6" s="671"/>
      <c r="E6" s="671"/>
      <c r="F6" s="671"/>
      <c r="G6" s="671"/>
      <c r="H6" s="671"/>
      <c r="I6" s="671"/>
      <c r="J6" s="671"/>
      <c r="K6" s="671"/>
    </row>
    <row r="8" spans="1:11" x14ac:dyDescent="0.3">
      <c r="A8" s="7" t="s">
        <v>69</v>
      </c>
    </row>
    <row r="9" spans="1:11" x14ac:dyDescent="0.3">
      <c r="B9" t="s">
        <v>67</v>
      </c>
    </row>
    <row r="11" spans="1:11" x14ac:dyDescent="0.3">
      <c r="A11" s="7" t="s">
        <v>557</v>
      </c>
    </row>
    <row r="12" spans="1:11" x14ac:dyDescent="0.3">
      <c r="B12" t="s">
        <v>558</v>
      </c>
    </row>
    <row r="15" spans="1:11" x14ac:dyDescent="0.3">
      <c r="A15" s="7" t="s">
        <v>684</v>
      </c>
    </row>
    <row r="16" spans="1:11" x14ac:dyDescent="0.3">
      <c r="B16" t="s">
        <v>685</v>
      </c>
    </row>
    <row r="17" spans="1:3" x14ac:dyDescent="0.3">
      <c r="B17" t="s">
        <v>686</v>
      </c>
    </row>
    <row r="19" spans="1:3" x14ac:dyDescent="0.3">
      <c r="A19" s="7" t="s">
        <v>701</v>
      </c>
      <c r="B19" s="298"/>
      <c r="C19" s="298"/>
    </row>
    <row r="20" spans="1:3" x14ac:dyDescent="0.3">
      <c r="A20" s="298"/>
      <c r="B20" s="298" t="s">
        <v>702</v>
      </c>
      <c r="C20" s="298"/>
    </row>
    <row r="21" spans="1:3" x14ac:dyDescent="0.3">
      <c r="A21" s="298"/>
      <c r="B21" s="298"/>
      <c r="C21" s="298"/>
    </row>
  </sheetData>
  <mergeCells count="5">
    <mergeCell ref="B2:K2"/>
    <mergeCell ref="B3:K3"/>
    <mergeCell ref="B4:K4"/>
    <mergeCell ref="B5:K5"/>
    <mergeCell ref="B6:K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57"/>
  <sheetViews>
    <sheetView topLeftCell="A10" workbookViewId="0"/>
  </sheetViews>
  <sheetFormatPr defaultColWidth="11" defaultRowHeight="15.6" x14ac:dyDescent="0.3"/>
  <cols>
    <col min="8" max="8" width="12.8984375" customWidth="1"/>
  </cols>
  <sheetData>
    <row r="1" spans="1:8" x14ac:dyDescent="0.3">
      <c r="A1" s="171" t="s">
        <v>410</v>
      </c>
    </row>
    <row r="2" spans="1:8" x14ac:dyDescent="0.3">
      <c r="A2" s="171" t="s">
        <v>411</v>
      </c>
    </row>
    <row r="4" spans="1:8" x14ac:dyDescent="0.3">
      <c r="A4" s="172" t="s">
        <v>412</v>
      </c>
      <c r="B4" s="173"/>
      <c r="C4" s="173"/>
      <c r="D4" s="173"/>
      <c r="E4" s="173"/>
      <c r="F4" s="173"/>
      <c r="G4" s="173"/>
      <c r="H4" s="174"/>
    </row>
    <row r="5" spans="1:8" x14ac:dyDescent="0.3">
      <c r="A5" s="175" t="s">
        <v>413</v>
      </c>
      <c r="B5" s="10"/>
      <c r="C5" s="10"/>
      <c r="D5" s="10"/>
      <c r="E5" s="10"/>
      <c r="F5" s="10"/>
      <c r="G5" s="10"/>
      <c r="H5" s="176"/>
    </row>
    <row r="6" spans="1:8" x14ac:dyDescent="0.3">
      <c r="A6" s="175"/>
      <c r="B6" s="10"/>
      <c r="C6" s="10"/>
      <c r="D6" s="10"/>
      <c r="E6" s="10"/>
      <c r="F6" s="10"/>
      <c r="G6" s="10"/>
      <c r="H6" s="176"/>
    </row>
    <row r="7" spans="1:8" ht="16.2" thickBot="1" x14ac:dyDescent="0.35">
      <c r="A7" s="177" t="s">
        <v>414</v>
      </c>
      <c r="B7" s="178" t="s">
        <v>415</v>
      </c>
      <c r="C7" s="178" t="s">
        <v>416</v>
      </c>
      <c r="D7" s="10"/>
      <c r="E7" s="10"/>
      <c r="F7" s="10"/>
      <c r="G7" s="10"/>
      <c r="H7" s="176"/>
    </row>
    <row r="8" spans="1:8" x14ac:dyDescent="0.3">
      <c r="A8" s="179"/>
      <c r="B8" s="180"/>
      <c r="C8" s="181" t="e">
        <f>50*((A8/B8)^(1/0.65))</f>
        <v>#DIV/0!</v>
      </c>
      <c r="D8" s="182"/>
      <c r="E8" s="182"/>
      <c r="F8" s="182"/>
      <c r="G8" s="182"/>
      <c r="H8" s="183"/>
    </row>
    <row r="12" spans="1:8" x14ac:dyDescent="0.3">
      <c r="A12" s="172" t="s">
        <v>417</v>
      </c>
      <c r="B12" s="173"/>
      <c r="C12" s="173"/>
      <c r="D12" s="173"/>
      <c r="E12" s="173"/>
      <c r="F12" s="174"/>
    </row>
    <row r="13" spans="1:8" x14ac:dyDescent="0.3">
      <c r="A13" s="184"/>
      <c r="B13" s="10"/>
      <c r="C13" s="10"/>
      <c r="D13" s="10"/>
      <c r="E13" s="10"/>
      <c r="F13" s="176"/>
    </row>
    <row r="14" spans="1:8" ht="16.2" thickBot="1" x14ac:dyDescent="0.35">
      <c r="A14" s="177" t="s">
        <v>415</v>
      </c>
      <c r="B14" s="178" t="s">
        <v>418</v>
      </c>
      <c r="C14" s="185" t="s">
        <v>419</v>
      </c>
      <c r="D14" s="10"/>
      <c r="E14" s="10"/>
      <c r="F14" s="176"/>
    </row>
    <row r="15" spans="1:8" x14ac:dyDescent="0.3">
      <c r="A15" s="186"/>
      <c r="B15" s="180"/>
      <c r="C15" s="187">
        <f>((B15/50)^(0.65/1))*A15</f>
        <v>0</v>
      </c>
      <c r="D15" s="182"/>
      <c r="E15" s="182"/>
      <c r="F15" s="183"/>
    </row>
    <row r="16" spans="1:8" x14ac:dyDescent="0.3">
      <c r="A16" s="188"/>
      <c r="B16" s="189"/>
      <c r="C16" s="190"/>
    </row>
    <row r="17" spans="1:16" x14ac:dyDescent="0.3">
      <c r="A17" s="191"/>
    </row>
    <row r="18" spans="1:16" x14ac:dyDescent="0.3">
      <c r="A18" s="172" t="s">
        <v>420</v>
      </c>
      <c r="B18" s="173"/>
      <c r="C18" s="173"/>
      <c r="D18" s="173"/>
      <c r="E18" s="173"/>
      <c r="F18" s="174"/>
    </row>
    <row r="19" spans="1:16" x14ac:dyDescent="0.3">
      <c r="A19" s="175" t="s">
        <v>421</v>
      </c>
      <c r="B19" s="10"/>
      <c r="C19" s="10"/>
      <c r="D19" s="10"/>
      <c r="E19" s="10"/>
      <c r="F19" s="176"/>
    </row>
    <row r="20" spans="1:16" x14ac:dyDescent="0.3">
      <c r="A20" s="175"/>
      <c r="B20" s="10"/>
      <c r="C20" s="10"/>
      <c r="D20" s="10"/>
      <c r="E20" s="10"/>
      <c r="F20" s="176"/>
      <c r="I20" s="192"/>
    </row>
    <row r="21" spans="1:16" ht="16.2" thickBot="1" x14ac:dyDescent="0.35">
      <c r="A21" s="177" t="s">
        <v>422</v>
      </c>
      <c r="B21" s="178" t="s">
        <v>423</v>
      </c>
      <c r="C21" s="178" t="s">
        <v>424</v>
      </c>
      <c r="D21" s="10"/>
      <c r="E21" s="10"/>
      <c r="F21" s="176"/>
    </row>
    <row r="22" spans="1:16" x14ac:dyDescent="0.3">
      <c r="A22" s="179"/>
      <c r="B22" s="180"/>
      <c r="C22" s="181">
        <f>A22*(B22^0.5)</f>
        <v>0</v>
      </c>
      <c r="D22" s="182"/>
      <c r="E22" s="182"/>
      <c r="F22" s="183"/>
    </row>
    <row r="23" spans="1:16" x14ac:dyDescent="0.3">
      <c r="B23" s="193"/>
    </row>
    <row r="25" spans="1:16" x14ac:dyDescent="0.3">
      <c r="A25" s="172" t="s">
        <v>425</v>
      </c>
      <c r="B25" s="173"/>
      <c r="C25" s="173"/>
      <c r="D25" s="173"/>
      <c r="E25" s="173"/>
      <c r="F25" s="174"/>
    </row>
    <row r="26" spans="1:16" x14ac:dyDescent="0.3">
      <c r="A26" s="184"/>
      <c r="B26" s="10"/>
      <c r="C26" s="10"/>
      <c r="D26" s="10"/>
      <c r="E26" s="10"/>
      <c r="F26" s="176"/>
    </row>
    <row r="27" spans="1:16" ht="16.2" thickBot="1" x14ac:dyDescent="0.35">
      <c r="A27" s="177" t="s">
        <v>426</v>
      </c>
      <c r="B27" s="178" t="s">
        <v>418</v>
      </c>
      <c r="C27" s="185" t="s">
        <v>419</v>
      </c>
      <c r="D27" s="10"/>
      <c r="E27" s="10"/>
      <c r="F27" s="176"/>
    </row>
    <row r="28" spans="1:16" x14ac:dyDescent="0.3">
      <c r="A28" s="186"/>
      <c r="B28" s="180"/>
      <c r="C28" s="194">
        <f>((B28/500)^(0.65/1))*A28</f>
        <v>0</v>
      </c>
      <c r="D28" s="182"/>
      <c r="E28" s="182"/>
      <c r="F28" s="183"/>
    </row>
    <row r="30" spans="1:16" s="1" customFormat="1" ht="25.8" x14ac:dyDescent="0.5">
      <c r="A30" s="27" t="s">
        <v>61</v>
      </c>
      <c r="B30" s="24"/>
      <c r="C30" s="24"/>
      <c r="D30" s="24"/>
      <c r="E30" s="24"/>
      <c r="F30" s="24"/>
      <c r="G30" s="24"/>
      <c r="H30" s="24"/>
      <c r="I30" s="24"/>
      <c r="J30" s="15"/>
      <c r="K30" s="15"/>
      <c r="L30" s="15"/>
      <c r="M30" s="15"/>
      <c r="N30" s="15"/>
      <c r="O30" s="15"/>
      <c r="P30" s="16"/>
    </row>
    <row r="31" spans="1:16" s="1" customFormat="1" ht="2.1" customHeight="1" x14ac:dyDescent="0.3">
      <c r="A31" s="19"/>
      <c r="B31" s="20"/>
      <c r="C31" s="20"/>
      <c r="D31" s="20"/>
      <c r="E31" s="20"/>
      <c r="F31" s="20"/>
      <c r="G31" s="20"/>
      <c r="H31" s="20"/>
      <c r="I31" s="20"/>
      <c r="J31" s="11"/>
      <c r="K31" s="11"/>
      <c r="L31" s="11"/>
      <c r="M31" s="11"/>
      <c r="N31" s="11"/>
      <c r="O31" s="11"/>
      <c r="P31" s="21"/>
    </row>
    <row r="32" spans="1:16" s="1" customFormat="1" x14ac:dyDescent="0.3">
      <c r="A32" s="25"/>
      <c r="B32" s="14" t="s">
        <v>54</v>
      </c>
      <c r="C32" s="25"/>
      <c r="D32" s="14" t="s">
        <v>55</v>
      </c>
      <c r="E32" s="14" t="s">
        <v>56</v>
      </c>
      <c r="F32" s="729" t="s">
        <v>57</v>
      </c>
      <c r="G32" s="729"/>
      <c r="H32" s="729" t="s">
        <v>58</v>
      </c>
      <c r="I32" s="729"/>
      <c r="J32" s="11"/>
      <c r="K32" s="11"/>
      <c r="L32" s="11"/>
      <c r="M32" s="11"/>
      <c r="N32" s="11"/>
      <c r="O32" s="11"/>
      <c r="P32" s="21"/>
    </row>
    <row r="33" spans="1:16" s="1" customFormat="1" x14ac:dyDescent="0.3">
      <c r="A33" s="25" t="s">
        <v>51</v>
      </c>
      <c r="B33" s="733"/>
      <c r="C33" s="733"/>
      <c r="D33" s="26"/>
      <c r="E33" s="26"/>
      <c r="F33" s="734"/>
      <c r="G33" s="734"/>
      <c r="H33" s="727">
        <f>F33*E33</f>
        <v>0</v>
      </c>
      <c r="I33" s="727"/>
      <c r="J33" s="11"/>
      <c r="K33" s="11"/>
      <c r="L33" s="11"/>
      <c r="M33" s="11"/>
      <c r="N33" s="11"/>
      <c r="O33" s="11"/>
      <c r="P33" s="21"/>
    </row>
    <row r="34" spans="1:16" s="1" customFormat="1" x14ac:dyDescent="0.3">
      <c r="A34" s="25" t="s">
        <v>52</v>
      </c>
      <c r="B34" s="733"/>
      <c r="C34" s="733"/>
      <c r="D34" s="26"/>
      <c r="E34" s="26"/>
      <c r="F34" s="734"/>
      <c r="G34" s="734"/>
      <c r="H34" s="727">
        <f>F34*E34</f>
        <v>0</v>
      </c>
      <c r="I34" s="727"/>
      <c r="J34" s="11"/>
      <c r="K34" s="11"/>
      <c r="L34" s="11"/>
      <c r="M34" s="11"/>
      <c r="N34" s="11"/>
      <c r="O34" s="11"/>
      <c r="P34" s="21"/>
    </row>
    <row r="35" spans="1:16" s="1" customFormat="1" x14ac:dyDescent="0.3">
      <c r="A35" s="25" t="s">
        <v>53</v>
      </c>
      <c r="B35" s="733"/>
      <c r="C35" s="733"/>
      <c r="D35" s="26"/>
      <c r="E35" s="26"/>
      <c r="F35" s="734"/>
      <c r="G35" s="734"/>
      <c r="H35" s="727">
        <f>F35*E35</f>
        <v>0</v>
      </c>
      <c r="I35" s="727"/>
      <c r="J35" s="11"/>
      <c r="K35" s="11"/>
      <c r="L35" s="11"/>
      <c r="M35" s="11"/>
      <c r="N35" s="11"/>
      <c r="O35" s="11"/>
      <c r="P35" s="21"/>
    </row>
    <row r="36" spans="1:16" s="1" customFormat="1" x14ac:dyDescent="0.3">
      <c r="A36" s="730" t="s">
        <v>59</v>
      </c>
      <c r="B36" s="731"/>
      <c r="C36" s="731"/>
      <c r="D36" s="731"/>
      <c r="E36" s="731"/>
      <c r="F36" s="731"/>
      <c r="G36" s="732"/>
      <c r="H36" s="727">
        <f>SUM(H33:I35)</f>
        <v>0</v>
      </c>
      <c r="I36" s="727"/>
      <c r="J36" s="11"/>
      <c r="K36" s="11"/>
      <c r="L36" s="11"/>
      <c r="M36" s="11"/>
      <c r="N36" s="11"/>
      <c r="O36" s="11"/>
      <c r="P36" s="21"/>
    </row>
    <row r="37" spans="1:16" s="1" customFormat="1" x14ac:dyDescent="0.3">
      <c r="A37" s="724" t="s">
        <v>60</v>
      </c>
      <c r="B37" s="725"/>
      <c r="C37" s="725"/>
      <c r="D37" s="725"/>
      <c r="E37" s="725"/>
      <c r="F37" s="725"/>
      <c r="G37" s="726"/>
      <c r="H37" s="728">
        <f>H36*0.00781</f>
        <v>0</v>
      </c>
      <c r="I37" s="728"/>
      <c r="J37" s="11"/>
      <c r="K37" s="11"/>
      <c r="L37" s="11"/>
      <c r="M37" s="11"/>
      <c r="N37" s="11"/>
      <c r="O37" s="11"/>
      <c r="P37" s="21"/>
    </row>
    <row r="38" spans="1:16" s="1" customFormat="1" x14ac:dyDescent="0.3">
      <c r="A38" s="17"/>
      <c r="B38" s="11"/>
      <c r="C38" s="11"/>
      <c r="D38" s="11"/>
      <c r="E38" s="11"/>
      <c r="F38" s="11"/>
      <c r="G38" s="11"/>
      <c r="H38" s="11"/>
      <c r="I38" s="11"/>
      <c r="J38" s="11"/>
      <c r="K38" s="11"/>
      <c r="L38" s="11"/>
      <c r="M38" s="11"/>
      <c r="N38" s="11"/>
      <c r="O38" s="11"/>
      <c r="P38" s="21"/>
    </row>
    <row r="39" spans="1:16" s="1" customFormat="1" x14ac:dyDescent="0.3">
      <c r="A39" s="17"/>
      <c r="B39" s="11"/>
      <c r="C39" s="11"/>
      <c r="D39" s="11"/>
      <c r="E39" s="11"/>
      <c r="F39" s="11"/>
      <c r="G39" s="11"/>
      <c r="H39" s="11"/>
      <c r="I39" s="11"/>
      <c r="J39" s="11"/>
      <c r="K39" s="11"/>
      <c r="L39" s="11"/>
      <c r="M39" s="11"/>
      <c r="N39" s="11"/>
      <c r="O39" s="11"/>
      <c r="P39" s="21"/>
    </row>
    <row r="40" spans="1:16" s="1" customFormat="1" x14ac:dyDescent="0.3">
      <c r="A40" s="17"/>
      <c r="B40" s="11"/>
      <c r="C40" s="11"/>
      <c r="D40" s="11"/>
      <c r="E40" s="11"/>
      <c r="F40" s="11"/>
      <c r="G40" s="11"/>
      <c r="H40" s="11"/>
      <c r="I40" s="11"/>
      <c r="J40" s="11"/>
      <c r="K40" s="11"/>
      <c r="L40" s="11"/>
      <c r="M40" s="11"/>
      <c r="N40" s="11"/>
      <c r="O40" s="11"/>
      <c r="P40" s="21"/>
    </row>
    <row r="41" spans="1:16" s="1" customFormat="1" x14ac:dyDescent="0.3">
      <c r="A41" s="17"/>
      <c r="B41" s="11"/>
      <c r="C41" s="11"/>
      <c r="D41" s="11"/>
      <c r="E41" s="11"/>
      <c r="F41" s="11"/>
      <c r="G41" s="11"/>
      <c r="H41" s="11"/>
      <c r="I41" s="11"/>
      <c r="J41" s="11"/>
      <c r="K41" s="11"/>
      <c r="L41" s="11"/>
      <c r="M41" s="11"/>
      <c r="N41" s="11"/>
      <c r="O41" s="11"/>
      <c r="P41" s="21"/>
    </row>
    <row r="42" spans="1:16" s="1" customFormat="1" x14ac:dyDescent="0.3">
      <c r="A42" s="17"/>
      <c r="B42" s="11"/>
      <c r="C42" s="11"/>
      <c r="D42" s="11"/>
      <c r="E42" s="11"/>
      <c r="F42" s="11"/>
      <c r="G42" s="11"/>
      <c r="H42" s="11"/>
      <c r="I42" s="11"/>
      <c r="J42" s="11"/>
      <c r="K42" s="11"/>
      <c r="L42" s="11"/>
      <c r="M42" s="11"/>
      <c r="N42" s="11"/>
      <c r="O42" s="11"/>
      <c r="P42" s="21"/>
    </row>
    <row r="43" spans="1:16" s="1" customFormat="1" x14ac:dyDescent="0.3">
      <c r="A43" s="17"/>
      <c r="B43" s="11"/>
      <c r="C43" s="11"/>
      <c r="D43" s="11"/>
      <c r="E43" s="11"/>
      <c r="F43" s="11"/>
      <c r="G43" s="11"/>
      <c r="H43" s="11"/>
      <c r="I43" s="11"/>
      <c r="J43" s="11"/>
      <c r="K43" s="11"/>
      <c r="L43" s="11"/>
      <c r="M43" s="11"/>
      <c r="N43" s="11"/>
      <c r="O43" s="11"/>
      <c r="P43" s="21"/>
    </row>
    <row r="44" spans="1:16" s="1" customFormat="1" x14ac:dyDescent="0.3">
      <c r="A44" s="17"/>
      <c r="B44" s="11"/>
      <c r="C44" s="11"/>
      <c r="D44" s="11"/>
      <c r="E44" s="11"/>
      <c r="F44" s="11"/>
      <c r="G44" s="11"/>
      <c r="H44" s="11"/>
      <c r="I44" s="11"/>
      <c r="J44" s="11"/>
      <c r="K44" s="11"/>
      <c r="L44" s="11"/>
      <c r="M44" s="11"/>
      <c r="N44" s="11"/>
      <c r="O44" s="11"/>
      <c r="P44" s="21"/>
    </row>
    <row r="45" spans="1:16" s="1" customFormat="1" x14ac:dyDescent="0.3">
      <c r="A45" s="17"/>
      <c r="B45" s="11"/>
      <c r="C45" s="11"/>
      <c r="D45" s="11"/>
      <c r="E45" s="11"/>
      <c r="F45" s="11"/>
      <c r="G45" s="11"/>
      <c r="H45" s="11"/>
      <c r="I45" s="11"/>
      <c r="J45" s="11"/>
      <c r="K45" s="11"/>
      <c r="L45" s="11"/>
      <c r="M45" s="11"/>
      <c r="N45" s="11"/>
      <c r="O45" s="11"/>
      <c r="P45" s="21"/>
    </row>
    <row r="46" spans="1:16" s="1" customFormat="1" x14ac:dyDescent="0.3">
      <c r="A46" s="17"/>
      <c r="B46" s="11"/>
      <c r="C46" s="11"/>
      <c r="D46" s="11"/>
      <c r="E46" s="11"/>
      <c r="F46" s="11"/>
      <c r="G46" s="11"/>
      <c r="H46" s="11"/>
      <c r="I46" s="11"/>
      <c r="J46" s="11"/>
      <c r="K46" s="11"/>
      <c r="L46" s="11"/>
      <c r="M46" s="11"/>
      <c r="N46" s="11"/>
      <c r="O46" s="11"/>
      <c r="P46" s="21"/>
    </row>
    <row r="47" spans="1:16" s="1" customFormat="1" x14ac:dyDescent="0.3">
      <c r="A47" s="17"/>
      <c r="B47" s="11"/>
      <c r="C47" s="11"/>
      <c r="D47" s="11"/>
      <c r="E47" s="11"/>
      <c r="F47" s="11"/>
      <c r="G47" s="11"/>
      <c r="H47" s="11"/>
      <c r="I47" s="11"/>
      <c r="J47" s="11"/>
      <c r="K47" s="11"/>
      <c r="L47" s="11"/>
      <c r="M47" s="11"/>
      <c r="N47" s="11"/>
      <c r="O47" s="11"/>
      <c r="P47" s="21"/>
    </row>
    <row r="48" spans="1:16" s="1" customFormat="1" x14ac:dyDescent="0.3">
      <c r="A48" s="17"/>
      <c r="B48" s="11"/>
      <c r="C48" s="11"/>
      <c r="D48" s="11"/>
      <c r="E48" s="11"/>
      <c r="F48" s="11"/>
      <c r="G48" s="11"/>
      <c r="H48" s="11"/>
      <c r="I48" s="11"/>
      <c r="J48" s="11"/>
      <c r="K48" s="11"/>
      <c r="L48" s="11"/>
      <c r="M48" s="11"/>
      <c r="N48" s="11"/>
      <c r="O48" s="11"/>
      <c r="P48" s="21"/>
    </row>
    <row r="49" spans="1:16" s="1" customFormat="1" x14ac:dyDescent="0.3">
      <c r="A49" s="17"/>
      <c r="B49" s="11"/>
      <c r="C49" s="11"/>
      <c r="D49" s="11"/>
      <c r="E49" s="11"/>
      <c r="F49" s="11"/>
      <c r="G49" s="11"/>
      <c r="H49" s="11"/>
      <c r="I49" s="11"/>
      <c r="J49" s="11"/>
      <c r="K49" s="11"/>
      <c r="L49" s="11"/>
      <c r="M49" s="11"/>
      <c r="N49" s="11"/>
      <c r="O49" s="11"/>
      <c r="P49" s="21"/>
    </row>
    <row r="50" spans="1:16" s="1" customFormat="1" x14ac:dyDescent="0.3">
      <c r="A50" s="17"/>
      <c r="B50" s="11"/>
      <c r="C50" s="11"/>
      <c r="D50" s="11"/>
      <c r="E50" s="11"/>
      <c r="F50" s="11"/>
      <c r="G50" s="11"/>
      <c r="H50" s="11"/>
      <c r="I50" s="11"/>
      <c r="J50" s="11"/>
      <c r="K50" s="11"/>
      <c r="L50" s="11"/>
      <c r="M50" s="11"/>
      <c r="N50" s="11"/>
      <c r="O50" s="11"/>
      <c r="P50" s="21"/>
    </row>
    <row r="51" spans="1:16" s="1" customFormat="1" x14ac:dyDescent="0.3">
      <c r="A51" s="17"/>
      <c r="B51" s="11"/>
      <c r="C51" s="11"/>
      <c r="D51" s="11"/>
      <c r="E51" s="11"/>
      <c r="F51" s="11"/>
      <c r="G51" s="11"/>
      <c r="H51" s="11"/>
      <c r="I51" s="11"/>
      <c r="J51" s="11"/>
      <c r="K51" s="11"/>
      <c r="L51" s="11"/>
      <c r="M51" s="11"/>
      <c r="N51" s="11"/>
      <c r="O51" s="11"/>
      <c r="P51" s="21"/>
    </row>
    <row r="52" spans="1:16" s="1" customFormat="1" x14ac:dyDescent="0.3">
      <c r="A52" s="17"/>
      <c r="B52" s="11"/>
      <c r="C52" s="11"/>
      <c r="D52" s="11"/>
      <c r="E52" s="11"/>
      <c r="F52" s="11"/>
      <c r="G52" s="11"/>
      <c r="H52" s="11"/>
      <c r="I52" s="11"/>
      <c r="J52" s="11"/>
      <c r="K52" s="11"/>
      <c r="L52" s="11"/>
      <c r="M52" s="11"/>
      <c r="N52" s="11"/>
      <c r="O52" s="11"/>
      <c r="P52" s="21"/>
    </row>
    <row r="53" spans="1:16" s="1" customFormat="1" x14ac:dyDescent="0.3">
      <c r="A53" s="17"/>
      <c r="B53" s="11"/>
      <c r="C53" s="11"/>
      <c r="D53" s="11"/>
      <c r="E53" s="11"/>
      <c r="F53" s="11"/>
      <c r="G53" s="11"/>
      <c r="H53" s="11"/>
      <c r="I53" s="11"/>
      <c r="J53" s="11"/>
      <c r="K53" s="11"/>
      <c r="L53" s="11"/>
      <c r="M53" s="11"/>
      <c r="N53" s="11"/>
      <c r="O53" s="11"/>
      <c r="P53" s="21"/>
    </row>
    <row r="54" spans="1:16" s="1" customFormat="1" x14ac:dyDescent="0.3">
      <c r="A54" s="17"/>
      <c r="B54" s="11"/>
      <c r="C54" s="11"/>
      <c r="D54" s="11"/>
      <c r="E54" s="11"/>
      <c r="F54" s="11"/>
      <c r="G54" s="11"/>
      <c r="H54" s="11"/>
      <c r="I54" s="11"/>
      <c r="J54" s="11"/>
      <c r="K54" s="11"/>
      <c r="L54" s="11"/>
      <c r="M54" s="11"/>
      <c r="N54" s="11"/>
      <c r="O54" s="11"/>
      <c r="P54" s="21"/>
    </row>
    <row r="55" spans="1:16" s="1" customFormat="1" x14ac:dyDescent="0.3">
      <c r="A55" s="17"/>
      <c r="B55" s="11"/>
      <c r="C55" s="11"/>
      <c r="D55" s="11"/>
      <c r="E55" s="11"/>
      <c r="F55" s="11"/>
      <c r="G55" s="11"/>
      <c r="H55" s="11"/>
      <c r="I55" s="11"/>
      <c r="J55" s="11"/>
      <c r="K55" s="11"/>
      <c r="L55" s="11"/>
      <c r="M55" s="11"/>
      <c r="N55" s="11"/>
      <c r="O55" s="11"/>
      <c r="P55" s="21"/>
    </row>
    <row r="56" spans="1:16" s="1" customFormat="1" x14ac:dyDescent="0.3">
      <c r="A56" s="17"/>
      <c r="B56" s="11"/>
      <c r="C56" s="11"/>
      <c r="D56" s="11"/>
      <c r="E56" s="11"/>
      <c r="F56" s="11"/>
      <c r="G56" s="11"/>
      <c r="H56" s="11"/>
      <c r="I56" s="11"/>
      <c r="J56" s="11"/>
      <c r="K56" s="11"/>
      <c r="L56" s="11"/>
      <c r="M56" s="11"/>
      <c r="N56" s="11"/>
      <c r="O56" s="11"/>
      <c r="P56" s="21"/>
    </row>
    <row r="57" spans="1:16" s="1" customFormat="1" x14ac:dyDescent="0.3">
      <c r="A57" s="18"/>
      <c r="B57" s="22"/>
      <c r="C57" s="22"/>
      <c r="D57" s="22"/>
      <c r="E57" s="22"/>
      <c r="F57" s="22"/>
      <c r="G57" s="22"/>
      <c r="H57" s="22"/>
      <c r="I57" s="22"/>
      <c r="J57" s="22"/>
      <c r="K57" s="22"/>
      <c r="L57" s="22"/>
      <c r="M57" s="22"/>
      <c r="N57" s="22"/>
      <c r="O57" s="22"/>
      <c r="P57" s="23"/>
    </row>
  </sheetData>
  <mergeCells count="15">
    <mergeCell ref="H32:I32"/>
    <mergeCell ref="F32:G32"/>
    <mergeCell ref="H36:I36"/>
    <mergeCell ref="A36:G36"/>
    <mergeCell ref="B34:C34"/>
    <mergeCell ref="B35:C35"/>
    <mergeCell ref="F33:G33"/>
    <mergeCell ref="F34:G34"/>
    <mergeCell ref="F35:G35"/>
    <mergeCell ref="B33:C33"/>
    <mergeCell ref="A37:G37"/>
    <mergeCell ref="H33:I33"/>
    <mergeCell ref="H34:I34"/>
    <mergeCell ref="H35:I35"/>
    <mergeCell ref="H37:I3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Q65"/>
  <sheetViews>
    <sheetView topLeftCell="A37" zoomScale="85" zoomScaleNormal="85" zoomScaleSheetLayoutView="40" zoomScalePageLayoutView="40" workbookViewId="0">
      <selection activeCell="N61" sqref="N61"/>
    </sheetView>
  </sheetViews>
  <sheetFormatPr defaultColWidth="10.8984375" defaultRowHeight="15.6" x14ac:dyDescent="0.3"/>
  <cols>
    <col min="1" max="1" width="1.8984375" customWidth="1"/>
    <col min="2" max="2" width="2.5" style="101" customWidth="1"/>
    <col min="3" max="3" width="6.09765625" style="67" customWidth="1"/>
    <col min="4" max="4" width="6.19921875" style="67" customWidth="1"/>
    <col min="5" max="6" width="9.59765625" style="67" customWidth="1"/>
    <col min="7" max="7" width="22.19921875" style="67" customWidth="1"/>
    <col min="8" max="9" width="20.59765625" style="67" customWidth="1"/>
    <col min="10" max="10" width="23.19921875" style="67" customWidth="1"/>
    <col min="11" max="11" width="12.59765625" style="102" customWidth="1"/>
    <col min="12" max="12" width="0.59765625" style="60" customWidth="1"/>
    <col min="13" max="13" width="8" style="103" customWidth="1"/>
    <col min="14" max="14" width="5.69921875" style="103" customWidth="1"/>
    <col min="15" max="15" width="10.19921875" style="103" bestFit="1" customWidth="1"/>
    <col min="16" max="16" width="6.59765625" style="1" customWidth="1"/>
    <col min="17" max="17" width="1.8984375" customWidth="1"/>
    <col min="18" max="16384" width="10.8984375" style="60"/>
  </cols>
  <sheetData>
    <row r="1" spans="1:17" customFormat="1" ht="14.25" customHeight="1" thickBot="1" x14ac:dyDescent="0.35">
      <c r="A1" s="28"/>
      <c r="B1" s="29"/>
      <c r="C1" s="29"/>
      <c r="D1" s="29"/>
      <c r="E1" s="29"/>
      <c r="F1" s="29"/>
      <c r="G1" s="29"/>
      <c r="H1" s="29"/>
      <c r="I1" s="29"/>
      <c r="J1" s="29"/>
      <c r="K1" s="29"/>
      <c r="L1" s="29"/>
      <c r="M1" s="29"/>
      <c r="N1" s="29"/>
      <c r="O1" s="29"/>
      <c r="P1" s="29"/>
      <c r="Q1" s="30"/>
    </row>
    <row r="2" spans="1:17" ht="100.5" customHeight="1" x14ac:dyDescent="0.3">
      <c r="A2" s="57"/>
      <c r="B2" s="58"/>
      <c r="C2" s="447" t="s">
        <v>369</v>
      </c>
      <c r="D2" s="497"/>
      <c r="E2" s="497"/>
      <c r="F2" s="497"/>
      <c r="G2" s="497"/>
      <c r="H2" s="497"/>
      <c r="I2" s="497"/>
      <c r="J2" s="497"/>
      <c r="K2" s="497"/>
      <c r="L2" s="497"/>
      <c r="M2" s="497"/>
      <c r="N2" s="497"/>
      <c r="O2" s="497"/>
      <c r="P2" s="59"/>
      <c r="Q2" s="32"/>
    </row>
    <row r="3" spans="1:17" s="65" customFormat="1" ht="6.75" customHeight="1" x14ac:dyDescent="0.3">
      <c r="A3" s="57"/>
      <c r="B3" s="61"/>
      <c r="C3" s="13"/>
      <c r="D3" s="13"/>
      <c r="E3" s="13"/>
      <c r="F3" s="13"/>
      <c r="G3" s="13"/>
      <c r="H3" s="13"/>
      <c r="I3" s="13"/>
      <c r="J3" s="13"/>
      <c r="K3" s="62"/>
      <c r="L3" s="61"/>
      <c r="M3" s="63"/>
      <c r="N3" s="63"/>
      <c r="O3" s="63"/>
      <c r="P3" s="64"/>
      <c r="Q3" s="32"/>
    </row>
    <row r="4" spans="1:17" ht="30" customHeight="1" thickBot="1" x14ac:dyDescent="0.35">
      <c r="A4" s="57"/>
      <c r="B4" s="61"/>
      <c r="C4" s="498" t="s">
        <v>645</v>
      </c>
      <c r="D4" s="498"/>
      <c r="E4" s="498"/>
      <c r="F4" s="498"/>
      <c r="G4" s="498"/>
      <c r="H4" s="498"/>
      <c r="I4" s="498"/>
      <c r="J4" s="498"/>
      <c r="K4" s="498"/>
      <c r="L4" s="498"/>
      <c r="M4" s="498"/>
      <c r="N4" s="498"/>
      <c r="O4" s="498"/>
      <c r="P4" s="499"/>
      <c r="Q4" s="32"/>
    </row>
    <row r="5" spans="1:17" ht="30.75" customHeight="1" thickBot="1" x14ac:dyDescent="0.35">
      <c r="A5" s="57"/>
      <c r="B5" s="63"/>
      <c r="C5" s="276">
        <v>1</v>
      </c>
      <c r="D5" s="467" t="s">
        <v>428</v>
      </c>
      <c r="E5" s="468"/>
      <c r="F5" s="468"/>
      <c r="G5" s="468"/>
      <c r="H5" s="468"/>
      <c r="I5" s="468"/>
      <c r="J5" s="468"/>
      <c r="K5" s="469"/>
      <c r="L5" s="200"/>
      <c r="M5" s="66" t="s">
        <v>28</v>
      </c>
      <c r="N5" s="66" t="s">
        <v>29</v>
      </c>
      <c r="O5" s="304" t="s">
        <v>610</v>
      </c>
      <c r="P5" s="64"/>
      <c r="Q5" s="32"/>
    </row>
    <row r="6" spans="1:17" ht="19.5" customHeight="1" thickBot="1" x14ac:dyDescent="0.35">
      <c r="A6" s="57"/>
      <c r="B6" s="63"/>
      <c r="C6" s="276">
        <v>1.1000000000000001</v>
      </c>
      <c r="D6" s="483" t="s">
        <v>374</v>
      </c>
      <c r="E6" s="484"/>
      <c r="F6" s="484"/>
      <c r="G6" s="484"/>
      <c r="H6" s="484"/>
      <c r="I6" s="484"/>
      <c r="J6" s="484"/>
      <c r="K6" s="485"/>
      <c r="L6" s="12"/>
      <c r="M6" s="104"/>
      <c r="N6" s="303"/>
      <c r="O6" s="302" t="s">
        <v>612</v>
      </c>
      <c r="P6" s="64"/>
      <c r="Q6" s="32"/>
    </row>
    <row r="7" spans="1:17" ht="19.5" customHeight="1" thickBot="1" x14ac:dyDescent="0.35">
      <c r="A7" s="57"/>
      <c r="B7" s="63"/>
      <c r="C7" s="276">
        <v>1.2</v>
      </c>
      <c r="D7" s="480" t="s">
        <v>375</v>
      </c>
      <c r="E7" s="481"/>
      <c r="F7" s="481"/>
      <c r="G7" s="481"/>
      <c r="H7" s="481"/>
      <c r="I7" s="481"/>
      <c r="J7" s="481"/>
      <c r="K7" s="482"/>
      <c r="L7" s="12"/>
      <c r="M7" s="71"/>
      <c r="N7" s="303"/>
      <c r="O7" s="302" t="s">
        <v>612</v>
      </c>
      <c r="P7" s="64"/>
      <c r="Q7" s="32"/>
    </row>
    <row r="8" spans="1:17" ht="19.5" customHeight="1" thickBot="1" x14ac:dyDescent="0.35">
      <c r="A8" s="57"/>
      <c r="B8" s="63"/>
      <c r="C8" s="276">
        <v>1.3</v>
      </c>
      <c r="D8" s="480" t="s">
        <v>376</v>
      </c>
      <c r="E8" s="481"/>
      <c r="F8" s="481"/>
      <c r="G8" s="481"/>
      <c r="H8" s="481"/>
      <c r="I8" s="481"/>
      <c r="J8" s="481"/>
      <c r="K8" s="482"/>
      <c r="L8" s="12"/>
      <c r="M8" s="71"/>
      <c r="N8" s="303"/>
      <c r="O8" s="302" t="s">
        <v>612</v>
      </c>
      <c r="P8" s="64"/>
      <c r="Q8" s="32"/>
    </row>
    <row r="9" spans="1:17" ht="19.5" customHeight="1" thickBot="1" x14ac:dyDescent="0.35">
      <c r="A9" s="57"/>
      <c r="B9" s="63"/>
      <c r="C9" s="276">
        <v>1.4</v>
      </c>
      <c r="D9" s="480" t="s">
        <v>377</v>
      </c>
      <c r="E9" s="481"/>
      <c r="F9" s="481"/>
      <c r="G9" s="481"/>
      <c r="H9" s="481"/>
      <c r="I9" s="481"/>
      <c r="J9" s="481"/>
      <c r="K9" s="482"/>
      <c r="L9" s="12"/>
      <c r="M9" s="71"/>
      <c r="N9" s="303"/>
      <c r="O9" s="302" t="s">
        <v>615</v>
      </c>
      <c r="P9" s="64"/>
      <c r="Q9" s="32"/>
    </row>
    <row r="10" spans="1:17" ht="19.5" customHeight="1" x14ac:dyDescent="0.3">
      <c r="A10" s="57"/>
      <c r="B10" s="63"/>
      <c r="C10" s="276">
        <v>1.5</v>
      </c>
      <c r="D10" s="480" t="s">
        <v>378</v>
      </c>
      <c r="E10" s="481"/>
      <c r="F10" s="481"/>
      <c r="G10" s="481"/>
      <c r="H10" s="481"/>
      <c r="I10" s="481"/>
      <c r="J10" s="481"/>
      <c r="K10" s="482"/>
      <c r="L10" s="73"/>
      <c r="M10" s="74"/>
      <c r="N10" s="74"/>
      <c r="O10" s="302" t="s">
        <v>612</v>
      </c>
      <c r="P10" s="64"/>
      <c r="Q10" s="32"/>
    </row>
    <row r="11" spans="1:17" ht="15.75" customHeight="1" thickBot="1" x14ac:dyDescent="0.35">
      <c r="A11" s="57"/>
      <c r="B11" s="63"/>
      <c r="C11" s="277" t="s">
        <v>646</v>
      </c>
      <c r="D11" s="278"/>
      <c r="E11" s="279"/>
      <c r="F11" s="279"/>
      <c r="G11" s="279"/>
      <c r="H11" s="279"/>
      <c r="I11" s="279"/>
      <c r="J11" s="279"/>
      <c r="K11" s="279"/>
      <c r="L11" s="279"/>
      <c r="M11" s="279"/>
      <c r="N11" s="279"/>
      <c r="O11" s="280"/>
      <c r="P11" s="64"/>
      <c r="Q11" s="32"/>
    </row>
    <row r="12" spans="1:17" s="65" customFormat="1" ht="3" customHeight="1" thickBot="1" x14ac:dyDescent="0.35">
      <c r="A12" s="57"/>
      <c r="B12" s="61"/>
      <c r="C12" s="68"/>
      <c r="D12" s="13"/>
      <c r="E12" s="13"/>
      <c r="F12" s="13"/>
      <c r="G12" s="13"/>
      <c r="H12" s="13"/>
      <c r="I12" s="13"/>
      <c r="J12" s="13"/>
      <c r="K12" s="62"/>
      <c r="L12" s="61"/>
      <c r="M12" s="63"/>
      <c r="N12" s="63"/>
      <c r="O12" s="69"/>
      <c r="P12" s="64"/>
      <c r="Q12" s="32"/>
    </row>
    <row r="13" spans="1:17" ht="31.5" customHeight="1" x14ac:dyDescent="0.3">
      <c r="A13" s="57"/>
      <c r="B13" s="63"/>
      <c r="C13" s="276">
        <v>2</v>
      </c>
      <c r="D13" s="467" t="s">
        <v>647</v>
      </c>
      <c r="E13" s="468"/>
      <c r="F13" s="468"/>
      <c r="G13" s="468"/>
      <c r="H13" s="468"/>
      <c r="I13" s="468"/>
      <c r="J13" s="468"/>
      <c r="K13" s="469"/>
      <c r="L13" s="201"/>
      <c r="M13" s="66" t="s">
        <v>28</v>
      </c>
      <c r="N13" s="66" t="s">
        <v>29</v>
      </c>
      <c r="O13" s="304" t="s">
        <v>610</v>
      </c>
      <c r="P13" s="64"/>
      <c r="Q13" s="32"/>
    </row>
    <row r="14" spans="1:17" ht="33.75" customHeight="1" x14ac:dyDescent="0.3">
      <c r="A14" s="57"/>
      <c r="B14" s="63"/>
      <c r="C14" s="70">
        <v>2.1</v>
      </c>
      <c r="D14" s="500" t="s">
        <v>385</v>
      </c>
      <c r="E14" s="500"/>
      <c r="F14" s="500"/>
      <c r="G14" s="500"/>
      <c r="H14" s="500"/>
      <c r="I14" s="500"/>
      <c r="J14" s="500"/>
      <c r="K14" s="501"/>
      <c r="L14" s="75"/>
      <c r="M14" s="71"/>
      <c r="N14" s="303"/>
      <c r="O14" s="302" t="s">
        <v>612</v>
      </c>
      <c r="P14" s="64"/>
      <c r="Q14" s="32"/>
    </row>
    <row r="15" spans="1:17" s="65" customFormat="1" ht="42.75" customHeight="1" x14ac:dyDescent="0.3">
      <c r="A15" s="57"/>
      <c r="B15" s="63"/>
      <c r="C15" s="169" t="s">
        <v>370</v>
      </c>
      <c r="D15" s="465"/>
      <c r="E15" s="465"/>
      <c r="F15" s="465"/>
      <c r="G15" s="465"/>
      <c r="H15" s="465"/>
      <c r="I15" s="465"/>
      <c r="J15" s="465"/>
      <c r="K15" s="465"/>
      <c r="L15" s="465"/>
      <c r="M15" s="465"/>
      <c r="N15" s="465"/>
      <c r="O15" s="466"/>
      <c r="P15" s="64"/>
      <c r="Q15" s="32"/>
    </row>
    <row r="16" spans="1:17" ht="18.75" customHeight="1" x14ac:dyDescent="0.3">
      <c r="A16" s="57"/>
      <c r="B16" s="63"/>
      <c r="C16" s="70">
        <v>2.2000000000000002</v>
      </c>
      <c r="D16" s="480" t="s">
        <v>386</v>
      </c>
      <c r="E16" s="481"/>
      <c r="F16" s="481"/>
      <c r="G16" s="481"/>
      <c r="H16" s="481"/>
      <c r="I16" s="481"/>
      <c r="J16" s="481"/>
      <c r="K16" s="482"/>
      <c r="L16" s="78"/>
      <c r="M16" s="71"/>
      <c r="N16" s="72"/>
      <c r="O16" s="301" t="s">
        <v>612</v>
      </c>
      <c r="P16" s="64"/>
      <c r="Q16" s="32"/>
    </row>
    <row r="17" spans="1:17" ht="42.75" customHeight="1" x14ac:dyDescent="0.3">
      <c r="A17" s="57"/>
      <c r="B17" s="63"/>
      <c r="C17" s="169" t="s">
        <v>370</v>
      </c>
      <c r="D17" s="465"/>
      <c r="E17" s="465"/>
      <c r="F17" s="465"/>
      <c r="G17" s="465"/>
      <c r="H17" s="465"/>
      <c r="I17" s="465"/>
      <c r="J17" s="465"/>
      <c r="K17" s="465"/>
      <c r="L17" s="465"/>
      <c r="M17" s="465"/>
      <c r="N17" s="465"/>
      <c r="O17" s="466"/>
      <c r="P17" s="64"/>
      <c r="Q17" s="32"/>
    </row>
    <row r="18" spans="1:17" ht="17.100000000000001" customHeight="1" x14ac:dyDescent="0.3">
      <c r="A18" s="57"/>
      <c r="B18" s="63"/>
      <c r="C18" s="70">
        <v>2.2999999999999998</v>
      </c>
      <c r="D18" s="480" t="s">
        <v>384</v>
      </c>
      <c r="E18" s="481"/>
      <c r="F18" s="481"/>
      <c r="G18" s="481"/>
      <c r="H18" s="481"/>
      <c r="I18" s="481"/>
      <c r="J18" s="481"/>
      <c r="K18" s="482"/>
      <c r="L18" s="78"/>
      <c r="M18" s="71"/>
      <c r="N18" s="72"/>
      <c r="O18" s="301" t="s">
        <v>612</v>
      </c>
      <c r="P18" s="64"/>
      <c r="Q18" s="32"/>
    </row>
    <row r="19" spans="1:17" ht="42.75" customHeight="1" thickBot="1" x14ac:dyDescent="0.35">
      <c r="A19" s="57"/>
      <c r="B19" s="63"/>
      <c r="C19" s="281" t="s">
        <v>370</v>
      </c>
      <c r="D19" s="470"/>
      <c r="E19" s="470"/>
      <c r="F19" s="470"/>
      <c r="G19" s="470"/>
      <c r="H19" s="470"/>
      <c r="I19" s="470"/>
      <c r="J19" s="470"/>
      <c r="K19" s="470"/>
      <c r="L19" s="470"/>
      <c r="M19" s="470"/>
      <c r="N19" s="470"/>
      <c r="O19" s="471"/>
      <c r="P19" s="64"/>
      <c r="Q19" s="32"/>
    </row>
    <row r="20" spans="1:17" s="65" customFormat="1" ht="3" customHeight="1" thickBot="1" x14ac:dyDescent="0.35">
      <c r="A20" s="57"/>
      <c r="B20" s="61"/>
      <c r="C20" s="68"/>
      <c r="D20" s="13"/>
      <c r="E20" s="13"/>
      <c r="F20" s="13"/>
      <c r="G20" s="13"/>
      <c r="H20" s="13"/>
      <c r="I20" s="13"/>
      <c r="J20" s="13"/>
      <c r="K20" s="62"/>
      <c r="L20" s="61"/>
      <c r="M20" s="63"/>
      <c r="N20" s="63"/>
      <c r="O20" s="69"/>
      <c r="P20" s="64"/>
      <c r="Q20" s="32"/>
    </row>
    <row r="21" spans="1:17" ht="31.5" customHeight="1" x14ac:dyDescent="0.3">
      <c r="A21" s="57"/>
      <c r="B21" s="63"/>
      <c r="C21" s="276">
        <v>3</v>
      </c>
      <c r="D21" s="467" t="s">
        <v>429</v>
      </c>
      <c r="E21" s="468"/>
      <c r="F21" s="468"/>
      <c r="G21" s="468"/>
      <c r="H21" s="468"/>
      <c r="I21" s="468"/>
      <c r="J21" s="468"/>
      <c r="K21" s="469"/>
      <c r="L21" s="201"/>
      <c r="M21" s="66" t="s">
        <v>28</v>
      </c>
      <c r="N21" s="66" t="s">
        <v>29</v>
      </c>
      <c r="O21" s="304" t="s">
        <v>610</v>
      </c>
      <c r="P21" s="64"/>
      <c r="Q21" s="32"/>
    </row>
    <row r="22" spans="1:17" ht="30" customHeight="1" x14ac:dyDescent="0.3">
      <c r="A22" s="57"/>
      <c r="B22" s="63"/>
      <c r="C22" s="70" t="s">
        <v>598</v>
      </c>
      <c r="D22" s="483" t="s">
        <v>642</v>
      </c>
      <c r="E22" s="484"/>
      <c r="F22" s="484"/>
      <c r="G22" s="484"/>
      <c r="H22" s="484"/>
      <c r="I22" s="484"/>
      <c r="J22" s="484"/>
      <c r="K22" s="485"/>
      <c r="L22" s="79"/>
      <c r="M22" s="104"/>
      <c r="N22" s="72"/>
      <c r="O22" s="338" t="s">
        <v>613</v>
      </c>
      <c r="P22" s="64"/>
      <c r="Q22" s="32"/>
    </row>
    <row r="23" spans="1:17" s="65" customFormat="1" ht="42.75" customHeight="1" x14ac:dyDescent="0.3">
      <c r="A23" s="57"/>
      <c r="B23" s="63"/>
      <c r="C23" s="169" t="s">
        <v>370</v>
      </c>
      <c r="D23" s="465"/>
      <c r="E23" s="465"/>
      <c r="F23" s="465"/>
      <c r="G23" s="465"/>
      <c r="H23" s="465"/>
      <c r="I23" s="465"/>
      <c r="J23" s="465"/>
      <c r="K23" s="465"/>
      <c r="L23" s="465"/>
      <c r="M23" s="465"/>
      <c r="N23" s="465"/>
      <c r="O23" s="466"/>
      <c r="P23" s="64"/>
      <c r="Q23" s="32"/>
    </row>
    <row r="24" spans="1:17" ht="45.75" customHeight="1" x14ac:dyDescent="0.3">
      <c r="A24" s="57"/>
      <c r="B24" s="63"/>
      <c r="C24" s="70" t="s">
        <v>599</v>
      </c>
      <c r="D24" s="483" t="s">
        <v>643</v>
      </c>
      <c r="E24" s="484"/>
      <c r="F24" s="484"/>
      <c r="G24" s="484"/>
      <c r="H24" s="484"/>
      <c r="I24" s="484"/>
      <c r="J24" s="484"/>
      <c r="K24" s="485"/>
      <c r="L24" s="79"/>
      <c r="M24" s="104"/>
      <c r="N24" s="72"/>
      <c r="O24" s="338" t="s">
        <v>613</v>
      </c>
      <c r="P24" s="64"/>
      <c r="Q24" s="32"/>
    </row>
    <row r="25" spans="1:17" s="65" customFormat="1" ht="42.75" customHeight="1" x14ac:dyDescent="0.3">
      <c r="A25" s="57"/>
      <c r="B25" s="63"/>
      <c r="C25" s="169" t="s">
        <v>370</v>
      </c>
      <c r="D25" s="465"/>
      <c r="E25" s="465"/>
      <c r="F25" s="465"/>
      <c r="G25" s="465"/>
      <c r="H25" s="465"/>
      <c r="I25" s="465"/>
      <c r="J25" s="465"/>
      <c r="K25" s="465"/>
      <c r="L25" s="465"/>
      <c r="M25" s="465"/>
      <c r="N25" s="465"/>
      <c r="O25" s="466"/>
      <c r="P25" s="64"/>
      <c r="Q25" s="32"/>
    </row>
    <row r="26" spans="1:17" ht="28.5" customHeight="1" x14ac:dyDescent="0.3">
      <c r="A26" s="57"/>
      <c r="B26" s="63"/>
      <c r="C26" s="70">
        <v>3.2</v>
      </c>
      <c r="D26" s="480" t="s">
        <v>383</v>
      </c>
      <c r="E26" s="481"/>
      <c r="F26" s="481"/>
      <c r="G26" s="481"/>
      <c r="H26" s="481"/>
      <c r="I26" s="481"/>
      <c r="J26" s="481"/>
      <c r="K26" s="482"/>
      <c r="L26" s="79"/>
      <c r="M26" s="71"/>
      <c r="N26" s="72"/>
      <c r="O26" s="338" t="s">
        <v>613</v>
      </c>
      <c r="P26" s="64"/>
      <c r="Q26" s="32"/>
    </row>
    <row r="27" spans="1:17" ht="48.75" customHeight="1" x14ac:dyDescent="0.3">
      <c r="A27" s="57"/>
      <c r="B27" s="63"/>
      <c r="C27" s="169" t="s">
        <v>370</v>
      </c>
      <c r="D27" s="465"/>
      <c r="E27" s="465"/>
      <c r="F27" s="465"/>
      <c r="G27" s="465"/>
      <c r="H27" s="465"/>
      <c r="I27" s="465"/>
      <c r="J27" s="465"/>
      <c r="K27" s="465"/>
      <c r="L27" s="465"/>
      <c r="M27" s="465"/>
      <c r="N27" s="465"/>
      <c r="O27" s="466"/>
      <c r="P27" s="64"/>
      <c r="Q27" s="32"/>
    </row>
    <row r="28" spans="1:17" ht="31.95" customHeight="1" x14ac:dyDescent="0.3">
      <c r="A28" s="57"/>
      <c r="B28" s="63"/>
      <c r="C28" s="70">
        <v>3.3</v>
      </c>
      <c r="D28" s="483" t="s">
        <v>379</v>
      </c>
      <c r="E28" s="484"/>
      <c r="F28" s="484"/>
      <c r="G28" s="484"/>
      <c r="H28" s="484"/>
      <c r="I28" s="484"/>
      <c r="J28" s="484"/>
      <c r="K28" s="485"/>
      <c r="L28" s="79"/>
      <c r="M28" s="104"/>
      <c r="N28" s="72"/>
      <c r="O28" s="321" t="s">
        <v>614</v>
      </c>
      <c r="P28" s="64"/>
      <c r="Q28" s="32"/>
    </row>
    <row r="29" spans="1:17" s="65" customFormat="1" ht="42.75" customHeight="1" x14ac:dyDescent="0.3">
      <c r="A29" s="57"/>
      <c r="B29" s="63"/>
      <c r="C29" s="169" t="s">
        <v>370</v>
      </c>
      <c r="D29" s="465"/>
      <c r="E29" s="465"/>
      <c r="F29" s="465"/>
      <c r="G29" s="465"/>
      <c r="H29" s="465"/>
      <c r="I29" s="465"/>
      <c r="J29" s="465"/>
      <c r="K29" s="465"/>
      <c r="L29" s="465"/>
      <c r="M29" s="465"/>
      <c r="N29" s="465"/>
      <c r="O29" s="466"/>
      <c r="P29" s="64"/>
      <c r="Q29" s="32"/>
    </row>
    <row r="30" spans="1:17" ht="29.25" customHeight="1" x14ac:dyDescent="0.3">
      <c r="A30" s="57"/>
      <c r="B30" s="63"/>
      <c r="C30" s="70">
        <v>3.4</v>
      </c>
      <c r="D30" s="483" t="s">
        <v>692</v>
      </c>
      <c r="E30" s="484"/>
      <c r="F30" s="484"/>
      <c r="G30" s="484"/>
      <c r="H30" s="484"/>
      <c r="I30" s="484"/>
      <c r="J30" s="484"/>
      <c r="K30" s="485"/>
      <c r="L30" s="79"/>
      <c r="M30" s="104"/>
      <c r="N30" s="300"/>
      <c r="O30" s="338" t="s">
        <v>613</v>
      </c>
      <c r="P30" s="64"/>
      <c r="Q30" s="32"/>
    </row>
    <row r="31" spans="1:17" s="65" customFormat="1" ht="42.75" customHeight="1" x14ac:dyDescent="0.3">
      <c r="A31" s="57"/>
      <c r="B31" s="63"/>
      <c r="C31" s="170" t="s">
        <v>380</v>
      </c>
      <c r="D31" s="76"/>
      <c r="E31" s="76"/>
      <c r="F31" s="76"/>
      <c r="G31" s="76"/>
      <c r="H31" s="76"/>
      <c r="I31" s="76"/>
      <c r="J31" s="76"/>
      <c r="K31" s="76"/>
      <c r="L31" s="76"/>
      <c r="M31" s="76"/>
      <c r="N31" s="76"/>
      <c r="O31" s="77"/>
      <c r="P31" s="64"/>
      <c r="Q31" s="32"/>
    </row>
    <row r="32" spans="1:17" ht="27.6" x14ac:dyDescent="0.3">
      <c r="A32" s="57"/>
      <c r="B32" s="63"/>
      <c r="C32" s="70">
        <v>3.5</v>
      </c>
      <c r="D32" s="493" t="s">
        <v>381</v>
      </c>
      <c r="E32" s="484"/>
      <c r="F32" s="484"/>
      <c r="G32" s="484"/>
      <c r="H32" s="484"/>
      <c r="I32" s="484"/>
      <c r="J32" s="484"/>
      <c r="K32" s="485"/>
      <c r="L32" s="79"/>
      <c r="M32" s="104"/>
      <c r="N32" s="300"/>
      <c r="O32" s="338" t="s">
        <v>613</v>
      </c>
      <c r="P32" s="64"/>
      <c r="Q32" s="32"/>
    </row>
    <row r="33" spans="1:17" ht="33.75" customHeight="1" x14ac:dyDescent="0.3">
      <c r="A33" s="57"/>
      <c r="B33" s="63"/>
      <c r="C33" s="70">
        <v>3.6</v>
      </c>
      <c r="D33" s="493" t="s">
        <v>693</v>
      </c>
      <c r="E33" s="484"/>
      <c r="F33" s="484"/>
      <c r="G33" s="484"/>
      <c r="H33" s="484"/>
      <c r="I33" s="484"/>
      <c r="J33" s="484"/>
      <c r="K33" s="485"/>
      <c r="L33" s="79"/>
      <c r="M33" s="104"/>
      <c r="N33" s="72"/>
      <c r="O33" s="338" t="s">
        <v>613</v>
      </c>
      <c r="P33" s="64"/>
      <c r="Q33" s="32"/>
    </row>
    <row r="34" spans="1:17" s="65" customFormat="1" ht="42.75" customHeight="1" x14ac:dyDescent="0.3">
      <c r="A34" s="57"/>
      <c r="B34" s="63"/>
      <c r="C34" s="170" t="s">
        <v>382</v>
      </c>
      <c r="D34" s="76"/>
      <c r="E34" s="76"/>
      <c r="F34" s="76"/>
      <c r="G34" s="76"/>
      <c r="H34" s="76"/>
      <c r="I34" s="76"/>
      <c r="J34" s="76"/>
      <c r="K34" s="76"/>
      <c r="L34" s="76"/>
      <c r="M34" s="76"/>
      <c r="N34" s="76"/>
      <c r="O34" s="77"/>
      <c r="P34" s="64"/>
      <c r="Q34" s="32"/>
    </row>
    <row r="35" spans="1:17" ht="49.95" customHeight="1" x14ac:dyDescent="0.3">
      <c r="A35" s="57"/>
      <c r="B35" s="63"/>
      <c r="C35" s="70">
        <v>3.7</v>
      </c>
      <c r="D35" s="493" t="s">
        <v>644</v>
      </c>
      <c r="E35" s="484"/>
      <c r="F35" s="484"/>
      <c r="G35" s="484"/>
      <c r="H35" s="484"/>
      <c r="I35" s="484"/>
      <c r="J35" s="484"/>
      <c r="K35" s="485"/>
      <c r="L35" s="79"/>
      <c r="M35" s="104"/>
      <c r="N35" s="72"/>
      <c r="O35" s="324" t="s">
        <v>615</v>
      </c>
      <c r="P35" s="64"/>
      <c r="Q35" s="32"/>
    </row>
    <row r="36" spans="1:17" s="65" customFormat="1" ht="42.75" customHeight="1" thickBot="1" x14ac:dyDescent="0.35">
      <c r="A36" s="57"/>
      <c r="B36" s="63"/>
      <c r="C36" s="282" t="s">
        <v>525</v>
      </c>
      <c r="D36" s="283"/>
      <c r="E36" s="283"/>
      <c r="F36" s="283"/>
      <c r="G36" s="283"/>
      <c r="H36" s="283"/>
      <c r="I36" s="283"/>
      <c r="J36" s="283"/>
      <c r="K36" s="283"/>
      <c r="L36" s="283"/>
      <c r="M36" s="283"/>
      <c r="N36" s="283"/>
      <c r="O36" s="284"/>
      <c r="P36" s="64"/>
      <c r="Q36" s="32"/>
    </row>
    <row r="37" spans="1:17" ht="6.9" customHeight="1" thickBot="1" x14ac:dyDescent="0.35">
      <c r="A37" s="57"/>
      <c r="B37" s="63"/>
      <c r="C37" s="92"/>
      <c r="D37" s="13"/>
      <c r="E37" s="13"/>
      <c r="F37" s="13"/>
      <c r="G37" s="13"/>
      <c r="H37" s="13"/>
      <c r="I37" s="13"/>
      <c r="J37" s="13"/>
      <c r="K37" s="62"/>
      <c r="L37" s="79"/>
      <c r="M37" s="63"/>
      <c r="N37" s="63"/>
      <c r="O37" s="69"/>
      <c r="P37" s="64"/>
      <c r="Q37" s="32"/>
    </row>
    <row r="38" spans="1:17" ht="19.5" customHeight="1" thickBot="1" x14ac:dyDescent="0.35">
      <c r="A38" s="57"/>
      <c r="B38" s="63"/>
      <c r="C38" s="285">
        <v>4</v>
      </c>
      <c r="D38" s="472" t="s">
        <v>430</v>
      </c>
      <c r="E38" s="473"/>
      <c r="F38" s="473"/>
      <c r="G38" s="473"/>
      <c r="H38" s="473"/>
      <c r="I38" s="473"/>
      <c r="J38" s="473"/>
      <c r="K38" s="473"/>
      <c r="L38" s="473"/>
      <c r="M38" s="473"/>
      <c r="N38" s="473"/>
      <c r="O38" s="474"/>
      <c r="P38" s="64"/>
      <c r="Q38" s="32"/>
    </row>
    <row r="39" spans="1:17" ht="19.5" customHeight="1" x14ac:dyDescent="0.3">
      <c r="A39" s="57"/>
      <c r="B39" s="63"/>
      <c r="C39" s="202">
        <v>4.0999999999999996</v>
      </c>
      <c r="D39" s="487" t="s">
        <v>696</v>
      </c>
      <c r="E39" s="488"/>
      <c r="F39" s="488"/>
      <c r="G39" s="488"/>
      <c r="H39" s="488"/>
      <c r="I39" s="488"/>
      <c r="J39" s="488"/>
      <c r="K39" s="488"/>
      <c r="L39" s="488"/>
      <c r="M39" s="488"/>
      <c r="N39" s="488"/>
      <c r="O39" s="489"/>
      <c r="P39" s="64"/>
      <c r="Q39" s="32"/>
    </row>
    <row r="40" spans="1:17" ht="15" customHeight="1" x14ac:dyDescent="0.3">
      <c r="A40" s="57"/>
      <c r="B40" s="80"/>
      <c r="C40" s="494"/>
      <c r="D40" s="486" t="s">
        <v>688</v>
      </c>
      <c r="E40" s="475"/>
      <c r="F40" s="475"/>
      <c r="G40" s="475"/>
      <c r="H40" s="475"/>
      <c r="I40" s="475"/>
      <c r="J40" s="475"/>
      <c r="K40" s="476"/>
      <c r="L40" s="12"/>
      <c r="M40" s="81"/>
      <c r="N40" s="63"/>
      <c r="O40" s="82"/>
      <c r="P40" s="64"/>
      <c r="Q40" s="32"/>
    </row>
    <row r="41" spans="1:17" ht="15" customHeight="1" x14ac:dyDescent="0.3">
      <c r="A41" s="57"/>
      <c r="B41" s="80"/>
      <c r="C41" s="494"/>
      <c r="D41" s="203"/>
      <c r="E41" s="167"/>
      <c r="F41" s="167"/>
      <c r="G41" s="167"/>
      <c r="H41" s="167"/>
      <c r="I41" s="167"/>
      <c r="J41" s="475" t="s">
        <v>680</v>
      </c>
      <c r="K41" s="476"/>
      <c r="L41" s="12"/>
      <c r="M41" s="81"/>
      <c r="N41" s="63"/>
      <c r="O41" s="82"/>
      <c r="P41" s="64"/>
      <c r="Q41" s="32"/>
    </row>
    <row r="42" spans="1:17" ht="15" customHeight="1" x14ac:dyDescent="0.3">
      <c r="A42" s="57"/>
      <c r="B42" s="80"/>
      <c r="C42" s="494"/>
      <c r="D42" s="486" t="s">
        <v>694</v>
      </c>
      <c r="E42" s="475"/>
      <c r="F42" s="475"/>
      <c r="G42" s="475"/>
      <c r="H42" s="475"/>
      <c r="I42" s="475"/>
      <c r="J42" s="475"/>
      <c r="K42" s="476"/>
      <c r="L42" s="12"/>
      <c r="M42" s="81"/>
      <c r="N42" s="63"/>
      <c r="O42" s="82"/>
      <c r="P42" s="64"/>
      <c r="Q42" s="32"/>
    </row>
    <row r="43" spans="1:17" ht="15" customHeight="1" x14ac:dyDescent="0.3">
      <c r="A43" s="57"/>
      <c r="B43" s="80"/>
      <c r="C43" s="494"/>
      <c r="D43" s="203"/>
      <c r="E43" s="167"/>
      <c r="F43" s="167"/>
      <c r="G43" s="167"/>
      <c r="H43" s="167"/>
      <c r="I43" s="167"/>
      <c r="J43" s="167"/>
      <c r="K43" s="375" t="s">
        <v>371</v>
      </c>
      <c r="L43" s="12"/>
      <c r="M43" s="83" t="str">
        <f>IF(OR(ISBLANK(M40),ISBLANK(M42))," ",M42/M40)</f>
        <v xml:space="preserve"> </v>
      </c>
      <c r="N43" s="63"/>
      <c r="O43" s="82"/>
      <c r="P43" s="64"/>
      <c r="Q43" s="32"/>
    </row>
    <row r="44" spans="1:17" ht="15" customHeight="1" x14ac:dyDescent="0.3">
      <c r="A44" s="57"/>
      <c r="B44" s="84"/>
      <c r="C44" s="494"/>
      <c r="D44" s="486" t="s">
        <v>0</v>
      </c>
      <c r="E44" s="475"/>
      <c r="F44" s="475"/>
      <c r="G44" s="475"/>
      <c r="H44" s="475"/>
      <c r="I44" s="475"/>
      <c r="J44" s="475"/>
      <c r="K44" s="476"/>
      <c r="L44" s="12"/>
      <c r="M44" s="85" t="str">
        <f>IF(OR(ISBLANK(M41),ISBLANK(M42))," ",M42*60/M41)</f>
        <v xml:space="preserve"> </v>
      </c>
      <c r="N44" s="63"/>
      <c r="O44" s="86"/>
      <c r="P44" s="64"/>
      <c r="Q44" s="32"/>
    </row>
    <row r="45" spans="1:17" ht="15" customHeight="1" x14ac:dyDescent="0.3">
      <c r="A45" s="57"/>
      <c r="B45" s="80"/>
      <c r="C45" s="494"/>
      <c r="D45" s="486" t="s">
        <v>695</v>
      </c>
      <c r="E45" s="475"/>
      <c r="F45" s="475"/>
      <c r="G45" s="475"/>
      <c r="H45" s="475"/>
      <c r="I45" s="475"/>
      <c r="J45" s="475"/>
      <c r="K45" s="476"/>
      <c r="L45" s="12"/>
      <c r="M45" s="81"/>
      <c r="N45" s="63"/>
      <c r="O45" s="82"/>
      <c r="P45" s="64"/>
      <c r="Q45" s="32"/>
    </row>
    <row r="46" spans="1:17" ht="15" customHeight="1" x14ac:dyDescent="0.3">
      <c r="A46" s="57"/>
      <c r="B46" s="80"/>
      <c r="C46" s="494"/>
      <c r="D46" s="203"/>
      <c r="E46" s="167"/>
      <c r="F46" s="167"/>
      <c r="G46" s="167"/>
      <c r="H46" s="167"/>
      <c r="I46" s="167"/>
      <c r="J46" s="167"/>
      <c r="K46" s="168" t="s">
        <v>371</v>
      </c>
      <c r="L46" s="12"/>
      <c r="M46" s="83" t="str">
        <f>IF(OR(ISBLANK(M40),ISBLANK(M45))," ",M45/M40)</f>
        <v xml:space="preserve"> </v>
      </c>
      <c r="N46" s="63"/>
      <c r="O46" s="82"/>
      <c r="P46" s="64"/>
      <c r="Q46" s="32"/>
    </row>
    <row r="47" spans="1:17" ht="15" customHeight="1" x14ac:dyDescent="0.3">
      <c r="A47" s="57"/>
      <c r="B47" s="87"/>
      <c r="C47" s="494"/>
      <c r="D47" s="486" t="s">
        <v>1</v>
      </c>
      <c r="E47" s="475"/>
      <c r="F47" s="475"/>
      <c r="G47" s="475"/>
      <c r="H47" s="475"/>
      <c r="I47" s="475"/>
      <c r="J47" s="475"/>
      <c r="K47" s="476"/>
      <c r="L47" s="12"/>
      <c r="M47" s="88" t="str">
        <f>IF(OR(ISBLANK(M41),ISBLANK(M45))," ",M45*60/M41)</f>
        <v xml:space="preserve"> </v>
      </c>
      <c r="N47" s="63"/>
      <c r="O47" s="89"/>
      <c r="P47" s="64"/>
      <c r="Q47" s="32"/>
    </row>
    <row r="48" spans="1:17" ht="15" customHeight="1" x14ac:dyDescent="0.3">
      <c r="A48" s="57"/>
      <c r="B48" s="80"/>
      <c r="C48" s="494"/>
      <c r="D48" s="486" t="s">
        <v>2</v>
      </c>
      <c r="E48" s="475"/>
      <c r="F48" s="475"/>
      <c r="G48" s="475"/>
      <c r="H48" s="475"/>
      <c r="I48" s="475"/>
      <c r="J48" s="475"/>
      <c r="K48" s="476"/>
      <c r="L48" s="12"/>
      <c r="M48" s="90" t="str">
        <f>IF(OR(ISBLANK(M42),ISBLANK(M45))," ",AVERAGE(M42,M45))</f>
        <v xml:space="preserve"> </v>
      </c>
      <c r="N48" s="63"/>
      <c r="O48" s="82"/>
      <c r="P48" s="64"/>
      <c r="Q48" s="32"/>
    </row>
    <row r="49" spans="1:17" ht="15" customHeight="1" x14ac:dyDescent="0.3">
      <c r="A49" s="57"/>
      <c r="B49" s="87"/>
      <c r="C49" s="494"/>
      <c r="D49" s="203"/>
      <c r="E49" s="167"/>
      <c r="F49" s="167"/>
      <c r="G49" s="167"/>
      <c r="H49" s="167"/>
      <c r="I49" s="167"/>
      <c r="J49" s="475" t="s">
        <v>372</v>
      </c>
      <c r="K49" s="476"/>
      <c r="L49" s="12"/>
      <c r="M49" s="91" t="str">
        <f>IF(ISNUMBER(M48),((M43+M46)/2)," ")</f>
        <v xml:space="preserve"> </v>
      </c>
      <c r="N49" s="63"/>
      <c r="O49" s="89"/>
      <c r="P49" s="64"/>
      <c r="Q49" s="32"/>
    </row>
    <row r="50" spans="1:17" ht="15" customHeight="1" x14ac:dyDescent="0.3">
      <c r="A50" s="57"/>
      <c r="B50" s="84"/>
      <c r="C50" s="495"/>
      <c r="D50" s="486" t="s">
        <v>373</v>
      </c>
      <c r="E50" s="475"/>
      <c r="F50" s="475"/>
      <c r="G50" s="475"/>
      <c r="H50" s="475"/>
      <c r="I50" s="475"/>
      <c r="J50" s="475"/>
      <c r="K50" s="476"/>
      <c r="L50" s="12"/>
      <c r="M50" s="85" t="str">
        <f>IF(ISNUMBER(M48),((M44+M47)/2)," ")</f>
        <v xml:space="preserve"> </v>
      </c>
      <c r="N50" s="305"/>
      <c r="O50" s="86"/>
      <c r="P50" s="64"/>
      <c r="Q50" s="32"/>
    </row>
    <row r="51" spans="1:17" ht="19.5" customHeight="1" x14ac:dyDescent="0.3">
      <c r="A51" s="57"/>
      <c r="B51" s="63"/>
      <c r="C51" s="202">
        <v>4.2</v>
      </c>
      <c r="D51" s="490" t="s">
        <v>697</v>
      </c>
      <c r="E51" s="491"/>
      <c r="F51" s="491"/>
      <c r="G51" s="491"/>
      <c r="H51" s="491"/>
      <c r="I51" s="491"/>
      <c r="J51" s="491"/>
      <c r="K51" s="491"/>
      <c r="L51" s="491"/>
      <c r="M51" s="491"/>
      <c r="N51" s="491"/>
      <c r="O51" s="492"/>
      <c r="P51" s="64"/>
      <c r="Q51" s="32"/>
    </row>
    <row r="52" spans="1:17" ht="15.75" customHeight="1" x14ac:dyDescent="0.3">
      <c r="A52" s="57"/>
      <c r="B52" s="63"/>
      <c r="C52" s="494"/>
      <c r="D52" s="486" t="s">
        <v>688</v>
      </c>
      <c r="E52" s="475"/>
      <c r="F52" s="475"/>
      <c r="G52" s="475"/>
      <c r="H52" s="475"/>
      <c r="I52" s="475"/>
      <c r="J52" s="475"/>
      <c r="K52" s="476"/>
      <c r="L52" s="79"/>
      <c r="M52" s="81"/>
      <c r="N52" s="63"/>
      <c r="O52" s="69"/>
      <c r="P52" s="64"/>
      <c r="Q52" s="32"/>
    </row>
    <row r="53" spans="1:17" ht="15.6" customHeight="1" x14ac:dyDescent="0.3">
      <c r="A53" s="57"/>
      <c r="B53" s="63"/>
      <c r="C53" s="494"/>
      <c r="D53" s="203"/>
      <c r="E53" s="167"/>
      <c r="F53" s="167"/>
      <c r="G53" s="167"/>
      <c r="H53" s="167"/>
      <c r="I53" s="167"/>
      <c r="J53" s="475" t="s">
        <v>680</v>
      </c>
      <c r="K53" s="476"/>
      <c r="L53" s="79"/>
      <c r="M53" s="81"/>
      <c r="N53" s="63"/>
      <c r="O53" s="69"/>
      <c r="P53" s="64"/>
      <c r="Q53" s="32"/>
    </row>
    <row r="54" spans="1:17" ht="15" customHeight="1" x14ac:dyDescent="0.3">
      <c r="A54" s="57"/>
      <c r="B54" s="80"/>
      <c r="C54" s="494"/>
      <c r="D54" s="486" t="s">
        <v>694</v>
      </c>
      <c r="E54" s="475"/>
      <c r="F54" s="475"/>
      <c r="G54" s="475"/>
      <c r="H54" s="475"/>
      <c r="I54" s="475"/>
      <c r="J54" s="475"/>
      <c r="K54" s="476"/>
      <c r="L54" s="12"/>
      <c r="M54" s="81"/>
      <c r="N54" s="63"/>
      <c r="O54" s="82"/>
      <c r="P54" s="64"/>
      <c r="Q54" s="32"/>
    </row>
    <row r="55" spans="1:17" ht="15" customHeight="1" x14ac:dyDescent="0.3">
      <c r="A55" s="57"/>
      <c r="B55" s="80"/>
      <c r="C55" s="494"/>
      <c r="D55" s="203"/>
      <c r="E55" s="167"/>
      <c r="F55" s="167"/>
      <c r="G55" s="167"/>
      <c r="H55" s="167"/>
      <c r="I55" s="167"/>
      <c r="J55" s="167"/>
      <c r="K55" s="168" t="s">
        <v>371</v>
      </c>
      <c r="L55" s="12"/>
      <c r="M55" s="83" t="str">
        <f>IF(OR(ISBLANK(M52),ISBLANK(M54))," ",M54/M52)</f>
        <v xml:space="preserve"> </v>
      </c>
      <c r="N55" s="63"/>
      <c r="O55" s="82"/>
      <c r="P55" s="64"/>
      <c r="Q55" s="32"/>
    </row>
    <row r="56" spans="1:17" ht="15" customHeight="1" x14ac:dyDescent="0.3">
      <c r="A56" s="57"/>
      <c r="B56" s="84"/>
      <c r="C56" s="494"/>
      <c r="D56" s="486" t="s">
        <v>0</v>
      </c>
      <c r="E56" s="475"/>
      <c r="F56" s="475"/>
      <c r="G56" s="475"/>
      <c r="H56" s="475"/>
      <c r="I56" s="475"/>
      <c r="J56" s="475"/>
      <c r="K56" s="476"/>
      <c r="L56" s="12"/>
      <c r="M56" s="85" t="str">
        <f>IF(OR(ISBLANK(M53),ISBLANK(M54))," ",M54*60/M53)</f>
        <v xml:space="preserve"> </v>
      </c>
      <c r="N56" s="63"/>
      <c r="O56" s="82"/>
      <c r="P56" s="64"/>
      <c r="Q56" s="32"/>
    </row>
    <row r="57" spans="1:17" ht="15" customHeight="1" x14ac:dyDescent="0.3">
      <c r="A57" s="57"/>
      <c r="B57" s="80"/>
      <c r="C57" s="494"/>
      <c r="D57" s="486" t="s">
        <v>695</v>
      </c>
      <c r="E57" s="475"/>
      <c r="F57" s="475"/>
      <c r="G57" s="475"/>
      <c r="H57" s="475"/>
      <c r="I57" s="475"/>
      <c r="J57" s="475"/>
      <c r="K57" s="476"/>
      <c r="L57" s="12"/>
      <c r="M57" s="81"/>
      <c r="N57" s="63"/>
      <c r="O57" s="82"/>
      <c r="P57" s="64"/>
      <c r="Q57" s="32"/>
    </row>
    <row r="58" spans="1:17" ht="15" customHeight="1" x14ac:dyDescent="0.3">
      <c r="A58" s="57"/>
      <c r="B58" s="84"/>
      <c r="C58" s="494"/>
      <c r="D58" s="203"/>
      <c r="E58" s="167"/>
      <c r="F58" s="167"/>
      <c r="G58" s="167"/>
      <c r="H58" s="167"/>
      <c r="I58" s="167"/>
      <c r="J58" s="167"/>
      <c r="K58" s="168" t="s">
        <v>371</v>
      </c>
      <c r="L58" s="12"/>
      <c r="M58" s="83" t="str">
        <f>IF(OR(ISBLANK(M52),ISBLANK(M57))," ",M57/M52)</f>
        <v xml:space="preserve"> </v>
      </c>
      <c r="N58" s="63"/>
      <c r="O58" s="82"/>
      <c r="P58" s="64"/>
      <c r="Q58" s="32"/>
    </row>
    <row r="59" spans="1:17" ht="15" customHeight="1" x14ac:dyDescent="0.3">
      <c r="A59" s="57"/>
      <c r="B59" s="80"/>
      <c r="C59" s="494"/>
      <c r="D59" s="486" t="s">
        <v>1</v>
      </c>
      <c r="E59" s="475"/>
      <c r="F59" s="475"/>
      <c r="G59" s="475"/>
      <c r="H59" s="475"/>
      <c r="I59" s="475"/>
      <c r="J59" s="475"/>
      <c r="K59" s="476"/>
      <c r="L59" s="12"/>
      <c r="M59" s="88" t="str">
        <f>IF(OR(ISBLANK(M53),ISBLANK(M57))," ",M57*60/M53)</f>
        <v xml:space="preserve"> </v>
      </c>
      <c r="N59" s="63"/>
      <c r="O59" s="82"/>
      <c r="P59" s="64"/>
      <c r="Q59" s="32"/>
    </row>
    <row r="60" spans="1:17" ht="15" customHeight="1" x14ac:dyDescent="0.3">
      <c r="A60" s="57"/>
      <c r="B60" s="87"/>
      <c r="C60" s="494"/>
      <c r="D60" s="486" t="s">
        <v>2</v>
      </c>
      <c r="E60" s="475"/>
      <c r="F60" s="475"/>
      <c r="G60" s="475"/>
      <c r="H60" s="475"/>
      <c r="I60" s="475"/>
      <c r="J60" s="475"/>
      <c r="K60" s="476"/>
      <c r="L60" s="12"/>
      <c r="M60" s="90" t="str">
        <f>IF(OR(ISBLANK(M54),ISBLANK(M57))," ",AVERAGE(M54,M57))</f>
        <v xml:space="preserve"> </v>
      </c>
      <c r="N60" s="63"/>
      <c r="O60" s="82"/>
      <c r="P60" s="64"/>
      <c r="Q60" s="32"/>
    </row>
    <row r="61" spans="1:17" ht="16.5" customHeight="1" thickBot="1" x14ac:dyDescent="0.35">
      <c r="A61" s="57"/>
      <c r="B61" s="63"/>
      <c r="C61" s="494"/>
      <c r="D61" s="203"/>
      <c r="E61" s="167"/>
      <c r="F61" s="167"/>
      <c r="G61" s="167"/>
      <c r="H61" s="167"/>
      <c r="I61" s="167"/>
      <c r="J61" s="475" t="s">
        <v>689</v>
      </c>
      <c r="K61" s="476"/>
      <c r="L61" s="93"/>
      <c r="M61" s="91" t="str">
        <f>IF(ISNUMBER(M60),((M55+M58)/2)," ")</f>
        <v xml:space="preserve"> </v>
      </c>
      <c r="N61" s="91" t="str">
        <f>IF(ISNUMBER(M61),IF(M61&lt;0.0601,"PASS","FAIL")," ")</f>
        <v xml:space="preserve"> </v>
      </c>
      <c r="O61" s="324" t="s">
        <v>615</v>
      </c>
      <c r="P61" s="64"/>
      <c r="Q61" s="32"/>
    </row>
    <row r="62" spans="1:17" ht="32.25" customHeight="1" thickBot="1" x14ac:dyDescent="0.35">
      <c r="A62" s="57"/>
      <c r="B62" s="63"/>
      <c r="C62" s="496"/>
      <c r="D62" s="477" t="s">
        <v>373</v>
      </c>
      <c r="E62" s="478"/>
      <c r="F62" s="478"/>
      <c r="G62" s="478"/>
      <c r="H62" s="478"/>
      <c r="I62" s="478"/>
      <c r="J62" s="478"/>
      <c r="K62" s="479"/>
      <c r="L62" s="94"/>
      <c r="M62" s="95" t="str">
        <f>IF(ISNUMBER(M60),((M56+M59)/2)," ")</f>
        <v xml:space="preserve"> </v>
      </c>
      <c r="N62" s="306"/>
      <c r="O62" s="96"/>
      <c r="P62" s="64"/>
      <c r="Q62" s="32"/>
    </row>
    <row r="63" spans="1:17" ht="6.9" customHeight="1" x14ac:dyDescent="0.3">
      <c r="A63" s="57"/>
      <c r="B63" s="63"/>
      <c r="C63" s="60"/>
      <c r="D63" s="13"/>
      <c r="E63" s="13"/>
      <c r="F63" s="13"/>
      <c r="G63" s="13"/>
      <c r="H63" s="13"/>
      <c r="I63" s="13"/>
      <c r="J63" s="13"/>
      <c r="K63" s="62"/>
      <c r="L63" s="79"/>
      <c r="M63" s="63"/>
      <c r="N63" s="63"/>
      <c r="O63" s="63"/>
      <c r="P63" s="64"/>
      <c r="Q63" s="32"/>
    </row>
    <row r="64" spans="1:17" ht="16.2" thickBot="1" x14ac:dyDescent="0.35">
      <c r="A64" s="51"/>
      <c r="B64" s="97"/>
      <c r="C64" s="98"/>
      <c r="D64" s="98"/>
      <c r="E64" s="98"/>
      <c r="F64" s="98"/>
      <c r="G64" s="98"/>
      <c r="H64" s="98"/>
      <c r="I64" s="98"/>
      <c r="J64" s="98"/>
      <c r="K64" s="99"/>
      <c r="L64" s="100"/>
      <c r="M64" s="97"/>
      <c r="N64" s="97"/>
      <c r="O64" s="97"/>
      <c r="P64" s="52"/>
      <c r="Q64" s="53"/>
    </row>
    <row r="65" spans="3:3" x14ac:dyDescent="0.3">
      <c r="C65" s="60"/>
    </row>
  </sheetData>
  <mergeCells count="51">
    <mergeCell ref="D35:K35"/>
    <mergeCell ref="D8:K8"/>
    <mergeCell ref="C2:O2"/>
    <mergeCell ref="C4:P4"/>
    <mergeCell ref="D6:K6"/>
    <mergeCell ref="D7:K7"/>
    <mergeCell ref="D5:K5"/>
    <mergeCell ref="D9:K9"/>
    <mergeCell ref="D14:K14"/>
    <mergeCell ref="D16:K16"/>
    <mergeCell ref="D26:K26"/>
    <mergeCell ref="D18:K18"/>
    <mergeCell ref="D24:K24"/>
    <mergeCell ref="D13:K13"/>
    <mergeCell ref="D33:K33"/>
    <mergeCell ref="D15:O15"/>
    <mergeCell ref="C40:C50"/>
    <mergeCell ref="D40:K40"/>
    <mergeCell ref="J41:K41"/>
    <mergeCell ref="D42:K42"/>
    <mergeCell ref="C52:C62"/>
    <mergeCell ref="D52:K52"/>
    <mergeCell ref="J53:K53"/>
    <mergeCell ref="D54:K54"/>
    <mergeCell ref="D56:K56"/>
    <mergeCell ref="D57:K57"/>
    <mergeCell ref="D59:K59"/>
    <mergeCell ref="D60:K60"/>
    <mergeCell ref="D38:O38"/>
    <mergeCell ref="J61:K61"/>
    <mergeCell ref="D62:K62"/>
    <mergeCell ref="D10:K10"/>
    <mergeCell ref="D22:K22"/>
    <mergeCell ref="D44:K44"/>
    <mergeCell ref="D45:K45"/>
    <mergeCell ref="D47:K47"/>
    <mergeCell ref="D48:K48"/>
    <mergeCell ref="J49:K49"/>
    <mergeCell ref="D39:O39"/>
    <mergeCell ref="D51:O51"/>
    <mergeCell ref="D28:K28"/>
    <mergeCell ref="D30:K30"/>
    <mergeCell ref="D32:K32"/>
    <mergeCell ref="D50:K50"/>
    <mergeCell ref="D29:O29"/>
    <mergeCell ref="D21:K21"/>
    <mergeCell ref="D17:O17"/>
    <mergeCell ref="D19:O19"/>
    <mergeCell ref="D23:O23"/>
    <mergeCell ref="D25:O25"/>
    <mergeCell ref="D27:O27"/>
  </mergeCells>
  <conditionalFormatting sqref="N61">
    <cfRule type="containsText" dxfId="2" priority="2" operator="containsText" text="PASS">
      <formula>NOT(ISERROR(SEARCH("PASS",N61)))</formula>
    </cfRule>
    <cfRule type="containsText" dxfId="1" priority="1" operator="containsText" text="FAIL">
      <formula>NOT(ISERROR(SEARCH("FAIL",N61)))</formula>
    </cfRule>
  </conditionalFormatting>
  <pageMargins left="0.25" right="0.25" top="0.25" bottom="0.25" header="0.5" footer="0.5"/>
  <pageSetup scale="48" orientation="portrait" horizontalDpi="4294967292" verticalDpi="4294967292" r:id="rId1"/>
  <rowBreaks count="1" manualBreakCount="1">
    <brk id="6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pageSetUpPr fitToPage="1"/>
  </sheetPr>
  <dimension ref="A1:AM62"/>
  <sheetViews>
    <sheetView view="pageBreakPreview" topLeftCell="A33" zoomScale="85" zoomScaleNormal="100" zoomScaleSheetLayoutView="85" zoomScalePageLayoutView="55" workbookViewId="0">
      <selection activeCell="D17" sqref="D17:AB17"/>
    </sheetView>
  </sheetViews>
  <sheetFormatPr defaultColWidth="10.8984375" defaultRowHeight="15.6" x14ac:dyDescent="0.3"/>
  <cols>
    <col min="1" max="2" width="1.8984375" customWidth="1"/>
    <col min="3" max="3" width="7.19921875" style="107" customWidth="1"/>
    <col min="4" max="4" width="4.3984375" style="107" customWidth="1"/>
    <col min="5" max="6" width="4.3984375" customWidth="1"/>
    <col min="7" max="12" width="4" customWidth="1"/>
    <col min="13" max="14" width="4.3984375" customWidth="1"/>
    <col min="15" max="15" width="4.69921875" customWidth="1"/>
    <col min="16" max="18" width="4.3984375" style="105" customWidth="1"/>
    <col min="19" max="19" width="5.19921875" style="105" customWidth="1"/>
    <col min="20" max="22" width="4.3984375" style="105" customWidth="1"/>
    <col min="23" max="23" width="11.69921875" style="105" customWidth="1"/>
    <col min="24" max="24" width="9.5" style="105" customWidth="1"/>
    <col min="25" max="25" width="7.19921875" style="105" customWidth="1"/>
    <col min="26" max="26" width="8.19921875" style="105" customWidth="1"/>
    <col min="27" max="27" width="7.3984375" style="105" customWidth="1"/>
    <col min="28" max="28" width="6.69921875" style="105" customWidth="1"/>
    <col min="29" max="29" width="7.5" style="105" customWidth="1"/>
    <col min="30" max="30" width="9.19921875" style="106" customWidth="1"/>
    <col min="31" max="31" width="8.69921875" style="106" customWidth="1"/>
    <col min="32" max="32" width="2.69921875" style="106" customWidth="1"/>
    <col min="33" max="33" width="1.8984375" customWidth="1"/>
    <col min="34" max="37" width="10.8984375" style="105" hidden="1" customWidth="1"/>
    <col min="38" max="39" width="0" style="105" hidden="1" customWidth="1"/>
    <col min="40" max="16384" width="10.8984375" style="105"/>
  </cols>
  <sheetData>
    <row r="1" spans="1:39" customFormat="1" ht="14.25" customHeight="1" thickBot="1" x14ac:dyDescent="0.35">
      <c r="A1" s="28"/>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30"/>
      <c r="AH1" s="111"/>
      <c r="AI1" s="111"/>
    </row>
    <row r="2" spans="1:39" s="111" customFormat="1" ht="99.75" customHeight="1" x14ac:dyDescent="0.3">
      <c r="A2" s="57"/>
      <c r="B2" s="253"/>
      <c r="C2" s="447" t="s">
        <v>401</v>
      </c>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293"/>
      <c r="AF2" s="165"/>
      <c r="AG2" s="32"/>
    </row>
    <row r="3" spans="1:39" s="111" customFormat="1" ht="6" customHeight="1" x14ac:dyDescent="0.3">
      <c r="A3" s="31"/>
      <c r="B3" s="33"/>
      <c r="C3" s="160"/>
      <c r="D3" s="160"/>
      <c r="E3" s="11"/>
      <c r="F3" s="11"/>
      <c r="G3" s="11"/>
      <c r="H3" s="11"/>
      <c r="I3" s="11"/>
      <c r="J3" s="11"/>
      <c r="K3" s="11"/>
      <c r="L3" s="11"/>
      <c r="M3" s="11"/>
      <c r="N3" s="11"/>
      <c r="O3" s="11"/>
      <c r="P3" s="159"/>
      <c r="Q3" s="159"/>
      <c r="R3" s="159"/>
      <c r="S3" s="159"/>
      <c r="T3" s="159"/>
      <c r="U3" s="159"/>
      <c r="V3" s="159"/>
      <c r="W3" s="159"/>
      <c r="X3" s="159"/>
      <c r="Y3" s="158"/>
      <c r="Z3" s="157"/>
      <c r="AA3" s="156"/>
      <c r="AB3" s="156"/>
      <c r="AC3" s="155"/>
      <c r="AD3" s="154"/>
      <c r="AE3" s="154"/>
      <c r="AF3" s="154"/>
      <c r="AG3" s="32"/>
    </row>
    <row r="4" spans="1:39" s="60" customFormat="1" ht="35.25" customHeight="1" x14ac:dyDescent="0.3">
      <c r="A4" s="31"/>
      <c r="B4" s="33"/>
      <c r="C4" s="498" t="s">
        <v>648</v>
      </c>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294"/>
      <c r="AF4" s="161"/>
      <c r="AG4" s="32"/>
    </row>
    <row r="5" spans="1:39" s="111" customFormat="1" ht="6" customHeight="1" thickBot="1" x14ac:dyDescent="0.35">
      <c r="A5" s="31"/>
      <c r="B5" s="33"/>
      <c r="C5" s="160"/>
      <c r="D5" s="160"/>
      <c r="E5" s="11"/>
      <c r="F5" s="11"/>
      <c r="G5" s="11"/>
      <c r="H5" s="11"/>
      <c r="I5" s="11"/>
      <c r="J5" s="11"/>
      <c r="K5" s="11"/>
      <c r="L5" s="11"/>
      <c r="M5" s="11"/>
      <c r="N5" s="11"/>
      <c r="O5" s="11"/>
      <c r="P5" s="159"/>
      <c r="Q5" s="159"/>
      <c r="R5" s="159"/>
      <c r="S5" s="159"/>
      <c r="T5" s="159"/>
      <c r="U5" s="159"/>
      <c r="V5" s="159"/>
      <c r="W5" s="159"/>
      <c r="X5" s="159"/>
      <c r="Y5" s="158"/>
      <c r="Z5" s="157"/>
      <c r="AA5" s="156"/>
      <c r="AB5" s="156"/>
      <c r="AC5" s="155"/>
      <c r="AD5" s="154"/>
      <c r="AE5" s="154"/>
      <c r="AF5" s="154"/>
      <c r="AG5" s="32"/>
    </row>
    <row r="6" spans="1:39" s="107" customFormat="1" ht="31.2" x14ac:dyDescent="0.3">
      <c r="A6" s="31"/>
      <c r="B6" s="33"/>
      <c r="C6" s="234">
        <v>1</v>
      </c>
      <c r="D6" s="519" t="s">
        <v>402</v>
      </c>
      <c r="E6" s="519"/>
      <c r="F6" s="519"/>
      <c r="G6" s="519"/>
      <c r="H6" s="519"/>
      <c r="I6" s="519"/>
      <c r="J6" s="519"/>
      <c r="K6" s="519"/>
      <c r="L6" s="519"/>
      <c r="M6" s="519"/>
      <c r="N6" s="519"/>
      <c r="O6" s="519"/>
      <c r="P6" s="519"/>
      <c r="Q6" s="519"/>
      <c r="R6" s="519"/>
      <c r="S6" s="519"/>
      <c r="T6" s="519"/>
      <c r="U6" s="519"/>
      <c r="V6" s="519"/>
      <c r="W6" s="519"/>
      <c r="X6" s="519"/>
      <c r="Y6" s="519"/>
      <c r="Z6" s="519"/>
      <c r="AA6" s="519"/>
      <c r="AB6" s="519"/>
      <c r="AC6" s="266" t="s">
        <v>28</v>
      </c>
      <c r="AD6" s="266" t="s">
        <v>29</v>
      </c>
      <c r="AE6" s="310" t="s">
        <v>609</v>
      </c>
      <c r="AF6" s="166"/>
      <c r="AG6" s="32"/>
    </row>
    <row r="7" spans="1:39" x14ac:dyDescent="0.3">
      <c r="A7" s="31"/>
      <c r="B7" s="33"/>
      <c r="C7" s="108">
        <v>1.1000000000000001</v>
      </c>
      <c r="D7" s="521" t="s">
        <v>400</v>
      </c>
      <c r="E7" s="513"/>
      <c r="F7" s="513"/>
      <c r="G7" s="456"/>
      <c r="H7" s="522"/>
      <c r="I7" s="522"/>
      <c r="J7" s="521" t="s">
        <v>403</v>
      </c>
      <c r="K7" s="513"/>
      <c r="L7" s="513"/>
      <c r="M7" s="513"/>
      <c r="N7" s="513"/>
      <c r="O7" s="513"/>
      <c r="P7" s="513"/>
      <c r="Q7" s="513"/>
      <c r="R7" s="513"/>
      <c r="S7" s="523"/>
      <c r="T7" s="524"/>
      <c r="U7" s="525"/>
      <c r="V7" s="526"/>
      <c r="W7" s="164" t="s">
        <v>388</v>
      </c>
      <c r="X7" s="456"/>
      <c r="Y7" s="457"/>
      <c r="Z7" s="164" t="s">
        <v>387</v>
      </c>
      <c r="AA7" s="520"/>
      <c r="AB7" s="520"/>
      <c r="AC7" s="307"/>
      <c r="AD7" s="308"/>
      <c r="AE7" s="325" t="s">
        <v>615</v>
      </c>
      <c r="AF7" s="166"/>
      <c r="AG7" s="32"/>
    </row>
    <row r="8" spans="1:39" x14ac:dyDescent="0.3">
      <c r="A8" s="31"/>
      <c r="B8" s="33"/>
      <c r="C8" s="108">
        <v>1.2</v>
      </c>
      <c r="D8" s="510" t="s">
        <v>49</v>
      </c>
      <c r="E8" s="510"/>
      <c r="F8" s="510"/>
      <c r="G8" s="510"/>
      <c r="H8" s="510"/>
      <c r="I8" s="510"/>
      <c r="J8" s="510"/>
      <c r="K8" s="510"/>
      <c r="L8" s="510"/>
      <c r="M8" s="510"/>
      <c r="N8" s="510"/>
      <c r="O8" s="510"/>
      <c r="P8" s="510"/>
      <c r="Q8" s="510"/>
      <c r="R8" s="510"/>
      <c r="S8" s="510"/>
      <c r="T8" s="510"/>
      <c r="U8" s="510"/>
      <c r="V8" s="510"/>
      <c r="W8" s="510"/>
      <c r="X8" s="510"/>
      <c r="Y8" s="510"/>
      <c r="Z8" s="510"/>
      <c r="AA8" s="510"/>
      <c r="AB8" s="510"/>
      <c r="AC8" s="307"/>
      <c r="AD8" s="308"/>
      <c r="AE8" s="325" t="s">
        <v>615</v>
      </c>
      <c r="AF8" s="166"/>
      <c r="AG8" s="32"/>
      <c r="AL8" s="153" t="s">
        <v>399</v>
      </c>
      <c r="AM8" s="153" t="s">
        <v>406</v>
      </c>
    </row>
    <row r="9" spans="1:39" ht="15" customHeight="1" x14ac:dyDescent="0.3">
      <c r="A9" s="31"/>
      <c r="B9" s="33"/>
      <c r="C9" s="108" t="s">
        <v>687</v>
      </c>
      <c r="D9" s="528" t="s">
        <v>660</v>
      </c>
      <c r="E9" s="528"/>
      <c r="F9" s="528"/>
      <c r="G9" s="528"/>
      <c r="H9" s="528"/>
      <c r="I9" s="528"/>
      <c r="J9" s="528"/>
      <c r="K9" s="528"/>
      <c r="L9" s="528"/>
      <c r="M9" s="528"/>
      <c r="N9" s="528"/>
      <c r="O9" s="528"/>
      <c r="P9" s="528"/>
      <c r="Q9" s="528"/>
      <c r="R9" s="528"/>
      <c r="S9" s="528"/>
      <c r="T9" s="528"/>
      <c r="U9" s="528"/>
      <c r="V9" s="528"/>
      <c r="W9" s="528"/>
      <c r="X9" s="528"/>
      <c r="Y9" s="528"/>
      <c r="Z9" s="528"/>
      <c r="AA9" s="528"/>
      <c r="AB9" s="528"/>
      <c r="AC9" s="307"/>
      <c r="AD9" s="308"/>
      <c r="AE9" s="326" t="s">
        <v>613</v>
      </c>
      <c r="AF9" s="166"/>
      <c r="AG9" s="32"/>
      <c r="AL9" s="153" t="s">
        <v>398</v>
      </c>
      <c r="AM9" s="153" t="s">
        <v>397</v>
      </c>
    </row>
    <row r="10" spans="1:39" ht="15" customHeight="1" x14ac:dyDescent="0.3">
      <c r="A10" s="31"/>
      <c r="B10" s="33"/>
      <c r="C10" s="108" t="s">
        <v>659</v>
      </c>
      <c r="D10" s="528" t="s">
        <v>661</v>
      </c>
      <c r="E10" s="528"/>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307"/>
      <c r="AD10" s="308"/>
      <c r="AE10" s="325" t="s">
        <v>615</v>
      </c>
      <c r="AF10" s="166"/>
      <c r="AG10" s="32"/>
      <c r="AL10" s="153"/>
      <c r="AM10" s="153"/>
    </row>
    <row r="11" spans="1:39" x14ac:dyDescent="0.3">
      <c r="A11" s="31"/>
      <c r="B11" s="33"/>
      <c r="C11" s="197">
        <v>1.4</v>
      </c>
      <c r="D11" s="528" t="s">
        <v>407</v>
      </c>
      <c r="E11" s="528"/>
      <c r="F11" s="528"/>
      <c r="G11" s="528"/>
      <c r="H11" s="528"/>
      <c r="I11" s="528"/>
      <c r="J11" s="528"/>
      <c r="K11" s="528"/>
      <c r="L11" s="528"/>
      <c r="M11" s="528"/>
      <c r="N11" s="528"/>
      <c r="O11" s="528"/>
      <c r="P11" s="528"/>
      <c r="Q11" s="528"/>
      <c r="R11" s="528"/>
      <c r="S11" s="528"/>
      <c r="T11" s="528"/>
      <c r="U11" s="528"/>
      <c r="V11" s="528"/>
      <c r="W11" s="528"/>
      <c r="X11" s="528"/>
      <c r="Y11" s="528"/>
      <c r="Z11" s="528"/>
      <c r="AA11" s="528"/>
      <c r="AB11" s="528"/>
      <c r="AC11" s="307"/>
      <c r="AD11" s="308"/>
      <c r="AE11" s="326" t="s">
        <v>613</v>
      </c>
      <c r="AF11" s="166"/>
      <c r="AG11" s="32"/>
      <c r="AL11" s="153" t="s">
        <v>396</v>
      </c>
      <c r="AM11" s="153"/>
    </row>
    <row r="12" spans="1:39" x14ac:dyDescent="0.3">
      <c r="A12" s="31"/>
      <c r="B12" s="33"/>
      <c r="C12" s="108">
        <v>1.5</v>
      </c>
      <c r="D12" s="529" t="s">
        <v>395</v>
      </c>
      <c r="E12" s="529"/>
      <c r="F12" s="529"/>
      <c r="G12" s="529"/>
      <c r="H12" s="529"/>
      <c r="I12" s="529"/>
      <c r="J12" s="529"/>
      <c r="K12" s="529"/>
      <c r="L12" s="529"/>
      <c r="M12" s="529"/>
      <c r="N12" s="529"/>
      <c r="O12" s="529"/>
      <c r="P12" s="529"/>
      <c r="Q12" s="529"/>
      <c r="R12" s="529"/>
      <c r="S12" s="529"/>
      <c r="T12" s="529"/>
      <c r="U12" s="529"/>
      <c r="V12" s="529"/>
      <c r="W12" s="529"/>
      <c r="X12" s="529"/>
      <c r="Y12" s="529"/>
      <c r="Z12" s="529"/>
      <c r="AA12" s="529"/>
      <c r="AB12" s="529"/>
      <c r="AC12" s="307"/>
      <c r="AD12" s="308"/>
      <c r="AE12" s="326" t="s">
        <v>613</v>
      </c>
      <c r="AF12" s="166"/>
      <c r="AG12" s="32"/>
      <c r="AL12" s="153" t="s">
        <v>394</v>
      </c>
      <c r="AM12" s="153"/>
    </row>
    <row r="13" spans="1:39" x14ac:dyDescent="0.3">
      <c r="A13" s="31"/>
      <c r="B13" s="33"/>
      <c r="C13" s="197">
        <v>1.6</v>
      </c>
      <c r="D13" s="530" t="s">
        <v>560</v>
      </c>
      <c r="E13" s="530"/>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307"/>
      <c r="AD13" s="308"/>
      <c r="AE13" s="325" t="s">
        <v>618</v>
      </c>
      <c r="AF13" s="166"/>
      <c r="AG13" s="32"/>
      <c r="AL13" s="153" t="s">
        <v>393</v>
      </c>
      <c r="AM13" s="153"/>
    </row>
    <row r="14" spans="1:39" ht="15" customHeight="1" x14ac:dyDescent="0.3">
      <c r="A14" s="31"/>
      <c r="B14" s="33"/>
      <c r="C14" s="108">
        <v>1.7</v>
      </c>
      <c r="D14" s="502" t="s">
        <v>392</v>
      </c>
      <c r="E14" s="502"/>
      <c r="F14" s="502"/>
      <c r="G14" s="502"/>
      <c r="H14" s="502"/>
      <c r="I14" s="502"/>
      <c r="J14" s="502"/>
      <c r="K14" s="502"/>
      <c r="L14" s="502"/>
      <c r="M14" s="502"/>
      <c r="N14" s="502"/>
      <c r="O14" s="502"/>
      <c r="P14" s="502"/>
      <c r="Q14" s="502"/>
      <c r="R14" s="502"/>
      <c r="S14" s="502"/>
      <c r="T14" s="502"/>
      <c r="U14" s="502"/>
      <c r="V14" s="502"/>
      <c r="W14" s="502"/>
      <c r="X14" s="502"/>
      <c r="Y14" s="502"/>
      <c r="Z14" s="502"/>
      <c r="AA14" s="502"/>
      <c r="AB14" s="502"/>
      <c r="AC14" s="307"/>
      <c r="AD14" s="308"/>
      <c r="AE14" s="326" t="s">
        <v>613</v>
      </c>
      <c r="AF14" s="166"/>
      <c r="AG14" s="32"/>
    </row>
    <row r="15" spans="1:39" ht="29.25" customHeight="1" x14ac:dyDescent="0.3">
      <c r="A15" s="31"/>
      <c r="B15" s="33"/>
      <c r="C15" s="108">
        <v>1.8</v>
      </c>
      <c r="D15" s="531" t="s">
        <v>391</v>
      </c>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152"/>
      <c r="AC15" s="307"/>
      <c r="AD15" s="308"/>
      <c r="AE15" s="325" t="s">
        <v>615</v>
      </c>
      <c r="AF15" s="166"/>
      <c r="AG15" s="32"/>
    </row>
    <row r="16" spans="1:39" ht="29.25" customHeight="1" x14ac:dyDescent="0.3">
      <c r="A16" s="31"/>
      <c r="B16" s="33"/>
      <c r="C16" s="197">
        <v>1.9</v>
      </c>
      <c r="D16" s="527" t="s">
        <v>649</v>
      </c>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307"/>
      <c r="AD16" s="308"/>
      <c r="AE16" s="325" t="s">
        <v>615</v>
      </c>
      <c r="AF16" s="166"/>
      <c r="AG16" s="32"/>
    </row>
    <row r="17" spans="1:36" ht="16.2" customHeight="1" x14ac:dyDescent="0.3">
      <c r="A17" s="31"/>
      <c r="B17" s="33"/>
      <c r="C17" s="198">
        <v>1.1000000000000001</v>
      </c>
      <c r="D17" s="532" t="s">
        <v>700</v>
      </c>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4"/>
      <c r="AC17" s="307"/>
      <c r="AD17" s="308"/>
      <c r="AE17" s="325" t="s">
        <v>615</v>
      </c>
      <c r="AF17" s="166"/>
      <c r="AG17" s="32"/>
    </row>
    <row r="18" spans="1:36" ht="15.9" customHeight="1" x14ac:dyDescent="0.3">
      <c r="A18" s="31"/>
      <c r="B18" s="33"/>
      <c r="C18" s="199">
        <v>1.1100000000000001</v>
      </c>
      <c r="D18" s="507" t="s">
        <v>390</v>
      </c>
      <c r="E18" s="508"/>
      <c r="F18" s="508"/>
      <c r="G18" s="508"/>
      <c r="H18" s="508"/>
      <c r="I18" s="508"/>
      <c r="J18" s="508"/>
      <c r="K18" s="508"/>
      <c r="L18" s="508"/>
      <c r="M18" s="508"/>
      <c r="N18" s="508"/>
      <c r="O18" s="508"/>
      <c r="P18" s="508"/>
      <c r="Q18" s="508"/>
      <c r="R18" s="508"/>
      <c r="S18" s="508"/>
      <c r="T18" s="508"/>
      <c r="U18" s="508"/>
      <c r="V18" s="508"/>
      <c r="W18" s="508"/>
      <c r="X18" s="508"/>
      <c r="Y18" s="508"/>
      <c r="Z18" s="508"/>
      <c r="AA18" s="508"/>
      <c r="AB18" s="509"/>
      <c r="AC18" s="307"/>
      <c r="AD18" s="308"/>
      <c r="AE18" s="326" t="s">
        <v>613</v>
      </c>
      <c r="AF18" s="166"/>
      <c r="AG18" s="32"/>
    </row>
    <row r="19" spans="1:36" x14ac:dyDescent="0.3">
      <c r="A19" s="31"/>
      <c r="B19" s="33"/>
      <c r="C19" s="199">
        <v>1.1200000000000001</v>
      </c>
      <c r="D19" s="507" t="s">
        <v>475</v>
      </c>
      <c r="E19" s="508"/>
      <c r="F19" s="508"/>
      <c r="G19" s="508"/>
      <c r="H19" s="508"/>
      <c r="I19" s="508"/>
      <c r="J19" s="508"/>
      <c r="K19" s="508"/>
      <c r="L19" s="508"/>
      <c r="M19" s="508"/>
      <c r="N19" s="508"/>
      <c r="O19" s="508"/>
      <c r="P19" s="508"/>
      <c r="Q19" s="508"/>
      <c r="R19" s="508"/>
      <c r="S19" s="508"/>
      <c r="T19" s="508"/>
      <c r="U19" s="508"/>
      <c r="V19" s="508"/>
      <c r="W19" s="508"/>
      <c r="X19" s="508"/>
      <c r="Y19" s="508"/>
      <c r="Z19" s="508"/>
      <c r="AA19" s="508"/>
      <c r="AB19" s="509"/>
      <c r="AC19" s="307"/>
      <c r="AD19" s="308"/>
      <c r="AE19" s="326" t="s">
        <v>613</v>
      </c>
      <c r="AF19" s="166"/>
      <c r="AG19" s="32"/>
    </row>
    <row r="20" spans="1:36" x14ac:dyDescent="0.3">
      <c r="A20" s="31"/>
      <c r="B20" s="33"/>
      <c r="C20" s="198">
        <v>1.1299999999999999</v>
      </c>
      <c r="D20" s="507" t="s">
        <v>45</v>
      </c>
      <c r="E20" s="508"/>
      <c r="F20" s="508"/>
      <c r="G20" s="508"/>
      <c r="H20" s="508"/>
      <c r="I20" s="508"/>
      <c r="J20" s="508"/>
      <c r="K20" s="508"/>
      <c r="L20" s="508"/>
      <c r="M20" s="508"/>
      <c r="N20" s="508"/>
      <c r="O20" s="508"/>
      <c r="P20" s="508"/>
      <c r="Q20" s="508"/>
      <c r="R20" s="508"/>
      <c r="S20" s="508"/>
      <c r="T20" s="508"/>
      <c r="U20" s="508"/>
      <c r="V20" s="508"/>
      <c r="W20" s="508"/>
      <c r="X20" s="508"/>
      <c r="Y20" s="508"/>
      <c r="Z20" s="508"/>
      <c r="AA20" s="508"/>
      <c r="AB20" s="509"/>
      <c r="AC20" s="307"/>
      <c r="AD20" s="308"/>
      <c r="AE20" s="326" t="s">
        <v>613</v>
      </c>
      <c r="AF20" s="166"/>
      <c r="AG20" s="32"/>
    </row>
    <row r="21" spans="1:36" ht="15.75" customHeight="1" x14ac:dyDescent="0.3">
      <c r="A21" s="31"/>
      <c r="B21" s="33"/>
      <c r="C21" s="108">
        <v>1.1399999999999999</v>
      </c>
      <c r="D21" s="507" t="s">
        <v>681</v>
      </c>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9"/>
      <c r="AC21" s="307"/>
      <c r="AD21" s="307"/>
      <c r="AE21" s="325" t="s">
        <v>615</v>
      </c>
      <c r="AF21" s="151"/>
      <c r="AG21" s="32"/>
    </row>
    <row r="22" spans="1:36" ht="16.2" thickBot="1" x14ac:dyDescent="0.35">
      <c r="A22" s="31"/>
      <c r="B22" s="33"/>
      <c r="C22" s="265">
        <v>1.1499999999999999</v>
      </c>
      <c r="D22" s="506" t="s">
        <v>526</v>
      </c>
      <c r="E22" s="506"/>
      <c r="F22" s="506"/>
      <c r="G22" s="506"/>
      <c r="H22" s="506"/>
      <c r="I22" s="506"/>
      <c r="J22" s="506"/>
      <c r="K22" s="506"/>
      <c r="L22" s="506"/>
      <c r="M22" s="506"/>
      <c r="N22" s="506"/>
      <c r="O22" s="506"/>
      <c r="P22" s="506"/>
      <c r="Q22" s="506"/>
      <c r="R22" s="506"/>
      <c r="S22" s="506"/>
      <c r="T22" s="506"/>
      <c r="U22" s="506"/>
      <c r="V22" s="506"/>
      <c r="W22" s="506"/>
      <c r="X22" s="506"/>
      <c r="Y22" s="506"/>
      <c r="Z22" s="506"/>
      <c r="AA22" s="506"/>
      <c r="AB22" s="506"/>
      <c r="AC22" s="309"/>
      <c r="AD22" s="309"/>
      <c r="AE22" s="325" t="s">
        <v>618</v>
      </c>
      <c r="AF22" s="151"/>
      <c r="AG22" s="32"/>
    </row>
    <row r="23" spans="1:36" ht="7.5" customHeight="1" thickBot="1" x14ac:dyDescent="0.35">
      <c r="A23" s="31"/>
      <c r="B23" s="33"/>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0"/>
      <c r="AE23" s="150"/>
      <c r="AF23" s="150"/>
      <c r="AG23" s="32"/>
    </row>
    <row r="24" spans="1:36" ht="51" customHeight="1" x14ac:dyDescent="0.3">
      <c r="A24" s="31"/>
      <c r="B24" s="33"/>
      <c r="C24" s="234">
        <v>2</v>
      </c>
      <c r="D24" s="503" t="s">
        <v>427</v>
      </c>
      <c r="E24" s="504"/>
      <c r="F24" s="504"/>
      <c r="G24" s="504"/>
      <c r="H24" s="504"/>
      <c r="I24" s="504"/>
      <c r="J24" s="504"/>
      <c r="K24" s="504"/>
      <c r="L24" s="504"/>
      <c r="M24" s="504"/>
      <c r="N24" s="504"/>
      <c r="O24" s="504"/>
      <c r="P24" s="504"/>
      <c r="Q24" s="504"/>
      <c r="R24" s="504"/>
      <c r="S24" s="504"/>
      <c r="T24" s="504"/>
      <c r="U24" s="504"/>
      <c r="V24" s="504"/>
      <c r="W24" s="504"/>
      <c r="X24" s="505"/>
      <c r="Y24" s="266" t="s">
        <v>11</v>
      </c>
      <c r="Z24" s="263" t="s">
        <v>10</v>
      </c>
      <c r="AA24" s="263" t="s">
        <v>3</v>
      </c>
      <c r="AB24" s="263" t="s">
        <v>19</v>
      </c>
      <c r="AC24" s="267" t="s">
        <v>20</v>
      </c>
      <c r="AD24" s="380" t="s">
        <v>5</v>
      </c>
      <c r="AE24" s="268" t="s">
        <v>20</v>
      </c>
      <c r="AF24" s="150"/>
      <c r="AG24" s="32"/>
    </row>
    <row r="25" spans="1:36" x14ac:dyDescent="0.3">
      <c r="A25" s="31"/>
      <c r="B25" s="33"/>
      <c r="C25" s="108">
        <v>2.1</v>
      </c>
      <c r="D25" s="502" t="s">
        <v>12</v>
      </c>
      <c r="E25" s="502"/>
      <c r="F25" s="502"/>
      <c r="G25" s="502"/>
      <c r="H25" s="502"/>
      <c r="I25" s="502"/>
      <c r="J25" s="502"/>
      <c r="K25" s="502"/>
      <c r="L25" s="502"/>
      <c r="M25" s="502"/>
      <c r="N25" s="502"/>
      <c r="O25" s="502"/>
      <c r="P25" s="502"/>
      <c r="Q25" s="502"/>
      <c r="R25" s="502"/>
      <c r="S25" s="502"/>
      <c r="T25" s="502"/>
      <c r="U25" s="502"/>
      <c r="V25" s="502"/>
      <c r="W25" s="502"/>
      <c r="X25" s="502"/>
      <c r="Y25" s="149"/>
      <c r="Z25" s="149"/>
      <c r="AA25" s="146"/>
      <c r="AB25" s="146"/>
      <c r="AC25" s="129" t="str">
        <f>IF(ISBLANK(Z25)," ",IF(Z25&gt;=Y25,"YES","NO"))</f>
        <v xml:space="preserve"> </v>
      </c>
      <c r="AD25" s="148"/>
      <c r="AE25" s="144"/>
      <c r="AF25" s="150"/>
      <c r="AG25" s="32"/>
    </row>
    <row r="26" spans="1:36" ht="15" customHeight="1" x14ac:dyDescent="0.3">
      <c r="A26" s="31"/>
      <c r="B26" s="33"/>
      <c r="C26" s="108">
        <v>2.2000000000000002</v>
      </c>
      <c r="D26" s="502" t="s">
        <v>13</v>
      </c>
      <c r="E26" s="502"/>
      <c r="F26" s="502"/>
      <c r="G26" s="502"/>
      <c r="H26" s="502"/>
      <c r="I26" s="502"/>
      <c r="J26" s="502"/>
      <c r="K26" s="502"/>
      <c r="L26" s="502"/>
      <c r="M26" s="502"/>
      <c r="N26" s="502"/>
      <c r="O26" s="502"/>
      <c r="P26" s="502"/>
      <c r="Q26" s="502"/>
      <c r="R26" s="502"/>
      <c r="S26" s="502"/>
      <c r="T26" s="502"/>
      <c r="U26" s="502"/>
      <c r="V26" s="502"/>
      <c r="W26" s="502"/>
      <c r="X26" s="502"/>
      <c r="Y26" s="149"/>
      <c r="Z26" s="149"/>
      <c r="AA26" s="146"/>
      <c r="AB26" s="146"/>
      <c r="AC26" s="129" t="str">
        <f>IF(ISBLANK(Z26)," ",IF(Z26&gt;=Y26,"YES","NO"))</f>
        <v xml:space="preserve"> </v>
      </c>
      <c r="AD26" s="148"/>
      <c r="AE26" s="144"/>
      <c r="AF26" s="150"/>
      <c r="AG26" s="32"/>
    </row>
    <row r="27" spans="1:36" ht="15" customHeight="1" x14ac:dyDescent="0.3">
      <c r="A27" s="31"/>
      <c r="B27" s="33"/>
      <c r="C27" s="108">
        <v>2.2999999999999998</v>
      </c>
      <c r="D27" s="502" t="s">
        <v>611</v>
      </c>
      <c r="E27" s="502"/>
      <c r="F27" s="502"/>
      <c r="G27" s="502"/>
      <c r="H27" s="502"/>
      <c r="I27" s="502"/>
      <c r="J27" s="502"/>
      <c r="K27" s="502"/>
      <c r="L27" s="502"/>
      <c r="M27" s="502"/>
      <c r="N27" s="502"/>
      <c r="O27" s="502"/>
      <c r="P27" s="502"/>
      <c r="Q27" s="502"/>
      <c r="R27" s="502"/>
      <c r="S27" s="516"/>
      <c r="T27" s="516"/>
      <c r="U27" s="502"/>
      <c r="V27" s="502"/>
      <c r="W27" s="502"/>
      <c r="X27" s="502"/>
      <c r="Y27" s="146"/>
      <c r="Z27" s="146"/>
      <c r="AA27" s="147" t="str">
        <f>IF(OR(ISBLANK(Z25),ISBLANK(Z26))," ",(Z25/Z26-100%))</f>
        <v xml:space="preserve"> </v>
      </c>
      <c r="AB27" s="146"/>
      <c r="AC27" s="129" t="str">
        <f>IF(ISBLANK(Z26)," ",IF(AA27&gt;10.499%,"NO",IF(AA27&lt;-10.499%,"NO","YES")))</f>
        <v xml:space="preserve"> </v>
      </c>
      <c r="AD27" s="145"/>
      <c r="AE27" s="144"/>
      <c r="AF27" s="150"/>
      <c r="AG27" s="32"/>
    </row>
    <row r="28" spans="1:36" ht="15" customHeight="1" x14ac:dyDescent="0.3">
      <c r="A28" s="31"/>
      <c r="B28" s="33"/>
      <c r="C28" s="108">
        <v>2.4</v>
      </c>
      <c r="D28" s="511" t="s">
        <v>466</v>
      </c>
      <c r="E28" s="512"/>
      <c r="F28" s="512"/>
      <c r="G28" s="512"/>
      <c r="H28" s="512"/>
      <c r="I28" s="512"/>
      <c r="J28" s="512"/>
      <c r="K28" s="512"/>
      <c r="L28" s="512"/>
      <c r="M28" s="512"/>
      <c r="N28" s="512"/>
      <c r="O28" s="512"/>
      <c r="P28" s="513" t="s">
        <v>467</v>
      </c>
      <c r="Q28" s="513"/>
      <c r="R28" s="513"/>
      <c r="S28" s="514"/>
      <c r="T28" s="515"/>
      <c r="U28" s="162" t="s">
        <v>468</v>
      </c>
      <c r="V28" s="517" t="str">
        <f>IF(ISBLANK(S28)," ",AVERAGE(Z25,Z26)*60/S28)</f>
        <v xml:space="preserve"> </v>
      </c>
      <c r="W28" s="518"/>
      <c r="X28" s="163"/>
      <c r="Y28" s="146"/>
      <c r="Z28" s="146"/>
      <c r="AA28" s="146"/>
      <c r="AB28" s="146"/>
      <c r="AC28" s="129" t="str">
        <f>IF(ISBLANK(S28)," ",IF(V28&lt;0.299,"NO","YES"))</f>
        <v xml:space="preserve"> </v>
      </c>
      <c r="AD28" s="145"/>
      <c r="AE28" s="144"/>
      <c r="AF28" s="150"/>
      <c r="AG28" s="32"/>
    </row>
    <row r="29" spans="1:36" s="111" customFormat="1" ht="12.75" customHeight="1" x14ac:dyDescent="0.3">
      <c r="A29" s="31"/>
      <c r="B29" s="33"/>
      <c r="C29" s="540">
        <v>2.5</v>
      </c>
      <c r="D29" s="502" t="s">
        <v>6</v>
      </c>
      <c r="E29" s="502"/>
      <c r="F29" s="502"/>
      <c r="G29" s="502"/>
      <c r="H29" s="502"/>
      <c r="I29" s="502"/>
      <c r="J29" s="502"/>
      <c r="K29" s="502"/>
      <c r="L29" s="502"/>
      <c r="M29" s="502"/>
      <c r="N29" s="502"/>
      <c r="O29" s="502"/>
      <c r="P29" s="502"/>
      <c r="Q29" s="502"/>
      <c r="R29" s="502"/>
      <c r="S29" s="510"/>
      <c r="T29" s="510"/>
      <c r="U29" s="502"/>
      <c r="V29" s="502"/>
      <c r="W29" s="502"/>
      <c r="X29" s="502"/>
      <c r="Y29" s="142"/>
      <c r="Z29" s="252"/>
      <c r="AA29" s="136" t="str">
        <f t="shared" ref="AA29:AA36" si="0">IF(ISBLANK(Z29)," ",(Z29/Y29-1))</f>
        <v xml:space="preserve"> </v>
      </c>
      <c r="AB29" s="135" t="str">
        <f t="shared" ref="AB29:AB36" si="1">IF(ISBLANK(Z29)," ",(Z29-Y29))</f>
        <v xml:space="preserve"> </v>
      </c>
      <c r="AC29" s="135" t="str">
        <f t="shared" ref="AC29:AC36" si="2">IF(ISBLANK(Z29)," ",IF(AB29&gt;AJ29,"NO",IF(AB29&lt;-AJ29,"NO","YES")))</f>
        <v xml:space="preserve"> </v>
      </c>
      <c r="AD29" s="141"/>
      <c r="AE29" s="133" t="str">
        <f t="shared" ref="AE29:AE36" si="3">IF(ISBLANK(AD29)," ",IF(OR(AD29&lt;-1.499,AD29&gt;1.499),"NO", "YES"))</f>
        <v xml:space="preserve"> </v>
      </c>
      <c r="AF29" s="150"/>
      <c r="AG29" s="32"/>
      <c r="AH29" s="105">
        <f t="shared" ref="AH29:AH36" si="4">Y29*0.2</f>
        <v>0</v>
      </c>
      <c r="AI29" s="105">
        <v>5</v>
      </c>
      <c r="AJ29" s="105">
        <f t="shared" ref="AJ29:AJ36" si="5">IF(AI29&gt;AH29,AI29,AH29)</f>
        <v>5</v>
      </c>
    </row>
    <row r="30" spans="1:36" ht="15" customHeight="1" x14ac:dyDescent="0.3">
      <c r="A30" s="31"/>
      <c r="B30" s="33"/>
      <c r="C30" s="541"/>
      <c r="D30" s="502" t="s">
        <v>6</v>
      </c>
      <c r="E30" s="502"/>
      <c r="F30" s="502"/>
      <c r="G30" s="502"/>
      <c r="H30" s="502"/>
      <c r="I30" s="502"/>
      <c r="J30" s="502"/>
      <c r="K30" s="502"/>
      <c r="L30" s="502"/>
      <c r="M30" s="502"/>
      <c r="N30" s="502"/>
      <c r="O30" s="502"/>
      <c r="P30" s="502"/>
      <c r="Q30" s="502"/>
      <c r="R30" s="502"/>
      <c r="S30" s="502"/>
      <c r="T30" s="502"/>
      <c r="U30" s="502"/>
      <c r="V30" s="502"/>
      <c r="W30" s="502"/>
      <c r="X30" s="502"/>
      <c r="Y30" s="130"/>
      <c r="Z30" s="123"/>
      <c r="AA30" s="136" t="str">
        <f t="shared" si="0"/>
        <v xml:space="preserve"> </v>
      </c>
      <c r="AB30" s="135" t="str">
        <f t="shared" si="1"/>
        <v xml:space="preserve"> </v>
      </c>
      <c r="AC30" s="135" t="str">
        <f t="shared" si="2"/>
        <v xml:space="preserve"> </v>
      </c>
      <c r="AD30" s="134"/>
      <c r="AE30" s="133" t="str">
        <f t="shared" si="3"/>
        <v xml:space="preserve"> </v>
      </c>
      <c r="AF30" s="150"/>
      <c r="AG30" s="32"/>
      <c r="AH30" s="105">
        <f t="shared" si="4"/>
        <v>0</v>
      </c>
      <c r="AI30" s="105">
        <v>5</v>
      </c>
      <c r="AJ30" s="105">
        <f t="shared" si="5"/>
        <v>5</v>
      </c>
    </row>
    <row r="31" spans="1:36" ht="15" customHeight="1" x14ac:dyDescent="0.3">
      <c r="A31" s="31"/>
      <c r="B31" s="33"/>
      <c r="C31" s="541"/>
      <c r="D31" s="502" t="s">
        <v>6</v>
      </c>
      <c r="E31" s="502"/>
      <c r="F31" s="502"/>
      <c r="G31" s="502"/>
      <c r="H31" s="502"/>
      <c r="I31" s="502"/>
      <c r="J31" s="502"/>
      <c r="K31" s="502"/>
      <c r="L31" s="502"/>
      <c r="M31" s="502"/>
      <c r="N31" s="502"/>
      <c r="O31" s="502"/>
      <c r="P31" s="502"/>
      <c r="Q31" s="502"/>
      <c r="R31" s="502"/>
      <c r="S31" s="502"/>
      <c r="T31" s="502"/>
      <c r="U31" s="502"/>
      <c r="V31" s="502"/>
      <c r="W31" s="502"/>
      <c r="X31" s="502"/>
      <c r="Y31" s="130"/>
      <c r="Z31" s="123"/>
      <c r="AA31" s="136" t="str">
        <f t="shared" si="0"/>
        <v xml:space="preserve"> </v>
      </c>
      <c r="AB31" s="135" t="str">
        <f t="shared" si="1"/>
        <v xml:space="preserve"> </v>
      </c>
      <c r="AC31" s="135" t="str">
        <f t="shared" si="2"/>
        <v xml:space="preserve"> </v>
      </c>
      <c r="AD31" s="134"/>
      <c r="AE31" s="133" t="str">
        <f t="shared" si="3"/>
        <v xml:space="preserve"> </v>
      </c>
      <c r="AF31" s="150"/>
      <c r="AG31" s="32"/>
      <c r="AH31" s="105">
        <f t="shared" si="4"/>
        <v>0</v>
      </c>
      <c r="AI31" s="105">
        <v>5</v>
      </c>
      <c r="AJ31" s="105">
        <f t="shared" si="5"/>
        <v>5</v>
      </c>
    </row>
    <row r="32" spans="1:36" ht="15" customHeight="1" x14ac:dyDescent="0.3">
      <c r="A32" s="31"/>
      <c r="B32" s="33"/>
      <c r="C32" s="541"/>
      <c r="D32" s="502" t="s">
        <v>6</v>
      </c>
      <c r="E32" s="502"/>
      <c r="F32" s="502"/>
      <c r="G32" s="502"/>
      <c r="H32" s="502"/>
      <c r="I32" s="502"/>
      <c r="J32" s="502"/>
      <c r="K32" s="502"/>
      <c r="L32" s="502"/>
      <c r="M32" s="502"/>
      <c r="N32" s="502"/>
      <c r="O32" s="502"/>
      <c r="P32" s="502"/>
      <c r="Q32" s="502"/>
      <c r="R32" s="502"/>
      <c r="S32" s="502"/>
      <c r="T32" s="502"/>
      <c r="U32" s="502"/>
      <c r="V32" s="502"/>
      <c r="W32" s="502"/>
      <c r="X32" s="502"/>
      <c r="Y32" s="130"/>
      <c r="Z32" s="123"/>
      <c r="AA32" s="136" t="str">
        <f t="shared" si="0"/>
        <v xml:space="preserve"> </v>
      </c>
      <c r="AB32" s="135" t="str">
        <f t="shared" si="1"/>
        <v xml:space="preserve"> </v>
      </c>
      <c r="AC32" s="135" t="str">
        <f t="shared" si="2"/>
        <v xml:space="preserve"> </v>
      </c>
      <c r="AD32" s="134"/>
      <c r="AE32" s="133" t="str">
        <f t="shared" si="3"/>
        <v xml:space="preserve"> </v>
      </c>
      <c r="AF32" s="150"/>
      <c r="AG32" s="32"/>
      <c r="AH32" s="105">
        <f t="shared" si="4"/>
        <v>0</v>
      </c>
      <c r="AI32" s="105">
        <v>5</v>
      </c>
      <c r="AJ32" s="105">
        <f t="shared" si="5"/>
        <v>5</v>
      </c>
    </row>
    <row r="33" spans="1:36" ht="15" customHeight="1" x14ac:dyDescent="0.3">
      <c r="A33" s="31"/>
      <c r="B33" s="33"/>
      <c r="C33" s="541"/>
      <c r="D33" s="502" t="s">
        <v>6</v>
      </c>
      <c r="E33" s="502"/>
      <c r="F33" s="502"/>
      <c r="G33" s="502"/>
      <c r="H33" s="502"/>
      <c r="I33" s="502"/>
      <c r="J33" s="502"/>
      <c r="K33" s="502"/>
      <c r="L33" s="502"/>
      <c r="M33" s="502"/>
      <c r="N33" s="502"/>
      <c r="O33" s="502"/>
      <c r="P33" s="502"/>
      <c r="Q33" s="502"/>
      <c r="R33" s="502"/>
      <c r="S33" s="502"/>
      <c r="T33" s="502"/>
      <c r="U33" s="502"/>
      <c r="V33" s="502"/>
      <c r="W33" s="502"/>
      <c r="X33" s="502"/>
      <c r="Y33" s="130"/>
      <c r="Z33" s="123"/>
      <c r="AA33" s="136" t="str">
        <f t="shared" si="0"/>
        <v xml:space="preserve"> </v>
      </c>
      <c r="AB33" s="135" t="str">
        <f t="shared" si="1"/>
        <v xml:space="preserve"> </v>
      </c>
      <c r="AC33" s="135" t="str">
        <f t="shared" si="2"/>
        <v xml:space="preserve"> </v>
      </c>
      <c r="AD33" s="134"/>
      <c r="AE33" s="133" t="str">
        <f t="shared" si="3"/>
        <v xml:space="preserve"> </v>
      </c>
      <c r="AF33" s="150"/>
      <c r="AG33" s="32"/>
      <c r="AH33" s="105">
        <f t="shared" si="4"/>
        <v>0</v>
      </c>
      <c r="AI33" s="105">
        <v>5</v>
      </c>
      <c r="AJ33" s="105">
        <f t="shared" si="5"/>
        <v>5</v>
      </c>
    </row>
    <row r="34" spans="1:36" ht="15" customHeight="1" x14ac:dyDescent="0.3">
      <c r="A34" s="31"/>
      <c r="B34" s="33"/>
      <c r="C34" s="541"/>
      <c r="D34" s="502" t="s">
        <v>6</v>
      </c>
      <c r="E34" s="502"/>
      <c r="F34" s="502"/>
      <c r="G34" s="502"/>
      <c r="H34" s="502"/>
      <c r="I34" s="502"/>
      <c r="J34" s="502"/>
      <c r="K34" s="502"/>
      <c r="L34" s="502"/>
      <c r="M34" s="502"/>
      <c r="N34" s="502"/>
      <c r="O34" s="502"/>
      <c r="P34" s="502"/>
      <c r="Q34" s="502"/>
      <c r="R34" s="502"/>
      <c r="S34" s="502"/>
      <c r="T34" s="502"/>
      <c r="U34" s="502"/>
      <c r="V34" s="502"/>
      <c r="W34" s="502"/>
      <c r="X34" s="502"/>
      <c r="Y34" s="130"/>
      <c r="Z34" s="123"/>
      <c r="AA34" s="136" t="str">
        <f t="shared" si="0"/>
        <v xml:space="preserve"> </v>
      </c>
      <c r="AB34" s="135" t="str">
        <f t="shared" si="1"/>
        <v xml:space="preserve"> </v>
      </c>
      <c r="AC34" s="135" t="str">
        <f t="shared" si="2"/>
        <v xml:space="preserve"> </v>
      </c>
      <c r="AD34" s="134"/>
      <c r="AE34" s="133" t="str">
        <f t="shared" si="3"/>
        <v xml:space="preserve"> </v>
      </c>
      <c r="AF34" s="150"/>
      <c r="AG34" s="32"/>
      <c r="AH34" s="105">
        <f t="shared" si="4"/>
        <v>0</v>
      </c>
      <c r="AI34" s="105">
        <v>5</v>
      </c>
      <c r="AJ34" s="105">
        <f t="shared" si="5"/>
        <v>5</v>
      </c>
    </row>
    <row r="35" spans="1:36" ht="15" customHeight="1" x14ac:dyDescent="0.3">
      <c r="A35" s="31"/>
      <c r="B35" s="33"/>
      <c r="C35" s="541"/>
      <c r="D35" s="502" t="s">
        <v>6</v>
      </c>
      <c r="E35" s="502"/>
      <c r="F35" s="502"/>
      <c r="G35" s="502"/>
      <c r="H35" s="502"/>
      <c r="I35" s="502"/>
      <c r="J35" s="502"/>
      <c r="K35" s="502"/>
      <c r="L35" s="502"/>
      <c r="M35" s="502"/>
      <c r="N35" s="502"/>
      <c r="O35" s="502"/>
      <c r="P35" s="502"/>
      <c r="Q35" s="502"/>
      <c r="R35" s="502"/>
      <c r="S35" s="502"/>
      <c r="T35" s="502"/>
      <c r="U35" s="502"/>
      <c r="V35" s="502"/>
      <c r="W35" s="502"/>
      <c r="X35" s="502"/>
      <c r="Y35" s="130"/>
      <c r="Z35" s="123"/>
      <c r="AA35" s="136" t="str">
        <f t="shared" si="0"/>
        <v xml:space="preserve"> </v>
      </c>
      <c r="AB35" s="135" t="str">
        <f t="shared" si="1"/>
        <v xml:space="preserve"> </v>
      </c>
      <c r="AC35" s="135" t="str">
        <f t="shared" si="2"/>
        <v xml:space="preserve"> </v>
      </c>
      <c r="AD35" s="134"/>
      <c r="AE35" s="133" t="str">
        <f t="shared" si="3"/>
        <v xml:space="preserve"> </v>
      </c>
      <c r="AF35" s="150"/>
      <c r="AG35" s="32"/>
      <c r="AH35" s="105">
        <f t="shared" si="4"/>
        <v>0</v>
      </c>
      <c r="AI35" s="105">
        <v>5</v>
      </c>
      <c r="AJ35" s="105">
        <f t="shared" si="5"/>
        <v>5</v>
      </c>
    </row>
    <row r="36" spans="1:36" ht="15" customHeight="1" x14ac:dyDescent="0.3">
      <c r="A36" s="31"/>
      <c r="B36" s="33"/>
      <c r="C36" s="541"/>
      <c r="D36" s="502" t="s">
        <v>6</v>
      </c>
      <c r="E36" s="502"/>
      <c r="F36" s="502"/>
      <c r="G36" s="502"/>
      <c r="H36" s="502"/>
      <c r="I36" s="502"/>
      <c r="J36" s="502"/>
      <c r="K36" s="502"/>
      <c r="L36" s="502"/>
      <c r="M36" s="502"/>
      <c r="N36" s="502"/>
      <c r="O36" s="502"/>
      <c r="P36" s="502"/>
      <c r="Q36" s="502"/>
      <c r="R36" s="502"/>
      <c r="S36" s="502"/>
      <c r="T36" s="502"/>
      <c r="U36" s="502"/>
      <c r="V36" s="502"/>
      <c r="W36" s="502"/>
      <c r="X36" s="502"/>
      <c r="Y36" s="130"/>
      <c r="Z36" s="123"/>
      <c r="AA36" s="136" t="str">
        <f t="shared" si="0"/>
        <v xml:space="preserve"> </v>
      </c>
      <c r="AB36" s="135" t="str">
        <f t="shared" si="1"/>
        <v xml:space="preserve"> </v>
      </c>
      <c r="AC36" s="135" t="str">
        <f t="shared" si="2"/>
        <v xml:space="preserve"> </v>
      </c>
      <c r="AD36" s="134"/>
      <c r="AE36" s="133" t="str">
        <f t="shared" si="3"/>
        <v xml:space="preserve"> </v>
      </c>
      <c r="AF36" s="150"/>
      <c r="AG36" s="32"/>
      <c r="AH36" s="105">
        <f t="shared" si="4"/>
        <v>0</v>
      </c>
      <c r="AI36" s="105">
        <v>5</v>
      </c>
      <c r="AJ36" s="105">
        <f t="shared" si="5"/>
        <v>5</v>
      </c>
    </row>
    <row r="37" spans="1:36" ht="15" customHeight="1" x14ac:dyDescent="0.3">
      <c r="A37" s="31"/>
      <c r="B37" s="33"/>
      <c r="C37" s="543"/>
      <c r="D37" s="544" t="s">
        <v>7</v>
      </c>
      <c r="E37" s="544"/>
      <c r="F37" s="544"/>
      <c r="G37" s="544"/>
      <c r="H37" s="544"/>
      <c r="I37" s="544"/>
      <c r="J37" s="544"/>
      <c r="K37" s="544"/>
      <c r="L37" s="544"/>
      <c r="M37" s="544"/>
      <c r="N37" s="544"/>
      <c r="O37" s="544"/>
      <c r="P37" s="544"/>
      <c r="Q37" s="544"/>
      <c r="R37" s="544"/>
      <c r="S37" s="544"/>
      <c r="T37" s="544"/>
      <c r="U37" s="544"/>
      <c r="V37" s="544"/>
      <c r="W37" s="544"/>
      <c r="X37" s="544"/>
      <c r="Y37" s="132" t="str">
        <f>IF(SUM(Y29:Y36)&gt;0,SUM(Y29:Y36)," ")</f>
        <v xml:space="preserve"> </v>
      </c>
      <c r="Z37" s="132" t="str">
        <f>IF(SUM(Z29:Z36)&gt;0,SUM(Z29:Z36)," ")</f>
        <v xml:space="preserve"> </v>
      </c>
      <c r="AA37" s="140"/>
      <c r="AB37" s="140"/>
      <c r="AC37" s="139"/>
      <c r="AD37" s="138"/>
      <c r="AE37" s="137"/>
      <c r="AF37" s="150"/>
      <c r="AG37" s="32"/>
    </row>
    <row r="38" spans="1:36" ht="15" customHeight="1" x14ac:dyDescent="0.3">
      <c r="A38" s="31"/>
      <c r="B38" s="33"/>
      <c r="C38" s="540">
        <v>2.6</v>
      </c>
      <c r="D38" s="502" t="s">
        <v>9</v>
      </c>
      <c r="E38" s="502"/>
      <c r="F38" s="502"/>
      <c r="G38" s="502"/>
      <c r="H38" s="502"/>
      <c r="I38" s="502"/>
      <c r="J38" s="502"/>
      <c r="K38" s="502"/>
      <c r="L38" s="502"/>
      <c r="M38" s="502"/>
      <c r="N38" s="502"/>
      <c r="O38" s="502"/>
      <c r="P38" s="502"/>
      <c r="Q38" s="502"/>
      <c r="R38" s="502"/>
      <c r="S38" s="502"/>
      <c r="T38" s="502"/>
      <c r="U38" s="502"/>
      <c r="V38" s="502"/>
      <c r="W38" s="502"/>
      <c r="X38" s="502"/>
      <c r="Y38" s="130"/>
      <c r="Z38" s="123"/>
      <c r="AA38" s="136" t="str">
        <f t="shared" ref="AA38:AA45" si="6">IF(ISBLANK(Z38)," ",(Z38/Y38-1))</f>
        <v xml:space="preserve"> </v>
      </c>
      <c r="AB38" s="135" t="str">
        <f t="shared" ref="AB38:AB45" si="7">IF(ISBLANK(Z38)," ",(Z38-Y38))</f>
        <v xml:space="preserve"> </v>
      </c>
      <c r="AC38" s="135" t="str">
        <f t="shared" ref="AC38:AC45" si="8">IF(ISBLANK(Z38)," ",IF(AB38&gt;AJ38,"NO",IF(AB38&lt;-AJ38,"NO","YES")))</f>
        <v xml:space="preserve"> </v>
      </c>
      <c r="AD38" s="134"/>
      <c r="AE38" s="133" t="str">
        <f t="shared" ref="AE38:AE45" si="9">IF(ISBLANK(AD38)," ",IF(OR(AD38&lt;-1.499,AD38&gt;1.499),"NO", "YES"))</f>
        <v xml:space="preserve"> </v>
      </c>
      <c r="AF38" s="150"/>
      <c r="AG38" s="32"/>
      <c r="AH38" s="105">
        <f t="shared" ref="AH38:AH45" si="10">Y38*0.2</f>
        <v>0</v>
      </c>
      <c r="AI38" s="105">
        <v>5</v>
      </c>
      <c r="AJ38" s="105">
        <f t="shared" ref="AJ38:AJ45" si="11">IF(AI38&gt;AH38,AI38,AH38)</f>
        <v>5</v>
      </c>
    </row>
    <row r="39" spans="1:36" ht="15" customHeight="1" x14ac:dyDescent="0.3">
      <c r="A39" s="31"/>
      <c r="B39" s="33"/>
      <c r="C39" s="541"/>
      <c r="D39" s="502" t="s">
        <v>9</v>
      </c>
      <c r="E39" s="502"/>
      <c r="F39" s="502"/>
      <c r="G39" s="502"/>
      <c r="H39" s="502"/>
      <c r="I39" s="502"/>
      <c r="J39" s="502"/>
      <c r="K39" s="502"/>
      <c r="L39" s="502"/>
      <c r="M39" s="502"/>
      <c r="N39" s="502"/>
      <c r="O39" s="502"/>
      <c r="P39" s="502"/>
      <c r="Q39" s="502"/>
      <c r="R39" s="502"/>
      <c r="S39" s="502"/>
      <c r="T39" s="502"/>
      <c r="U39" s="502"/>
      <c r="V39" s="502"/>
      <c r="W39" s="502"/>
      <c r="X39" s="502"/>
      <c r="Y39" s="130"/>
      <c r="Z39" s="123"/>
      <c r="AA39" s="136" t="str">
        <f t="shared" si="6"/>
        <v xml:space="preserve"> </v>
      </c>
      <c r="AB39" s="135" t="str">
        <f t="shared" si="7"/>
        <v xml:space="preserve"> </v>
      </c>
      <c r="AC39" s="135" t="str">
        <f t="shared" si="8"/>
        <v xml:space="preserve"> </v>
      </c>
      <c r="AD39" s="134"/>
      <c r="AE39" s="133" t="str">
        <f t="shared" si="9"/>
        <v xml:space="preserve"> </v>
      </c>
      <c r="AF39" s="150"/>
      <c r="AG39" s="32"/>
      <c r="AH39" s="105">
        <f t="shared" si="10"/>
        <v>0</v>
      </c>
      <c r="AI39" s="105">
        <v>5</v>
      </c>
      <c r="AJ39" s="105">
        <f t="shared" si="11"/>
        <v>5</v>
      </c>
    </row>
    <row r="40" spans="1:36" ht="15" customHeight="1" x14ac:dyDescent="0.3">
      <c r="A40" s="31"/>
      <c r="B40" s="33"/>
      <c r="C40" s="541"/>
      <c r="D40" s="502" t="s">
        <v>9</v>
      </c>
      <c r="E40" s="502"/>
      <c r="F40" s="502"/>
      <c r="G40" s="502"/>
      <c r="H40" s="502"/>
      <c r="I40" s="502"/>
      <c r="J40" s="502"/>
      <c r="K40" s="502"/>
      <c r="L40" s="502"/>
      <c r="M40" s="502"/>
      <c r="N40" s="502"/>
      <c r="O40" s="502"/>
      <c r="P40" s="502"/>
      <c r="Q40" s="502"/>
      <c r="R40" s="502"/>
      <c r="S40" s="502"/>
      <c r="T40" s="502"/>
      <c r="U40" s="502"/>
      <c r="V40" s="502"/>
      <c r="W40" s="502"/>
      <c r="X40" s="502"/>
      <c r="Y40" s="130"/>
      <c r="Z40" s="123"/>
      <c r="AA40" s="136" t="str">
        <f t="shared" si="6"/>
        <v xml:space="preserve"> </v>
      </c>
      <c r="AB40" s="135" t="str">
        <f t="shared" si="7"/>
        <v xml:space="preserve"> </v>
      </c>
      <c r="AC40" s="135" t="str">
        <f t="shared" si="8"/>
        <v xml:space="preserve"> </v>
      </c>
      <c r="AD40" s="134"/>
      <c r="AE40" s="133" t="str">
        <f t="shared" si="9"/>
        <v xml:space="preserve"> </v>
      </c>
      <c r="AF40" s="150"/>
      <c r="AG40" s="32"/>
      <c r="AH40" s="105">
        <f t="shared" si="10"/>
        <v>0</v>
      </c>
      <c r="AI40" s="105">
        <v>5</v>
      </c>
      <c r="AJ40" s="105">
        <f t="shared" si="11"/>
        <v>5</v>
      </c>
    </row>
    <row r="41" spans="1:36" ht="15" customHeight="1" x14ac:dyDescent="0.3">
      <c r="A41" s="31"/>
      <c r="B41" s="33"/>
      <c r="C41" s="541"/>
      <c r="D41" s="502" t="s">
        <v>9</v>
      </c>
      <c r="E41" s="502"/>
      <c r="F41" s="502"/>
      <c r="G41" s="502"/>
      <c r="H41" s="502"/>
      <c r="I41" s="502"/>
      <c r="J41" s="502"/>
      <c r="K41" s="502"/>
      <c r="L41" s="502"/>
      <c r="M41" s="502"/>
      <c r="N41" s="502"/>
      <c r="O41" s="502"/>
      <c r="P41" s="502"/>
      <c r="Q41" s="502"/>
      <c r="R41" s="502"/>
      <c r="S41" s="502"/>
      <c r="T41" s="502"/>
      <c r="U41" s="502"/>
      <c r="V41" s="502"/>
      <c r="W41" s="502"/>
      <c r="X41" s="502"/>
      <c r="Y41" s="130"/>
      <c r="Z41" s="123"/>
      <c r="AA41" s="136" t="str">
        <f t="shared" si="6"/>
        <v xml:space="preserve"> </v>
      </c>
      <c r="AB41" s="135" t="str">
        <f t="shared" si="7"/>
        <v xml:space="preserve"> </v>
      </c>
      <c r="AC41" s="135" t="str">
        <f t="shared" si="8"/>
        <v xml:space="preserve"> </v>
      </c>
      <c r="AD41" s="134"/>
      <c r="AE41" s="133" t="str">
        <f t="shared" si="9"/>
        <v xml:space="preserve"> </v>
      </c>
      <c r="AF41" s="150"/>
      <c r="AG41" s="32"/>
      <c r="AH41" s="105">
        <f t="shared" si="10"/>
        <v>0</v>
      </c>
      <c r="AI41" s="105">
        <v>5</v>
      </c>
      <c r="AJ41" s="105">
        <f t="shared" si="11"/>
        <v>5</v>
      </c>
    </row>
    <row r="42" spans="1:36" ht="15" customHeight="1" x14ac:dyDescent="0.3">
      <c r="A42" s="31"/>
      <c r="B42" s="33"/>
      <c r="C42" s="541"/>
      <c r="D42" s="502" t="s">
        <v>9</v>
      </c>
      <c r="E42" s="502"/>
      <c r="F42" s="502"/>
      <c r="G42" s="502"/>
      <c r="H42" s="502"/>
      <c r="I42" s="502"/>
      <c r="J42" s="502"/>
      <c r="K42" s="502"/>
      <c r="L42" s="502"/>
      <c r="M42" s="502"/>
      <c r="N42" s="502"/>
      <c r="O42" s="502"/>
      <c r="P42" s="502"/>
      <c r="Q42" s="502"/>
      <c r="R42" s="502"/>
      <c r="S42" s="502"/>
      <c r="T42" s="502"/>
      <c r="U42" s="502"/>
      <c r="V42" s="502"/>
      <c r="W42" s="502"/>
      <c r="X42" s="502"/>
      <c r="Y42" s="130"/>
      <c r="Z42" s="123"/>
      <c r="AA42" s="136" t="str">
        <f t="shared" si="6"/>
        <v xml:space="preserve"> </v>
      </c>
      <c r="AB42" s="135" t="str">
        <f t="shared" si="7"/>
        <v xml:space="preserve"> </v>
      </c>
      <c r="AC42" s="135" t="str">
        <f t="shared" si="8"/>
        <v xml:space="preserve"> </v>
      </c>
      <c r="AD42" s="134"/>
      <c r="AE42" s="133" t="str">
        <f t="shared" si="9"/>
        <v xml:space="preserve"> </v>
      </c>
      <c r="AF42" s="150"/>
      <c r="AG42" s="32"/>
      <c r="AH42" s="105">
        <f t="shared" si="10"/>
        <v>0</v>
      </c>
      <c r="AI42" s="105">
        <v>5</v>
      </c>
      <c r="AJ42" s="105">
        <f t="shared" si="11"/>
        <v>5</v>
      </c>
    </row>
    <row r="43" spans="1:36" ht="15" customHeight="1" x14ac:dyDescent="0.3">
      <c r="A43" s="31"/>
      <c r="B43" s="33"/>
      <c r="C43" s="541"/>
      <c r="D43" s="502" t="s">
        <v>9</v>
      </c>
      <c r="E43" s="502"/>
      <c r="F43" s="502"/>
      <c r="G43" s="502"/>
      <c r="H43" s="502"/>
      <c r="I43" s="502"/>
      <c r="J43" s="502"/>
      <c r="K43" s="502"/>
      <c r="L43" s="502"/>
      <c r="M43" s="502"/>
      <c r="N43" s="502"/>
      <c r="O43" s="502"/>
      <c r="P43" s="502"/>
      <c r="Q43" s="502"/>
      <c r="R43" s="502"/>
      <c r="S43" s="502"/>
      <c r="T43" s="502"/>
      <c r="U43" s="502"/>
      <c r="V43" s="502"/>
      <c r="W43" s="502"/>
      <c r="X43" s="502"/>
      <c r="Y43" s="130"/>
      <c r="Z43" s="123"/>
      <c r="AA43" s="136" t="str">
        <f t="shared" si="6"/>
        <v xml:space="preserve"> </v>
      </c>
      <c r="AB43" s="135" t="str">
        <f t="shared" si="7"/>
        <v xml:space="preserve"> </v>
      </c>
      <c r="AC43" s="135" t="str">
        <f t="shared" si="8"/>
        <v xml:space="preserve"> </v>
      </c>
      <c r="AD43" s="134"/>
      <c r="AE43" s="133" t="str">
        <f t="shared" si="9"/>
        <v xml:space="preserve"> </v>
      </c>
      <c r="AF43" s="150"/>
      <c r="AG43" s="32"/>
      <c r="AH43" s="105">
        <f t="shared" si="10"/>
        <v>0</v>
      </c>
      <c r="AI43" s="105">
        <v>5</v>
      </c>
      <c r="AJ43" s="105">
        <f t="shared" si="11"/>
        <v>5</v>
      </c>
    </row>
    <row r="44" spans="1:36" ht="15.9" customHeight="1" x14ac:dyDescent="0.3">
      <c r="A44" s="31"/>
      <c r="B44" s="33"/>
      <c r="C44" s="541"/>
      <c r="D44" s="502" t="s">
        <v>9</v>
      </c>
      <c r="E44" s="502"/>
      <c r="F44" s="502"/>
      <c r="G44" s="502"/>
      <c r="H44" s="502"/>
      <c r="I44" s="502"/>
      <c r="J44" s="502"/>
      <c r="K44" s="502"/>
      <c r="L44" s="502"/>
      <c r="M44" s="502"/>
      <c r="N44" s="502"/>
      <c r="O44" s="502"/>
      <c r="P44" s="502"/>
      <c r="Q44" s="502"/>
      <c r="R44" s="502"/>
      <c r="S44" s="502"/>
      <c r="T44" s="502"/>
      <c r="U44" s="502"/>
      <c r="V44" s="502"/>
      <c r="W44" s="502"/>
      <c r="X44" s="502"/>
      <c r="Y44" s="130"/>
      <c r="Z44" s="123"/>
      <c r="AA44" s="136" t="str">
        <f t="shared" si="6"/>
        <v xml:space="preserve"> </v>
      </c>
      <c r="AB44" s="135" t="str">
        <f t="shared" si="7"/>
        <v xml:space="preserve"> </v>
      </c>
      <c r="AC44" s="135" t="str">
        <f t="shared" si="8"/>
        <v xml:space="preserve"> </v>
      </c>
      <c r="AD44" s="134"/>
      <c r="AE44" s="133" t="str">
        <f t="shared" si="9"/>
        <v xml:space="preserve"> </v>
      </c>
      <c r="AF44" s="150"/>
      <c r="AG44" s="32"/>
      <c r="AH44" s="105">
        <f t="shared" si="10"/>
        <v>0</v>
      </c>
      <c r="AI44" s="105">
        <v>5</v>
      </c>
      <c r="AJ44" s="105">
        <f t="shared" si="11"/>
        <v>5</v>
      </c>
    </row>
    <row r="45" spans="1:36" ht="15.9" customHeight="1" x14ac:dyDescent="0.3">
      <c r="A45" s="31"/>
      <c r="B45" s="33"/>
      <c r="C45" s="541"/>
      <c r="D45" s="502" t="s">
        <v>9</v>
      </c>
      <c r="E45" s="502"/>
      <c r="F45" s="502"/>
      <c r="G45" s="502"/>
      <c r="H45" s="502"/>
      <c r="I45" s="502"/>
      <c r="J45" s="502"/>
      <c r="K45" s="502"/>
      <c r="L45" s="502"/>
      <c r="M45" s="502"/>
      <c r="N45" s="502"/>
      <c r="O45" s="502"/>
      <c r="P45" s="502"/>
      <c r="Q45" s="502"/>
      <c r="R45" s="502"/>
      <c r="S45" s="502"/>
      <c r="T45" s="502"/>
      <c r="U45" s="502"/>
      <c r="V45" s="502"/>
      <c r="W45" s="502"/>
      <c r="X45" s="502"/>
      <c r="Y45" s="130"/>
      <c r="Z45" s="123"/>
      <c r="AA45" s="136" t="str">
        <f t="shared" si="6"/>
        <v xml:space="preserve"> </v>
      </c>
      <c r="AB45" s="135" t="str">
        <f t="shared" si="7"/>
        <v xml:space="preserve"> </v>
      </c>
      <c r="AC45" s="135" t="str">
        <f t="shared" si="8"/>
        <v xml:space="preserve"> </v>
      </c>
      <c r="AD45" s="134"/>
      <c r="AE45" s="133" t="str">
        <f t="shared" si="9"/>
        <v xml:space="preserve"> </v>
      </c>
      <c r="AF45" s="150"/>
      <c r="AG45" s="32"/>
      <c r="AH45" s="105">
        <f t="shared" si="10"/>
        <v>0</v>
      </c>
      <c r="AI45" s="105">
        <v>5</v>
      </c>
      <c r="AJ45" s="105">
        <f t="shared" si="11"/>
        <v>5</v>
      </c>
    </row>
    <row r="46" spans="1:36" ht="15.9" customHeight="1" x14ac:dyDescent="0.3">
      <c r="A46" s="31"/>
      <c r="B46" s="33"/>
      <c r="C46" s="543"/>
      <c r="D46" s="544" t="s">
        <v>8</v>
      </c>
      <c r="E46" s="544"/>
      <c r="F46" s="544"/>
      <c r="G46" s="544"/>
      <c r="H46" s="544"/>
      <c r="I46" s="544"/>
      <c r="J46" s="544"/>
      <c r="K46" s="544"/>
      <c r="L46" s="544"/>
      <c r="M46" s="544"/>
      <c r="N46" s="544"/>
      <c r="O46" s="544"/>
      <c r="P46" s="544"/>
      <c r="Q46" s="544"/>
      <c r="R46" s="544"/>
      <c r="S46" s="544"/>
      <c r="T46" s="544"/>
      <c r="U46" s="544"/>
      <c r="V46" s="544"/>
      <c r="W46" s="544"/>
      <c r="X46" s="544"/>
      <c r="Y46" s="132" t="str">
        <f>IF(SUM(Y38:Y45)&gt;0,SUM(Y38:Y45)," ")</f>
        <v xml:space="preserve"> </v>
      </c>
      <c r="Z46" s="132" t="str">
        <f>IF(SUM(Z38:Z45)&gt;0,SUM(Z38:Z45)," ")</f>
        <v xml:space="preserve"> </v>
      </c>
      <c r="AA46" s="124"/>
      <c r="AB46" s="124"/>
      <c r="AC46" s="121"/>
      <c r="AD46" s="131"/>
      <c r="AE46" s="112"/>
      <c r="AF46" s="150"/>
      <c r="AG46" s="32"/>
    </row>
    <row r="47" spans="1:36" ht="15" customHeight="1" x14ac:dyDescent="0.3">
      <c r="A47" s="31"/>
      <c r="B47" s="33"/>
      <c r="C47" s="108">
        <v>2.7</v>
      </c>
      <c r="D47" s="502" t="s">
        <v>404</v>
      </c>
      <c r="E47" s="502"/>
      <c r="F47" s="502"/>
      <c r="G47" s="502"/>
      <c r="H47" s="502"/>
      <c r="I47" s="502"/>
      <c r="J47" s="502"/>
      <c r="K47" s="502"/>
      <c r="L47" s="502"/>
      <c r="M47" s="502"/>
      <c r="N47" s="502"/>
      <c r="O47" s="502"/>
      <c r="P47" s="502"/>
      <c r="Q47" s="502"/>
      <c r="R47" s="502"/>
      <c r="S47" s="502"/>
      <c r="T47" s="502"/>
      <c r="U47" s="502"/>
      <c r="V47" s="502"/>
      <c r="W47" s="502"/>
      <c r="X47" s="502"/>
      <c r="Y47" s="130"/>
      <c r="Z47" s="123"/>
      <c r="AA47" s="126"/>
      <c r="AB47" s="126"/>
      <c r="AC47" s="129" t="str">
        <f>IF(OR(ISBLANK(Y47),ISBLANK(Z47))," ", IF(OR(Z47&lt;Y47*0.9,Z47&gt;Y47*1.1),"NO","YES"))</f>
        <v xml:space="preserve"> </v>
      </c>
      <c r="AD47" s="120"/>
      <c r="AE47" s="112"/>
      <c r="AF47" s="150"/>
      <c r="AG47" s="32"/>
    </row>
    <row r="48" spans="1:36" ht="15" customHeight="1" x14ac:dyDescent="0.3">
      <c r="A48" s="31"/>
      <c r="B48" s="33"/>
      <c r="C48" s="108">
        <v>2.8</v>
      </c>
      <c r="D48" s="502" t="s">
        <v>14</v>
      </c>
      <c r="E48" s="502"/>
      <c r="F48" s="502"/>
      <c r="G48" s="502"/>
      <c r="H48" s="502"/>
      <c r="I48" s="502"/>
      <c r="J48" s="502"/>
      <c r="K48" s="502"/>
      <c r="L48" s="502"/>
      <c r="M48" s="502"/>
      <c r="N48" s="502"/>
      <c r="O48" s="502"/>
      <c r="P48" s="502"/>
      <c r="Q48" s="502"/>
      <c r="R48" s="502"/>
      <c r="S48" s="502"/>
      <c r="T48" s="502"/>
      <c r="U48" s="502"/>
      <c r="V48" s="502"/>
      <c r="W48" s="502"/>
      <c r="X48" s="502"/>
      <c r="Y48" s="130"/>
      <c r="Z48" s="123"/>
      <c r="AA48" s="126"/>
      <c r="AB48" s="126"/>
      <c r="AC48" s="129" t="str">
        <f>IF(OR(ISBLANK(Y48),ISBLANK(Z48))," ", IF(OR(Z48&lt;Y48*0.9,Z48&gt;Y48*1.1),"NO","YES"))</f>
        <v xml:space="preserve"> </v>
      </c>
      <c r="AD48" s="120"/>
      <c r="AE48" s="112"/>
      <c r="AF48" s="150"/>
      <c r="AG48" s="32"/>
    </row>
    <row r="49" spans="1:37" ht="15.9" customHeight="1" x14ac:dyDescent="0.3">
      <c r="A49" s="31"/>
      <c r="B49" s="33"/>
      <c r="C49" s="257">
        <v>2.9</v>
      </c>
      <c r="D49" s="502" t="s">
        <v>405</v>
      </c>
      <c r="E49" s="502"/>
      <c r="F49" s="502"/>
      <c r="G49" s="502"/>
      <c r="H49" s="502"/>
      <c r="I49" s="502"/>
      <c r="J49" s="502"/>
      <c r="K49" s="502"/>
      <c r="L49" s="502"/>
      <c r="M49" s="502"/>
      <c r="N49" s="502"/>
      <c r="O49" s="502"/>
      <c r="P49" s="502"/>
      <c r="Q49" s="502"/>
      <c r="R49" s="502"/>
      <c r="S49" s="502"/>
      <c r="T49" s="502"/>
      <c r="U49" s="502"/>
      <c r="V49" s="502"/>
      <c r="W49" s="502"/>
      <c r="X49" s="502"/>
      <c r="Y49" s="128"/>
      <c r="Z49" s="128"/>
      <c r="AA49" s="127" t="str">
        <f>IF(OR(ISBLANK(Z47),ISBLANK(Z48))," ",(Z47/Z48-1))</f>
        <v xml:space="preserve"> </v>
      </c>
      <c r="AB49" s="126"/>
      <c r="AC49" s="125"/>
      <c r="AD49" s="124"/>
      <c r="AE49" s="112"/>
      <c r="AF49" s="150"/>
      <c r="AG49" s="32"/>
    </row>
    <row r="50" spans="1:37" ht="15.9" customHeight="1" x14ac:dyDescent="0.3">
      <c r="A50" s="31"/>
      <c r="B50" s="33"/>
      <c r="C50" s="199">
        <v>2.1</v>
      </c>
      <c r="D50" s="511" t="s">
        <v>408</v>
      </c>
      <c r="E50" s="512"/>
      <c r="F50" s="512"/>
      <c r="G50" s="512"/>
      <c r="H50" s="512"/>
      <c r="I50" s="512"/>
      <c r="J50" s="512"/>
      <c r="K50" s="512"/>
      <c r="L50" s="512"/>
      <c r="M50" s="512"/>
      <c r="N50" s="512"/>
      <c r="O50" s="539"/>
      <c r="P50" s="521" t="s">
        <v>409</v>
      </c>
      <c r="Q50" s="513"/>
      <c r="R50" s="513"/>
      <c r="S50" s="523"/>
      <c r="T50" s="514"/>
      <c r="U50" s="515"/>
      <c r="V50" s="162"/>
      <c r="W50" s="162"/>
      <c r="X50" s="163"/>
      <c r="Y50" s="128"/>
      <c r="Z50" s="128"/>
      <c r="AA50" s="127" t="str">
        <f>IF(ISBLANK(T50)," ",IF(OR(T50&gt;5,T50&lt;-5),"NO","YES"))</f>
        <v xml:space="preserve"> </v>
      </c>
      <c r="AB50" s="126"/>
      <c r="AC50" s="125" t="str">
        <f>IF(OR(ISBLANK(Z49),ISBLANK(Z48))," ",IF(AA50&lt;-10.499%,"NO",IF(AA50&gt;10.499%,"NO","YES")))</f>
        <v xml:space="preserve"> </v>
      </c>
      <c r="AD50" s="124"/>
      <c r="AE50" s="112"/>
      <c r="AF50" s="150"/>
      <c r="AG50" s="32"/>
    </row>
    <row r="51" spans="1:37" ht="15" customHeight="1" x14ac:dyDescent="0.3">
      <c r="A51" s="31"/>
      <c r="B51" s="33"/>
      <c r="C51" s="198">
        <v>2.11</v>
      </c>
      <c r="D51" s="502" t="s">
        <v>389</v>
      </c>
      <c r="E51" s="502"/>
      <c r="F51" s="502"/>
      <c r="G51" s="502"/>
      <c r="H51" s="502"/>
      <c r="I51" s="502"/>
      <c r="J51" s="502"/>
      <c r="K51" s="502"/>
      <c r="L51" s="502"/>
      <c r="M51" s="502"/>
      <c r="N51" s="502"/>
      <c r="O51" s="502"/>
      <c r="P51" s="502"/>
      <c r="Q51" s="502"/>
      <c r="R51" s="502"/>
      <c r="S51" s="502"/>
      <c r="T51" s="502"/>
      <c r="U51" s="502"/>
      <c r="V51" s="502"/>
      <c r="W51" s="502"/>
      <c r="X51" s="502"/>
      <c r="Y51" s="122"/>
      <c r="Z51" s="142"/>
      <c r="AA51" s="120"/>
      <c r="AB51" s="120"/>
      <c r="AC51" s="121"/>
      <c r="AD51" s="120"/>
      <c r="AE51" s="112"/>
      <c r="AF51" s="150"/>
      <c r="AG51" s="32"/>
    </row>
    <row r="52" spans="1:37" ht="15" customHeight="1" thickBot="1" x14ac:dyDescent="0.35">
      <c r="A52" s="31"/>
      <c r="B52" s="33"/>
      <c r="C52" s="269">
        <v>2.12</v>
      </c>
      <c r="D52" s="538" t="s">
        <v>15</v>
      </c>
      <c r="E52" s="538"/>
      <c r="F52" s="538"/>
      <c r="G52" s="538"/>
      <c r="H52" s="538"/>
      <c r="I52" s="538"/>
      <c r="J52" s="538"/>
      <c r="K52" s="538"/>
      <c r="L52" s="538"/>
      <c r="M52" s="538"/>
      <c r="N52" s="538"/>
      <c r="O52" s="538"/>
      <c r="P52" s="538"/>
      <c r="Q52" s="538"/>
      <c r="R52" s="538"/>
      <c r="S52" s="538"/>
      <c r="T52" s="538"/>
      <c r="U52" s="538"/>
      <c r="V52" s="538"/>
      <c r="W52" s="538"/>
      <c r="X52" s="538"/>
      <c r="Y52" s="270"/>
      <c r="Z52" s="271" t="str">
        <f>IF(OR(ISBLANK(Z47),ISBLANK(Z51))," ",(Z51/AVERAGE(Z47,Z48)))</f>
        <v xml:space="preserve"> </v>
      </c>
      <c r="AA52" s="272"/>
      <c r="AB52" s="272"/>
      <c r="AC52" s="273"/>
      <c r="AD52" s="272"/>
      <c r="AE52" s="112"/>
      <c r="AF52" s="150"/>
      <c r="AG52" s="32"/>
    </row>
    <row r="53" spans="1:37" ht="15" customHeight="1" thickBot="1" x14ac:dyDescent="0.35">
      <c r="A53" s="31"/>
      <c r="B53" s="33"/>
      <c r="C53" s="158"/>
      <c r="D53" s="118"/>
      <c r="E53" s="117"/>
      <c r="F53" s="117"/>
      <c r="G53" s="117"/>
      <c r="H53" s="117"/>
      <c r="I53" s="117"/>
      <c r="J53" s="117"/>
      <c r="K53" s="117"/>
      <c r="L53" s="117"/>
      <c r="M53" s="117"/>
      <c r="N53" s="117"/>
      <c r="O53" s="117"/>
      <c r="P53" s="116"/>
      <c r="Q53" s="116"/>
      <c r="R53" s="116"/>
      <c r="S53" s="116"/>
      <c r="T53" s="116"/>
      <c r="U53" s="116"/>
      <c r="V53" s="116"/>
      <c r="W53" s="116"/>
      <c r="X53" s="116"/>
      <c r="Y53" s="115"/>
      <c r="Z53" s="112"/>
      <c r="AA53" s="114"/>
      <c r="AB53" s="114"/>
      <c r="AC53" s="113"/>
      <c r="AD53" s="112"/>
      <c r="AE53" s="112"/>
      <c r="AF53" s="112"/>
      <c r="AG53" s="32"/>
      <c r="AI53" s="111"/>
      <c r="AJ53" s="111"/>
      <c r="AK53" s="111"/>
    </row>
    <row r="54" spans="1:37" s="111" customFormat="1" ht="27" customHeight="1" x14ac:dyDescent="0.3">
      <c r="A54" s="31"/>
      <c r="B54" s="33"/>
      <c r="C54" s="234">
        <v>3</v>
      </c>
      <c r="D54" s="535" t="s">
        <v>27</v>
      </c>
      <c r="E54" s="536"/>
      <c r="F54" s="536"/>
      <c r="G54" s="536"/>
      <c r="H54" s="536"/>
      <c r="I54" s="536"/>
      <c r="J54" s="536"/>
      <c r="K54" s="536"/>
      <c r="L54" s="536"/>
      <c r="M54" s="536"/>
      <c r="N54" s="536"/>
      <c r="O54" s="536"/>
      <c r="P54" s="536"/>
      <c r="Q54" s="536"/>
      <c r="R54" s="536"/>
      <c r="S54" s="536"/>
      <c r="T54" s="536"/>
      <c r="U54" s="536"/>
      <c r="V54" s="536"/>
      <c r="W54" s="536"/>
      <c r="X54" s="536"/>
      <c r="Y54" s="536"/>
      <c r="Z54" s="536"/>
      <c r="AA54" s="536"/>
      <c r="AB54" s="536"/>
      <c r="AC54" s="266" t="s">
        <v>28</v>
      </c>
      <c r="AD54" s="264" t="s">
        <v>29</v>
      </c>
      <c r="AE54" s="264" t="s">
        <v>609</v>
      </c>
      <c r="AF54" s="166"/>
      <c r="AG54" s="32"/>
      <c r="AI54" s="105"/>
      <c r="AJ54" s="105"/>
      <c r="AK54" s="105"/>
    </row>
    <row r="55" spans="1:37" ht="15.75" customHeight="1" x14ac:dyDescent="0.3">
      <c r="A55" s="31"/>
      <c r="B55" s="33"/>
      <c r="C55" s="108">
        <v>3.1</v>
      </c>
      <c r="D55" s="531" t="s">
        <v>33</v>
      </c>
      <c r="E55" s="531"/>
      <c r="F55" s="531"/>
      <c r="G55" s="531"/>
      <c r="H55" s="531"/>
      <c r="I55" s="531"/>
      <c r="J55" s="531"/>
      <c r="K55" s="531"/>
      <c r="L55" s="531"/>
      <c r="M55" s="531"/>
      <c r="N55" s="531"/>
      <c r="O55" s="531"/>
      <c r="P55" s="531"/>
      <c r="Q55" s="531"/>
      <c r="R55" s="531"/>
      <c r="S55" s="531"/>
      <c r="T55" s="531"/>
      <c r="U55" s="531"/>
      <c r="V55" s="531"/>
      <c r="W55" s="531"/>
      <c r="X55" s="531"/>
      <c r="Y55" s="531"/>
      <c r="Z55" s="531"/>
      <c r="AA55" s="531"/>
      <c r="AB55" s="531"/>
      <c r="AC55" s="109"/>
      <c r="AD55" s="109"/>
      <c r="AE55" s="327" t="s">
        <v>615</v>
      </c>
      <c r="AF55" s="166"/>
      <c r="AG55" s="32"/>
    </row>
    <row r="56" spans="1:37" ht="17.100000000000001" customHeight="1" x14ac:dyDescent="0.3">
      <c r="A56" s="31"/>
      <c r="B56" s="33"/>
      <c r="C56" s="108">
        <v>3.2</v>
      </c>
      <c r="D56" s="531" t="s">
        <v>32</v>
      </c>
      <c r="E56" s="531"/>
      <c r="F56" s="531"/>
      <c r="G56" s="531"/>
      <c r="H56" s="531"/>
      <c r="I56" s="531"/>
      <c r="J56" s="531"/>
      <c r="K56" s="531"/>
      <c r="L56" s="531"/>
      <c r="M56" s="531"/>
      <c r="N56" s="531"/>
      <c r="O56" s="531"/>
      <c r="P56" s="531"/>
      <c r="Q56" s="531"/>
      <c r="R56" s="531"/>
      <c r="S56" s="531"/>
      <c r="T56" s="531"/>
      <c r="U56" s="531"/>
      <c r="V56" s="531"/>
      <c r="W56" s="531"/>
      <c r="X56" s="531"/>
      <c r="Y56" s="531"/>
      <c r="Z56" s="531"/>
      <c r="AA56" s="531"/>
      <c r="AB56" s="531"/>
      <c r="AC56" s="109"/>
      <c r="AD56" s="109"/>
      <c r="AE56" s="327" t="s">
        <v>615</v>
      </c>
      <c r="AF56" s="166"/>
      <c r="AG56" s="32"/>
    </row>
    <row r="57" spans="1:37" ht="15" customHeight="1" x14ac:dyDescent="0.3">
      <c r="A57" s="31"/>
      <c r="B57" s="33"/>
      <c r="C57" s="540">
        <v>3.3</v>
      </c>
      <c r="D57" s="531" t="s">
        <v>34</v>
      </c>
      <c r="E57" s="531"/>
      <c r="F57" s="531"/>
      <c r="G57" s="531"/>
      <c r="H57" s="531"/>
      <c r="I57" s="531"/>
      <c r="J57" s="531"/>
      <c r="K57" s="531"/>
      <c r="L57" s="531"/>
      <c r="M57" s="531"/>
      <c r="N57" s="531"/>
      <c r="O57" s="531"/>
      <c r="P57" s="531"/>
      <c r="Q57" s="531"/>
      <c r="R57" s="531"/>
      <c r="S57" s="531"/>
      <c r="T57" s="531"/>
      <c r="U57" s="531"/>
      <c r="V57" s="531"/>
      <c r="W57" s="531"/>
      <c r="X57" s="531"/>
      <c r="Y57" s="531"/>
      <c r="Z57" s="531"/>
      <c r="AA57" s="531"/>
      <c r="AB57" s="531"/>
      <c r="AC57" s="109"/>
      <c r="AD57" s="109"/>
      <c r="AE57" s="327" t="s">
        <v>615</v>
      </c>
      <c r="AF57" s="166"/>
      <c r="AG57" s="32"/>
    </row>
    <row r="58" spans="1:37" ht="15" customHeight="1" x14ac:dyDescent="0.3">
      <c r="A58" s="31"/>
      <c r="B58" s="33"/>
      <c r="C58" s="541"/>
      <c r="D58" s="110" t="s">
        <v>21</v>
      </c>
      <c r="E58" s="537" t="s">
        <v>46</v>
      </c>
      <c r="F58" s="537"/>
      <c r="G58" s="537"/>
      <c r="H58" s="537"/>
      <c r="I58" s="537"/>
      <c r="J58" s="537"/>
      <c r="K58" s="537"/>
      <c r="L58" s="537"/>
      <c r="M58" s="537"/>
      <c r="N58" s="537"/>
      <c r="O58" s="537"/>
      <c r="P58" s="537"/>
      <c r="Q58" s="537"/>
      <c r="R58" s="537"/>
      <c r="S58" s="537"/>
      <c r="T58" s="537"/>
      <c r="U58" s="537"/>
      <c r="V58" s="537"/>
      <c r="W58" s="537"/>
      <c r="X58" s="537"/>
      <c r="Y58" s="537"/>
      <c r="Z58" s="537"/>
      <c r="AA58" s="537"/>
      <c r="AB58" s="537"/>
      <c r="AC58" s="109"/>
      <c r="AD58" s="109"/>
      <c r="AE58" s="327" t="s">
        <v>615</v>
      </c>
      <c r="AF58" s="166"/>
      <c r="AG58" s="32"/>
    </row>
    <row r="59" spans="1:37" ht="15" customHeight="1" x14ac:dyDescent="0.3">
      <c r="A59" s="31"/>
      <c r="B59" s="33"/>
      <c r="C59" s="541"/>
      <c r="D59" s="110" t="s">
        <v>22</v>
      </c>
      <c r="E59" s="537" t="s">
        <v>47</v>
      </c>
      <c r="F59" s="537"/>
      <c r="G59" s="537"/>
      <c r="H59" s="537"/>
      <c r="I59" s="537"/>
      <c r="J59" s="537"/>
      <c r="K59" s="537"/>
      <c r="L59" s="537"/>
      <c r="M59" s="537"/>
      <c r="N59" s="537"/>
      <c r="O59" s="537"/>
      <c r="P59" s="537"/>
      <c r="Q59" s="537"/>
      <c r="R59" s="537"/>
      <c r="S59" s="537"/>
      <c r="T59" s="537"/>
      <c r="U59" s="537"/>
      <c r="V59" s="537"/>
      <c r="W59" s="537"/>
      <c r="X59" s="537"/>
      <c r="Y59" s="537"/>
      <c r="Z59" s="537"/>
      <c r="AA59" s="537"/>
      <c r="AB59" s="537"/>
      <c r="AC59" s="109"/>
      <c r="AD59" s="109"/>
      <c r="AE59" s="327" t="s">
        <v>615</v>
      </c>
      <c r="AF59" s="166"/>
      <c r="AG59" s="32"/>
    </row>
    <row r="60" spans="1:37" ht="15" customHeight="1" thickBot="1" x14ac:dyDescent="0.35">
      <c r="A60" s="31"/>
      <c r="B60" s="33"/>
      <c r="C60" s="542"/>
      <c r="D60" s="274" t="s">
        <v>23</v>
      </c>
      <c r="E60" s="545" t="s">
        <v>48</v>
      </c>
      <c r="F60" s="545"/>
      <c r="G60" s="545"/>
      <c r="H60" s="545"/>
      <c r="I60" s="545"/>
      <c r="J60" s="545"/>
      <c r="K60" s="545"/>
      <c r="L60" s="545"/>
      <c r="M60" s="545"/>
      <c r="N60" s="545"/>
      <c r="O60" s="545"/>
      <c r="P60" s="545"/>
      <c r="Q60" s="545"/>
      <c r="R60" s="545"/>
      <c r="S60" s="545"/>
      <c r="T60" s="545"/>
      <c r="U60" s="545"/>
      <c r="V60" s="545"/>
      <c r="W60" s="545"/>
      <c r="X60" s="545"/>
      <c r="Y60" s="545"/>
      <c r="Z60" s="545"/>
      <c r="AA60" s="545"/>
      <c r="AB60" s="545"/>
      <c r="AC60" s="275"/>
      <c r="AD60" s="275"/>
      <c r="AE60" s="328" t="s">
        <v>615</v>
      </c>
      <c r="AF60" s="166"/>
      <c r="AG60" s="32"/>
    </row>
    <row r="61" spans="1:37" ht="14.1" customHeight="1" x14ac:dyDescent="0.3">
      <c r="A61" s="31"/>
      <c r="B61" s="33"/>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32"/>
    </row>
    <row r="62" spans="1:37" ht="16.2" thickBot="1" x14ac:dyDescent="0.35">
      <c r="A62" s="51"/>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3"/>
    </row>
  </sheetData>
  <mergeCells count="68">
    <mergeCell ref="C57:C60"/>
    <mergeCell ref="C29:C37"/>
    <mergeCell ref="C38:C46"/>
    <mergeCell ref="D37:X37"/>
    <mergeCell ref="D46:X46"/>
    <mergeCell ref="D31:X31"/>
    <mergeCell ref="D33:X33"/>
    <mergeCell ref="D32:X32"/>
    <mergeCell ref="D34:X34"/>
    <mergeCell ref="D35:X35"/>
    <mergeCell ref="D51:X51"/>
    <mergeCell ref="D36:X36"/>
    <mergeCell ref="E59:AB59"/>
    <mergeCell ref="E60:AB60"/>
    <mergeCell ref="D41:X41"/>
    <mergeCell ref="D42:X42"/>
    <mergeCell ref="D52:X52"/>
    <mergeCell ref="D47:X47"/>
    <mergeCell ref="D48:X48"/>
    <mergeCell ref="P50:S50"/>
    <mergeCell ref="T50:U50"/>
    <mergeCell ref="D50:O50"/>
    <mergeCell ref="D54:AB54"/>
    <mergeCell ref="D55:AB55"/>
    <mergeCell ref="D56:AB56"/>
    <mergeCell ref="D57:AB57"/>
    <mergeCell ref="E58:AB58"/>
    <mergeCell ref="D20:AB20"/>
    <mergeCell ref="D18:AB18"/>
    <mergeCell ref="D16:AB16"/>
    <mergeCell ref="D8:AB8"/>
    <mergeCell ref="D9:AB9"/>
    <mergeCell ref="D11:AB11"/>
    <mergeCell ref="D12:AB12"/>
    <mergeCell ref="D13:AB13"/>
    <mergeCell ref="D19:AB19"/>
    <mergeCell ref="D14:AB14"/>
    <mergeCell ref="D15:AA15"/>
    <mergeCell ref="D10:AB10"/>
    <mergeCell ref="D17:AB17"/>
    <mergeCell ref="D6:AB6"/>
    <mergeCell ref="C2:AD2"/>
    <mergeCell ref="AA7:AB7"/>
    <mergeCell ref="X7:Y7"/>
    <mergeCell ref="C4:AD4"/>
    <mergeCell ref="D7:F7"/>
    <mergeCell ref="G7:I7"/>
    <mergeCell ref="J7:S7"/>
    <mergeCell ref="T7:V7"/>
    <mergeCell ref="D24:X24"/>
    <mergeCell ref="D22:AB22"/>
    <mergeCell ref="D25:X25"/>
    <mergeCell ref="D21:AB21"/>
    <mergeCell ref="D29:X29"/>
    <mergeCell ref="D26:X26"/>
    <mergeCell ref="D28:O28"/>
    <mergeCell ref="P28:R28"/>
    <mergeCell ref="S28:T28"/>
    <mergeCell ref="D27:X27"/>
    <mergeCell ref="V28:W28"/>
    <mergeCell ref="D39:X39"/>
    <mergeCell ref="D40:X40"/>
    <mergeCell ref="D49:X49"/>
    <mergeCell ref="D38:X38"/>
    <mergeCell ref="D30:X30"/>
    <mergeCell ref="D43:X43"/>
    <mergeCell ref="D44:X44"/>
    <mergeCell ref="D45:X45"/>
  </mergeCells>
  <dataValidations disablePrompts="1" count="2">
    <dataValidation type="list" allowBlank="1" showInputMessage="1" showErrorMessage="1" sqref="T7" xr:uid="{00000000-0002-0000-0200-000000000000}">
      <formula1>$AM$7:$AM$9</formula1>
    </dataValidation>
    <dataValidation type="list" allowBlank="1" showInputMessage="1" showErrorMessage="1" sqref="G7" xr:uid="{00000000-0002-0000-0200-000001000000}">
      <formula1>$AL$7:$AL$13</formula1>
    </dataValidation>
  </dataValidations>
  <pageMargins left="0.25" right="0.25" top="0.25" bottom="0.25" header="0.5" footer="0.5"/>
  <pageSetup scale="54" orientation="portrait" horizontalDpi="4294967292" verticalDpi="4294967292" r:id="rId1"/>
  <colBreaks count="1" manualBreakCount="1">
    <brk id="32"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AT81"/>
  <sheetViews>
    <sheetView topLeftCell="A61" zoomScale="85" zoomScaleNormal="85" zoomScaleSheetLayoutView="40" zoomScalePageLayoutView="40" workbookViewId="0">
      <selection activeCell="AU45" sqref="AU45"/>
    </sheetView>
  </sheetViews>
  <sheetFormatPr defaultColWidth="11" defaultRowHeight="15.6" x14ac:dyDescent="0.3"/>
  <cols>
    <col min="1" max="1" width="1.8984375" customWidth="1"/>
    <col min="2" max="2" width="4.09765625" customWidth="1"/>
    <col min="3" max="3" width="7.09765625" style="204" customWidth="1"/>
    <col min="4" max="5" width="3.59765625" customWidth="1"/>
    <col min="6" max="7" width="3.59765625" style="9" customWidth="1"/>
    <col min="8" max="8" width="4.19921875" style="9" customWidth="1"/>
    <col min="9" max="9" width="6.3984375" style="9" customWidth="1"/>
    <col min="10" max="10" width="3.59765625" style="9" customWidth="1"/>
    <col min="11" max="11" width="7.19921875" style="9" customWidth="1"/>
    <col min="12" max="15" width="3.59765625" style="9" customWidth="1"/>
    <col min="16" max="16" width="4.59765625" style="9" customWidth="1"/>
    <col min="17" max="33" width="3.59765625" style="9" customWidth="1"/>
    <col min="34" max="34" width="8.8984375" customWidth="1"/>
    <col min="35" max="35" width="11" customWidth="1"/>
    <col min="36" max="36" width="10.5" style="298" customWidth="1"/>
    <col min="37" max="37" width="4.09765625" customWidth="1"/>
    <col min="38" max="38" width="1.8984375" customWidth="1"/>
    <col min="39" max="39" width="7.09765625" customWidth="1"/>
    <col min="40" max="40" width="9" hidden="1" customWidth="1"/>
    <col min="41" max="41" width="8.3984375" hidden="1" customWidth="1"/>
    <col min="42" max="42" width="7.8984375" hidden="1" customWidth="1"/>
    <col min="43" max="43" width="8" hidden="1" customWidth="1"/>
    <col min="44" max="44" width="7.09765625" hidden="1" customWidth="1"/>
    <col min="45" max="45" width="5.59765625" hidden="1" customWidth="1"/>
    <col min="46" max="46" width="13.59765625" hidden="1" customWidth="1"/>
  </cols>
  <sheetData>
    <row r="1" spans="1:40" ht="14.25" customHeight="1" thickBot="1" x14ac:dyDescent="0.35">
      <c r="A1" s="195"/>
      <c r="B1" s="195"/>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30"/>
    </row>
    <row r="2" spans="1:40" ht="93" customHeight="1" x14ac:dyDescent="0.3">
      <c r="A2" s="57"/>
      <c r="B2" s="248"/>
      <c r="C2" s="447" t="s">
        <v>460</v>
      </c>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57"/>
    </row>
    <row r="3" spans="1:40" s="1" customFormat="1" ht="5.0999999999999996" customHeight="1" x14ac:dyDescent="0.3">
      <c r="A3" s="57"/>
      <c r="B3" s="211"/>
      <c r="C3" s="214"/>
      <c r="D3" s="221"/>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20"/>
      <c r="AI3" s="220"/>
      <c r="AJ3" s="220"/>
      <c r="AK3" s="220"/>
      <c r="AL3" s="57"/>
      <c r="AM3" s="111"/>
      <c r="AN3" s="111"/>
    </row>
    <row r="4" spans="1:40" s="1" customFormat="1" ht="30.75" customHeight="1" x14ac:dyDescent="0.3">
      <c r="A4" s="57"/>
      <c r="B4" s="211"/>
      <c r="C4" s="570" t="s">
        <v>457</v>
      </c>
      <c r="D4" s="570"/>
      <c r="E4" s="570"/>
      <c r="F4" s="570"/>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c r="AI4" s="570"/>
      <c r="AJ4" s="295"/>
      <c r="AK4" s="249"/>
      <c r="AL4" s="57"/>
      <c r="AM4" s="111"/>
      <c r="AN4" s="111"/>
    </row>
    <row r="5" spans="1:40" s="1" customFormat="1" ht="3.9" customHeight="1" thickBot="1" x14ac:dyDescent="0.35">
      <c r="A5" s="57"/>
      <c r="B5" s="211"/>
      <c r="C5" s="214"/>
      <c r="D5" s="221"/>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20"/>
      <c r="AI5" s="220"/>
      <c r="AJ5" s="220"/>
      <c r="AK5" s="220"/>
      <c r="AL5" s="57"/>
      <c r="AM5" s="111"/>
      <c r="AN5" s="111"/>
    </row>
    <row r="6" spans="1:40" s="1" customFormat="1" ht="33.6" customHeight="1" x14ac:dyDescent="0.3">
      <c r="A6" s="57"/>
      <c r="B6" s="211"/>
      <c r="C6" s="234">
        <v>1</v>
      </c>
      <c r="D6" s="556" t="s">
        <v>444</v>
      </c>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557"/>
      <c r="AE6" s="557"/>
      <c r="AF6" s="557"/>
      <c r="AG6" s="558"/>
      <c r="AH6" s="227" t="s">
        <v>28</v>
      </c>
      <c r="AI6" s="227" t="s">
        <v>29</v>
      </c>
      <c r="AJ6" s="228" t="s">
        <v>609</v>
      </c>
      <c r="AK6" s="211"/>
      <c r="AL6" s="57"/>
      <c r="AM6" s="111"/>
      <c r="AN6" s="111"/>
    </row>
    <row r="7" spans="1:40" ht="33.9" customHeight="1" x14ac:dyDescent="0.3">
      <c r="A7" s="57"/>
      <c r="B7" s="211"/>
      <c r="C7" s="245">
        <v>1.1000000000000001</v>
      </c>
      <c r="D7" s="596" t="s">
        <v>619</v>
      </c>
      <c r="E7" s="597"/>
      <c r="F7" s="597"/>
      <c r="G7" s="597"/>
      <c r="H7" s="597"/>
      <c r="I7" s="597"/>
      <c r="J7" s="597"/>
      <c r="K7" s="597"/>
      <c r="L7" s="597"/>
      <c r="M7" s="597"/>
      <c r="N7" s="597"/>
      <c r="O7" s="597"/>
      <c r="P7" s="597"/>
      <c r="Q7" s="597"/>
      <c r="R7" s="598"/>
      <c r="S7" s="567"/>
      <c r="T7" s="568"/>
      <c r="U7" s="568"/>
      <c r="V7" s="568"/>
      <c r="W7" s="568"/>
      <c r="X7" s="568"/>
      <c r="Y7" s="568"/>
      <c r="Z7" s="568"/>
      <c r="AA7" s="568"/>
      <c r="AB7" s="568"/>
      <c r="AC7" s="568"/>
      <c r="AD7" s="568"/>
      <c r="AE7" s="568"/>
      <c r="AF7" s="568"/>
      <c r="AG7" s="569"/>
      <c r="AH7" s="209"/>
      <c r="AI7" s="207"/>
      <c r="AJ7" s="329" t="s">
        <v>615</v>
      </c>
      <c r="AK7" s="211"/>
      <c r="AL7" s="57"/>
      <c r="AM7" s="105"/>
      <c r="AN7" s="105"/>
    </row>
    <row r="8" spans="1:40" x14ac:dyDescent="0.3">
      <c r="A8" s="57"/>
      <c r="B8" s="211"/>
      <c r="C8" s="245">
        <v>1.2</v>
      </c>
      <c r="D8" s="596" t="s">
        <v>652</v>
      </c>
      <c r="E8" s="597"/>
      <c r="F8" s="597"/>
      <c r="G8" s="597"/>
      <c r="H8" s="597"/>
      <c r="I8" s="597"/>
      <c r="J8" s="597"/>
      <c r="K8" s="597"/>
      <c r="L8" s="597"/>
      <c r="M8" s="597"/>
      <c r="N8" s="597"/>
      <c r="O8" s="597"/>
      <c r="P8" s="597"/>
      <c r="Q8" s="597"/>
      <c r="R8" s="598"/>
      <c r="S8" s="567"/>
      <c r="T8" s="568"/>
      <c r="U8" s="568"/>
      <c r="V8" s="568"/>
      <c r="W8" s="568"/>
      <c r="X8" s="568"/>
      <c r="Y8" s="568"/>
      <c r="Z8" s="568"/>
      <c r="AA8" s="568"/>
      <c r="AB8" s="568"/>
      <c r="AC8" s="568"/>
      <c r="AD8" s="568"/>
      <c r="AE8" s="568"/>
      <c r="AF8" s="568"/>
      <c r="AG8" s="569"/>
      <c r="AH8" s="209"/>
      <c r="AI8" s="207"/>
      <c r="AJ8" s="329" t="s">
        <v>615</v>
      </c>
      <c r="AK8" s="211"/>
      <c r="AL8" s="57"/>
      <c r="AM8" s="105"/>
      <c r="AN8" s="105"/>
    </row>
    <row r="9" spans="1:40" x14ac:dyDescent="0.3">
      <c r="A9" s="57"/>
      <c r="B9" s="211"/>
      <c r="C9" s="245">
        <v>1.3</v>
      </c>
      <c r="D9" s="592" t="s">
        <v>388</v>
      </c>
      <c r="E9" s="593"/>
      <c r="F9" s="593"/>
      <c r="G9" s="593"/>
      <c r="H9" s="593"/>
      <c r="I9" s="567" t="s">
        <v>594</v>
      </c>
      <c r="J9" s="568"/>
      <c r="K9" s="568"/>
      <c r="L9" s="568"/>
      <c r="M9" s="568"/>
      <c r="N9" s="565" t="s">
        <v>387</v>
      </c>
      <c r="O9" s="566"/>
      <c r="P9" s="566"/>
      <c r="Q9" s="566"/>
      <c r="R9" s="566"/>
      <c r="S9" s="567"/>
      <c r="T9" s="568"/>
      <c r="U9" s="568"/>
      <c r="V9" s="568"/>
      <c r="W9" s="568"/>
      <c r="X9" s="568"/>
      <c r="Y9" s="568"/>
      <c r="Z9" s="568"/>
      <c r="AA9" s="568"/>
      <c r="AB9" s="568"/>
      <c r="AC9" s="568"/>
      <c r="AD9" s="568"/>
      <c r="AE9" s="568"/>
      <c r="AF9" s="568"/>
      <c r="AG9" s="569"/>
      <c r="AH9" s="209"/>
      <c r="AI9" s="207"/>
      <c r="AJ9" s="329" t="s">
        <v>615</v>
      </c>
      <c r="AK9" s="211"/>
      <c r="AL9" s="57"/>
      <c r="AM9" s="105"/>
      <c r="AN9" s="105"/>
    </row>
    <row r="10" spans="1:40" x14ac:dyDescent="0.3">
      <c r="A10" s="57"/>
      <c r="B10" s="211"/>
      <c r="C10" s="245">
        <v>1.4</v>
      </c>
      <c r="D10" s="551" t="s">
        <v>443</v>
      </c>
      <c r="E10" s="552"/>
      <c r="F10" s="552"/>
      <c r="G10" s="552"/>
      <c r="H10" s="552"/>
      <c r="I10" s="552"/>
      <c r="J10" s="552"/>
      <c r="K10" s="552"/>
      <c r="L10" s="552"/>
      <c r="M10" s="552"/>
      <c r="N10" s="552"/>
      <c r="O10" s="552"/>
      <c r="P10" s="552"/>
      <c r="Q10" s="552"/>
      <c r="R10" s="552"/>
      <c r="S10" s="552"/>
      <c r="T10" s="552"/>
      <c r="U10" s="552"/>
      <c r="V10" s="552"/>
      <c r="W10" s="552"/>
      <c r="X10" s="552"/>
      <c r="Y10" s="552"/>
      <c r="Z10" s="552"/>
      <c r="AA10" s="552"/>
      <c r="AB10" s="552"/>
      <c r="AC10" s="552"/>
      <c r="AD10" s="552"/>
      <c r="AE10" s="552"/>
      <c r="AF10" s="552"/>
      <c r="AG10" s="553"/>
      <c r="AH10" s="219"/>
      <c r="AI10" s="207"/>
      <c r="AJ10" s="329" t="s">
        <v>615</v>
      </c>
      <c r="AK10" s="211"/>
      <c r="AL10" s="57"/>
      <c r="AM10" s="105"/>
      <c r="AN10" s="105"/>
    </row>
    <row r="11" spans="1:40" ht="15.75" customHeight="1" x14ac:dyDescent="0.3">
      <c r="A11" s="57"/>
      <c r="B11" s="211"/>
      <c r="C11" s="245">
        <v>1.5</v>
      </c>
      <c r="D11" s="551" t="s">
        <v>465</v>
      </c>
      <c r="E11" s="552"/>
      <c r="F11" s="552"/>
      <c r="G11" s="552"/>
      <c r="H11" s="552"/>
      <c r="I11" s="552"/>
      <c r="J11" s="552"/>
      <c r="K11" s="552"/>
      <c r="L11" s="552"/>
      <c r="M11" s="552"/>
      <c r="N11" s="552"/>
      <c r="O11" s="552"/>
      <c r="P11" s="552"/>
      <c r="Q11" s="567"/>
      <c r="R11" s="568"/>
      <c r="S11" s="568"/>
      <c r="T11" s="568"/>
      <c r="U11" s="568"/>
      <c r="V11" s="568"/>
      <c r="W11" s="568"/>
      <c r="X11" s="568"/>
      <c r="Y11" s="568"/>
      <c r="Z11" s="568"/>
      <c r="AA11" s="568"/>
      <c r="AB11" s="568"/>
      <c r="AC11" s="568"/>
      <c r="AD11" s="568"/>
      <c r="AE11" s="568"/>
      <c r="AF11" s="568"/>
      <c r="AG11" s="569"/>
      <c r="AH11" s="219"/>
      <c r="AI11" s="207"/>
      <c r="AJ11" s="329" t="s">
        <v>615</v>
      </c>
      <c r="AK11" s="211"/>
      <c r="AL11" s="57"/>
      <c r="AM11" s="105"/>
      <c r="AN11" s="105"/>
    </row>
    <row r="12" spans="1:40" ht="15" customHeight="1" thickBot="1" x14ac:dyDescent="0.35">
      <c r="A12" s="57"/>
      <c r="B12" s="211"/>
      <c r="C12" s="246">
        <v>1.6</v>
      </c>
      <c r="D12" s="620" t="s">
        <v>16</v>
      </c>
      <c r="E12" s="621"/>
      <c r="F12" s="621"/>
      <c r="G12" s="621"/>
      <c r="H12" s="621"/>
      <c r="I12" s="621"/>
      <c r="J12" s="621"/>
      <c r="K12" s="621"/>
      <c r="L12" s="621"/>
      <c r="M12" s="621"/>
      <c r="N12" s="621"/>
      <c r="O12" s="621"/>
      <c r="P12" s="621"/>
      <c r="Q12" s="621"/>
      <c r="R12" s="621"/>
      <c r="S12" s="621"/>
      <c r="T12" s="621"/>
      <c r="U12" s="621"/>
      <c r="V12" s="621"/>
      <c r="W12" s="621"/>
      <c r="X12" s="621"/>
      <c r="Y12" s="621"/>
      <c r="Z12" s="621"/>
      <c r="AA12" s="621"/>
      <c r="AB12" s="621"/>
      <c r="AC12" s="621"/>
      <c r="AD12" s="621"/>
      <c r="AE12" s="621"/>
      <c r="AF12" s="621"/>
      <c r="AG12" s="622"/>
      <c r="AH12" s="247"/>
      <c r="AI12" s="237"/>
      <c r="AJ12" s="329" t="s">
        <v>615</v>
      </c>
      <c r="AK12" s="211"/>
      <c r="AL12" s="57"/>
      <c r="AM12" s="105"/>
      <c r="AN12" s="105"/>
    </row>
    <row r="13" spans="1:40" s="1" customFormat="1" ht="3.9" customHeight="1" thickBot="1" x14ac:dyDescent="0.35">
      <c r="A13" s="57"/>
      <c r="B13" s="211"/>
      <c r="C13" s="216"/>
      <c r="D13" s="210"/>
      <c r="E13" s="210"/>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0"/>
      <c r="AI13" s="210"/>
      <c r="AJ13" s="210"/>
      <c r="AK13" s="211"/>
      <c r="AL13" s="57"/>
      <c r="AM13" s="111"/>
      <c r="AN13" s="111"/>
    </row>
    <row r="14" spans="1:40" ht="45" customHeight="1" x14ac:dyDescent="0.3">
      <c r="A14" s="57"/>
      <c r="B14" s="211"/>
      <c r="C14" s="238">
        <v>2</v>
      </c>
      <c r="D14" s="556" t="s">
        <v>446</v>
      </c>
      <c r="E14" s="557"/>
      <c r="F14" s="557"/>
      <c r="G14" s="557"/>
      <c r="H14" s="557"/>
      <c r="I14" s="557"/>
      <c r="J14" s="557"/>
      <c r="K14" s="557"/>
      <c r="L14" s="557"/>
      <c r="M14" s="557"/>
      <c r="N14" s="557"/>
      <c r="O14" s="557"/>
      <c r="P14" s="557"/>
      <c r="Q14" s="557"/>
      <c r="R14" s="557"/>
      <c r="S14" s="557"/>
      <c r="T14" s="557"/>
      <c r="U14" s="557"/>
      <c r="V14" s="557"/>
      <c r="W14" s="557"/>
      <c r="X14" s="557"/>
      <c r="Y14" s="557"/>
      <c r="Z14" s="557"/>
      <c r="AA14" s="557"/>
      <c r="AB14" s="557"/>
      <c r="AC14" s="557"/>
      <c r="AD14" s="557"/>
      <c r="AE14" s="557"/>
      <c r="AF14" s="557"/>
      <c r="AG14" s="558"/>
      <c r="AH14" s="227" t="s">
        <v>28</v>
      </c>
      <c r="AI14" s="227" t="s">
        <v>29</v>
      </c>
      <c r="AJ14" s="228" t="s">
        <v>609</v>
      </c>
      <c r="AK14" s="211"/>
      <c r="AL14" s="57"/>
      <c r="AM14" s="105"/>
      <c r="AN14" s="105"/>
    </row>
    <row r="15" spans="1:40" x14ac:dyDescent="0.3">
      <c r="A15" s="57"/>
      <c r="B15" s="211"/>
      <c r="C15" s="197">
        <v>2.1</v>
      </c>
      <c r="D15" s="551" t="s">
        <v>454</v>
      </c>
      <c r="E15" s="552"/>
      <c r="F15" s="552"/>
      <c r="G15" s="552"/>
      <c r="H15" s="552"/>
      <c r="I15" s="552"/>
      <c r="J15" s="552"/>
      <c r="K15" s="552"/>
      <c r="L15" s="552"/>
      <c r="M15" s="552"/>
      <c r="N15" s="552"/>
      <c r="O15" s="552"/>
      <c r="P15" s="552"/>
      <c r="Q15" s="552"/>
      <c r="R15" s="552"/>
      <c r="S15" s="552"/>
      <c r="T15" s="552"/>
      <c r="U15" s="552"/>
      <c r="V15" s="552"/>
      <c r="W15" s="552"/>
      <c r="X15" s="552"/>
      <c r="Y15" s="552"/>
      <c r="Z15" s="552"/>
      <c r="AA15" s="552"/>
      <c r="AB15" s="552"/>
      <c r="AC15" s="552"/>
      <c r="AD15" s="552"/>
      <c r="AE15" s="552"/>
      <c r="AF15" s="552"/>
      <c r="AG15" s="553"/>
      <c r="AH15" s="207"/>
      <c r="AI15" s="207"/>
      <c r="AJ15" s="330" t="s">
        <v>615</v>
      </c>
      <c r="AK15" s="211"/>
      <c r="AL15" s="57"/>
      <c r="AM15" s="105"/>
      <c r="AN15" s="105"/>
    </row>
    <row r="16" spans="1:40" x14ac:dyDescent="0.3">
      <c r="A16" s="57"/>
      <c r="B16" s="211"/>
      <c r="C16" s="197">
        <v>2.2000000000000002</v>
      </c>
      <c r="D16" s="551" t="s">
        <v>442</v>
      </c>
      <c r="E16" s="552"/>
      <c r="F16" s="552"/>
      <c r="G16" s="552"/>
      <c r="H16" s="552"/>
      <c r="I16" s="552"/>
      <c r="J16" s="552"/>
      <c r="K16" s="552"/>
      <c r="L16" s="552"/>
      <c r="M16" s="552"/>
      <c r="N16" s="552"/>
      <c r="O16" s="552"/>
      <c r="P16" s="552"/>
      <c r="Q16" s="552"/>
      <c r="R16" s="552"/>
      <c r="S16" s="552"/>
      <c r="T16" s="552"/>
      <c r="U16" s="552"/>
      <c r="V16" s="552"/>
      <c r="W16" s="552"/>
      <c r="X16" s="552"/>
      <c r="Y16" s="552"/>
      <c r="Z16" s="552"/>
      <c r="AA16" s="552"/>
      <c r="AB16" s="552"/>
      <c r="AC16" s="552"/>
      <c r="AD16" s="552"/>
      <c r="AE16" s="552"/>
      <c r="AF16" s="552"/>
      <c r="AG16" s="553"/>
      <c r="AH16" s="207"/>
      <c r="AI16" s="207"/>
      <c r="AJ16" s="330" t="s">
        <v>615</v>
      </c>
      <c r="AK16" s="211"/>
      <c r="AL16" s="57"/>
      <c r="AM16" s="105"/>
      <c r="AN16" s="105"/>
    </row>
    <row r="17" spans="1:40" x14ac:dyDescent="0.3">
      <c r="A17" s="57"/>
      <c r="B17" s="210"/>
      <c r="C17" s="636">
        <v>2.2999999999999998</v>
      </c>
      <c r="D17" s="601" t="s">
        <v>31</v>
      </c>
      <c r="E17" s="602"/>
      <c r="F17" s="602"/>
      <c r="G17" s="602"/>
      <c r="H17" s="602"/>
      <c r="I17" s="602"/>
      <c r="J17" s="602"/>
      <c r="K17" s="602"/>
      <c r="L17" s="602"/>
      <c r="M17" s="602"/>
      <c r="N17" s="602"/>
      <c r="O17" s="602"/>
      <c r="P17" s="602"/>
      <c r="Q17" s="602"/>
      <c r="R17" s="602"/>
      <c r="S17" s="602"/>
      <c r="T17" s="602"/>
      <c r="U17" s="602"/>
      <c r="V17" s="602"/>
      <c r="W17" s="602"/>
      <c r="X17" s="602"/>
      <c r="Y17" s="602"/>
      <c r="Z17" s="602"/>
      <c r="AA17" s="602"/>
      <c r="AB17" s="602"/>
      <c r="AC17" s="602"/>
      <c r="AD17" s="602"/>
      <c r="AE17" s="602"/>
      <c r="AF17" s="602"/>
      <c r="AG17" s="602"/>
      <c r="AH17" s="143"/>
      <c r="AI17" s="143"/>
      <c r="AJ17" s="229"/>
      <c r="AK17" s="210"/>
      <c r="AL17" s="57"/>
      <c r="AM17" s="105"/>
      <c r="AN17" s="105"/>
    </row>
    <row r="18" spans="1:40" x14ac:dyDescent="0.3">
      <c r="A18" s="57"/>
      <c r="B18" s="224"/>
      <c r="C18" s="637"/>
      <c r="D18" s="218" t="s">
        <v>21</v>
      </c>
      <c r="E18" s="554" t="s">
        <v>17</v>
      </c>
      <c r="F18" s="555"/>
      <c r="G18" s="555"/>
      <c r="H18" s="555"/>
      <c r="I18" s="555"/>
      <c r="J18" s="555"/>
      <c r="K18" s="555"/>
      <c r="L18" s="555"/>
      <c r="M18" s="555"/>
      <c r="N18" s="555"/>
      <c r="O18" s="555"/>
      <c r="P18" s="555"/>
      <c r="Q18" s="555"/>
      <c r="R18" s="555"/>
      <c r="S18" s="555"/>
      <c r="T18" s="555"/>
      <c r="U18" s="555"/>
      <c r="V18" s="555"/>
      <c r="W18" s="555"/>
      <c r="X18" s="555"/>
      <c r="Y18" s="555"/>
      <c r="Z18" s="555"/>
      <c r="AA18" s="555"/>
      <c r="AB18" s="555"/>
      <c r="AC18" s="555"/>
      <c r="AD18" s="555"/>
      <c r="AE18" s="555"/>
      <c r="AF18" s="555"/>
      <c r="AG18" s="599"/>
      <c r="AH18" s="207"/>
      <c r="AI18" s="207"/>
      <c r="AJ18" s="330" t="s">
        <v>615</v>
      </c>
      <c r="AK18" s="224"/>
      <c r="AL18" s="57"/>
      <c r="AM18" s="105"/>
      <c r="AN18" s="105"/>
    </row>
    <row r="19" spans="1:40" x14ac:dyDescent="0.3">
      <c r="A19" s="57"/>
      <c r="B19" s="224"/>
      <c r="C19" s="637"/>
      <c r="D19" s="218" t="s">
        <v>22</v>
      </c>
      <c r="E19" s="554" t="s">
        <v>18</v>
      </c>
      <c r="F19" s="555"/>
      <c r="G19" s="555"/>
      <c r="H19" s="555"/>
      <c r="I19" s="555"/>
      <c r="J19" s="555"/>
      <c r="K19" s="555"/>
      <c r="L19" s="555"/>
      <c r="M19" s="555"/>
      <c r="N19" s="555"/>
      <c r="O19" s="555"/>
      <c r="P19" s="555"/>
      <c r="Q19" s="555"/>
      <c r="R19" s="555"/>
      <c r="S19" s="555"/>
      <c r="T19" s="555"/>
      <c r="U19" s="555"/>
      <c r="V19" s="555"/>
      <c r="W19" s="555"/>
      <c r="X19" s="555"/>
      <c r="Y19" s="555"/>
      <c r="Z19" s="555"/>
      <c r="AA19" s="555"/>
      <c r="AB19" s="555"/>
      <c r="AC19" s="555"/>
      <c r="AD19" s="555"/>
      <c r="AE19" s="555"/>
      <c r="AF19" s="555"/>
      <c r="AG19" s="599"/>
      <c r="AH19" s="207"/>
      <c r="AI19" s="207"/>
      <c r="AJ19" s="331" t="s">
        <v>618</v>
      </c>
      <c r="AK19" s="224"/>
      <c r="AL19" s="57"/>
      <c r="AM19" s="105"/>
      <c r="AN19" s="105"/>
    </row>
    <row r="20" spans="1:40" x14ac:dyDescent="0.3">
      <c r="A20" s="57"/>
      <c r="B20" s="224"/>
      <c r="C20" s="637"/>
      <c r="D20" s="218" t="s">
        <v>23</v>
      </c>
      <c r="E20" s="554" t="s">
        <v>554</v>
      </c>
      <c r="F20" s="555"/>
      <c r="G20" s="555"/>
      <c r="H20" s="555"/>
      <c r="I20" s="555"/>
      <c r="J20" s="555"/>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99"/>
      <c r="AH20" s="207"/>
      <c r="AI20" s="207"/>
      <c r="AJ20" s="331" t="s">
        <v>618</v>
      </c>
      <c r="AK20" s="224"/>
      <c r="AL20" s="57"/>
      <c r="AM20" s="105"/>
      <c r="AN20" s="105"/>
    </row>
    <row r="21" spans="1:40" x14ac:dyDescent="0.3">
      <c r="A21" s="57"/>
      <c r="B21" s="224"/>
      <c r="C21" s="637"/>
      <c r="D21" s="218" t="s">
        <v>24</v>
      </c>
      <c r="E21" s="554" t="s">
        <v>553</v>
      </c>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99"/>
      <c r="AH21" s="207"/>
      <c r="AI21" s="207"/>
      <c r="AJ21" s="331" t="s">
        <v>618</v>
      </c>
      <c r="AK21" s="224"/>
      <c r="AL21" s="57"/>
      <c r="AM21" s="105"/>
      <c r="AN21" s="105"/>
    </row>
    <row r="22" spans="1:40" x14ac:dyDescent="0.3">
      <c r="A22" s="57"/>
      <c r="B22" s="224"/>
      <c r="C22" s="638"/>
      <c r="D22" s="218" t="s">
        <v>25</v>
      </c>
      <c r="E22" s="554" t="s">
        <v>559</v>
      </c>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99"/>
      <c r="AH22" s="207"/>
      <c r="AI22" s="207"/>
      <c r="AJ22" s="331" t="s">
        <v>618</v>
      </c>
      <c r="AK22" s="224"/>
      <c r="AL22" s="57"/>
      <c r="AM22" s="105"/>
      <c r="AN22" s="105"/>
    </row>
    <row r="23" spans="1:40" x14ac:dyDescent="0.3">
      <c r="A23" s="57"/>
      <c r="B23" s="224"/>
      <c r="C23" s="108">
        <v>2.4</v>
      </c>
      <c r="D23" s="554" t="s">
        <v>556</v>
      </c>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99"/>
      <c r="AH23" s="207"/>
      <c r="AI23" s="207"/>
      <c r="AJ23" s="331" t="s">
        <v>618</v>
      </c>
      <c r="AK23" s="224"/>
      <c r="AL23" s="57"/>
      <c r="AM23" s="105"/>
      <c r="AN23" s="105"/>
    </row>
    <row r="24" spans="1:40" x14ac:dyDescent="0.3">
      <c r="A24" s="57"/>
      <c r="B24" s="224"/>
      <c r="C24" s="108">
        <v>2.5</v>
      </c>
      <c r="D24" s="554" t="s">
        <v>555</v>
      </c>
      <c r="E24" s="555"/>
      <c r="F24" s="555"/>
      <c r="G24" s="555"/>
      <c r="H24" s="555"/>
      <c r="I24" s="555"/>
      <c r="J24" s="555"/>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99"/>
      <c r="AH24" s="207"/>
      <c r="AI24" s="207"/>
      <c r="AJ24" s="337" t="s">
        <v>613</v>
      </c>
      <c r="AK24" s="224"/>
      <c r="AL24" s="57"/>
      <c r="AM24" s="105"/>
      <c r="AN24" s="105"/>
    </row>
    <row r="25" spans="1:40" x14ac:dyDescent="0.3">
      <c r="A25" s="57"/>
      <c r="B25" s="224"/>
      <c r="C25" s="108">
        <v>2.6</v>
      </c>
      <c r="D25" s="507" t="s">
        <v>552</v>
      </c>
      <c r="E25" s="508"/>
      <c r="F25" s="508"/>
      <c r="G25" s="508"/>
      <c r="H25" s="508"/>
      <c r="I25" s="508"/>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9"/>
      <c r="AH25" s="207"/>
      <c r="AI25" s="207"/>
      <c r="AJ25" s="331" t="s">
        <v>618</v>
      </c>
      <c r="AK25" s="224"/>
      <c r="AL25" s="57"/>
      <c r="AM25" s="105"/>
      <c r="AN25" s="105"/>
    </row>
    <row r="26" spans="1:40" ht="48.75" customHeight="1" x14ac:dyDescent="0.3">
      <c r="A26" s="57"/>
      <c r="B26" s="224"/>
      <c r="C26" s="108">
        <v>2.7</v>
      </c>
      <c r="D26" s="507" t="s">
        <v>653</v>
      </c>
      <c r="E26" s="508"/>
      <c r="F26" s="508"/>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508"/>
      <c r="AE26" s="508"/>
      <c r="AF26" s="508"/>
      <c r="AG26" s="508"/>
      <c r="AH26" s="207"/>
      <c r="AI26" s="207"/>
      <c r="AJ26" s="398" t="s">
        <v>613</v>
      </c>
      <c r="AK26" s="224"/>
      <c r="AL26" s="57"/>
      <c r="AM26" s="105"/>
      <c r="AN26" s="105"/>
    </row>
    <row r="27" spans="1:40" x14ac:dyDescent="0.3">
      <c r="A27" s="57"/>
      <c r="B27" s="224"/>
      <c r="C27" s="108">
        <v>2.8</v>
      </c>
      <c r="D27" s="507" t="s">
        <v>662</v>
      </c>
      <c r="E27" s="508"/>
      <c r="F27" s="508"/>
      <c r="G27" s="508"/>
      <c r="H27" s="508"/>
      <c r="I27" s="508"/>
      <c r="J27" s="508"/>
      <c r="K27" s="616"/>
      <c r="L27" s="616"/>
      <c r="M27" s="616"/>
      <c r="N27" s="616"/>
      <c r="O27" s="616"/>
      <c r="P27" s="616"/>
      <c r="Q27" s="616"/>
      <c r="R27" s="616"/>
      <c r="S27" s="616"/>
      <c r="T27" s="616"/>
      <c r="U27" s="616"/>
      <c r="V27" s="616"/>
      <c r="W27" s="616"/>
      <c r="X27" s="616"/>
      <c r="Y27" s="616"/>
      <c r="Z27" s="616"/>
      <c r="AA27" s="508"/>
      <c r="AB27" s="508"/>
      <c r="AC27" s="508"/>
      <c r="AD27" s="508"/>
      <c r="AE27" s="508"/>
      <c r="AF27" s="508"/>
      <c r="AG27" s="508"/>
      <c r="AH27" s="207"/>
      <c r="AI27" s="207"/>
      <c r="AJ27" s="331" t="s">
        <v>614</v>
      </c>
      <c r="AK27" s="224"/>
      <c r="AL27" s="57"/>
      <c r="AM27" s="105"/>
      <c r="AN27" s="105"/>
    </row>
    <row r="28" spans="1:40" ht="15.75" customHeight="1" x14ac:dyDescent="0.3">
      <c r="A28" s="57"/>
      <c r="B28" s="224"/>
      <c r="C28" s="108">
        <v>2.9</v>
      </c>
      <c r="D28" s="574" t="s">
        <v>448</v>
      </c>
      <c r="E28" s="571"/>
      <c r="F28" s="571"/>
      <c r="G28" s="571"/>
      <c r="H28" s="571"/>
      <c r="I28" s="575"/>
      <c r="J28" s="225" t="s">
        <v>602</v>
      </c>
      <c r="K28" s="226" t="s">
        <v>451</v>
      </c>
      <c r="L28" s="571" t="s">
        <v>450</v>
      </c>
      <c r="M28" s="571"/>
      <c r="N28" s="571"/>
      <c r="O28" s="571"/>
      <c r="P28" s="567"/>
      <c r="Q28" s="568"/>
      <c r="R28" s="574" t="s">
        <v>449</v>
      </c>
      <c r="S28" s="571"/>
      <c r="T28" s="571"/>
      <c r="U28" s="571"/>
      <c r="V28" s="571"/>
      <c r="W28" s="567" t="s">
        <v>602</v>
      </c>
      <c r="X28" s="569"/>
      <c r="Y28" s="521" t="s">
        <v>451</v>
      </c>
      <c r="Z28" s="523"/>
      <c r="AA28" s="571" t="s">
        <v>450</v>
      </c>
      <c r="AB28" s="571"/>
      <c r="AC28" s="571"/>
      <c r="AD28" s="571"/>
      <c r="AE28" s="567"/>
      <c r="AF28" s="568"/>
      <c r="AG28" s="568"/>
      <c r="AH28" s="207"/>
      <c r="AI28" s="207"/>
      <c r="AJ28" s="337" t="s">
        <v>613</v>
      </c>
      <c r="AK28" s="224"/>
      <c r="AL28" s="57"/>
      <c r="AM28" s="105"/>
      <c r="AN28" s="105"/>
    </row>
    <row r="29" spans="1:40" ht="15.75" customHeight="1" x14ac:dyDescent="0.3">
      <c r="A29" s="57"/>
      <c r="B29" s="224"/>
      <c r="C29" s="643">
        <v>2.1</v>
      </c>
      <c r="D29" s="623" t="s">
        <v>489</v>
      </c>
      <c r="E29" s="624"/>
      <c r="F29" s="624"/>
      <c r="G29" s="624"/>
      <c r="H29" s="624"/>
      <c r="I29" s="624"/>
      <c r="J29" s="633" t="s">
        <v>490</v>
      </c>
      <c r="K29" s="633"/>
      <c r="L29" s="633"/>
      <c r="M29" s="633"/>
      <c r="N29" s="634"/>
      <c r="O29" s="634"/>
      <c r="P29" s="634"/>
      <c r="Q29" s="634"/>
      <c r="R29" s="635" t="s">
        <v>491</v>
      </c>
      <c r="S29" s="635"/>
      <c r="T29" s="635"/>
      <c r="U29" s="635"/>
      <c r="V29" s="635"/>
      <c r="W29" s="634"/>
      <c r="X29" s="634"/>
      <c r="Y29" s="627"/>
      <c r="Z29" s="628"/>
      <c r="AA29" s="628"/>
      <c r="AB29" s="628"/>
      <c r="AC29" s="628"/>
      <c r="AD29" s="628"/>
      <c r="AE29" s="628"/>
      <c r="AF29" s="628"/>
      <c r="AG29" s="629"/>
      <c r="AH29" s="645"/>
      <c r="AI29" s="645"/>
      <c r="AJ29" s="337" t="s">
        <v>613</v>
      </c>
      <c r="AK29" s="224"/>
      <c r="AL29" s="57"/>
      <c r="AM29" s="105"/>
      <c r="AN29" s="105"/>
    </row>
    <row r="30" spans="1:40" ht="15.75" customHeight="1" thickBot="1" x14ac:dyDescent="0.35">
      <c r="A30" s="57"/>
      <c r="B30" s="224"/>
      <c r="C30" s="644"/>
      <c r="D30" s="625"/>
      <c r="E30" s="626"/>
      <c r="F30" s="626"/>
      <c r="G30" s="626"/>
      <c r="H30" s="626"/>
      <c r="I30" s="626"/>
      <c r="J30" s="633" t="s">
        <v>492</v>
      </c>
      <c r="K30" s="633"/>
      <c r="L30" s="633"/>
      <c r="M30" s="633"/>
      <c r="N30" s="634"/>
      <c r="O30" s="634"/>
      <c r="P30" s="634"/>
      <c r="Q30" s="634"/>
      <c r="R30" s="635" t="s">
        <v>493</v>
      </c>
      <c r="S30" s="635"/>
      <c r="T30" s="635"/>
      <c r="U30" s="635"/>
      <c r="V30" s="635"/>
      <c r="W30" s="634"/>
      <c r="X30" s="634"/>
      <c r="Y30" s="630"/>
      <c r="Z30" s="631"/>
      <c r="AA30" s="631"/>
      <c r="AB30" s="631"/>
      <c r="AC30" s="631"/>
      <c r="AD30" s="631"/>
      <c r="AE30" s="631"/>
      <c r="AF30" s="631"/>
      <c r="AG30" s="632"/>
      <c r="AH30" s="646"/>
      <c r="AI30" s="646"/>
      <c r="AJ30" s="337" t="s">
        <v>613</v>
      </c>
      <c r="AK30" s="224"/>
      <c r="AL30" s="57"/>
      <c r="AM30" s="105"/>
      <c r="AN30" s="105"/>
    </row>
    <row r="31" spans="1:40" ht="48.75" customHeight="1" x14ac:dyDescent="0.3">
      <c r="A31" s="57"/>
      <c r="B31" s="217"/>
      <c r="C31" s="199">
        <v>2.11</v>
      </c>
      <c r="D31" s="639" t="s">
        <v>441</v>
      </c>
      <c r="E31" s="640"/>
      <c r="F31" s="640"/>
      <c r="G31" s="640"/>
      <c r="H31" s="640"/>
      <c r="I31" s="640"/>
      <c r="J31" s="640"/>
      <c r="K31" s="641"/>
      <c r="L31" s="641"/>
      <c r="M31" s="641"/>
      <c r="N31" s="641"/>
      <c r="O31" s="641"/>
      <c r="P31" s="641"/>
      <c r="Q31" s="641"/>
      <c r="R31" s="642"/>
      <c r="S31" s="617" t="s">
        <v>11</v>
      </c>
      <c r="T31" s="618"/>
      <c r="U31" s="619"/>
      <c r="V31" s="617" t="s">
        <v>30</v>
      </c>
      <c r="W31" s="618"/>
      <c r="X31" s="619"/>
      <c r="Y31" s="609" t="s">
        <v>3</v>
      </c>
      <c r="Z31" s="610"/>
      <c r="AA31" s="605"/>
      <c r="AB31" s="603" t="s">
        <v>4</v>
      </c>
      <c r="AC31" s="604"/>
      <c r="AD31" s="605"/>
      <c r="AE31" s="594" t="s">
        <v>20</v>
      </c>
      <c r="AF31" s="595"/>
      <c r="AG31" s="603" t="s">
        <v>5</v>
      </c>
      <c r="AH31" s="605"/>
      <c r="AI31" s="239" t="s">
        <v>20</v>
      </c>
      <c r="AJ31" s="228" t="s">
        <v>609</v>
      </c>
      <c r="AK31" s="217"/>
      <c r="AL31" s="57"/>
    </row>
    <row r="32" spans="1:40" x14ac:dyDescent="0.3">
      <c r="A32" s="57"/>
      <c r="B32" s="217"/>
      <c r="C32" s="119"/>
      <c r="D32" s="220"/>
      <c r="E32" s="511" t="s">
        <v>445</v>
      </c>
      <c r="F32" s="512"/>
      <c r="G32" s="512"/>
      <c r="H32" s="512"/>
      <c r="I32" s="512"/>
      <c r="J32" s="512"/>
      <c r="K32" s="512"/>
      <c r="L32" s="512"/>
      <c r="M32" s="512"/>
      <c r="N32" s="512"/>
      <c r="O32" s="512"/>
      <c r="P32" s="512"/>
      <c r="Q32" s="512"/>
      <c r="R32" s="539"/>
      <c r="S32" s="567"/>
      <c r="T32" s="568"/>
      <c r="U32" s="569"/>
      <c r="V32" s="567"/>
      <c r="W32" s="568"/>
      <c r="X32" s="569"/>
      <c r="Y32" s="586" t="str">
        <f t="shared" ref="Y32:Y46" si="0">IF(ISBLANK(V32)," ", ((V32-S32)/S32))</f>
        <v xml:space="preserve"> </v>
      </c>
      <c r="Z32" s="587"/>
      <c r="AA32" s="588"/>
      <c r="AB32" s="606"/>
      <c r="AC32" s="607"/>
      <c r="AD32" s="608"/>
      <c r="AE32" s="589" t="str">
        <f>IF(Y32&gt;15.499%,"NO",IF(Y32&lt;-15.499%,"NO","YES"))</f>
        <v>NO</v>
      </c>
      <c r="AF32" s="590"/>
      <c r="AG32" s="614"/>
      <c r="AH32" s="615"/>
      <c r="AI32" s="240"/>
      <c r="AJ32" s="240"/>
      <c r="AK32" s="217"/>
      <c r="AL32" s="57"/>
    </row>
    <row r="33" spans="1:44" x14ac:dyDescent="0.3">
      <c r="A33" s="57"/>
      <c r="B33" s="217"/>
      <c r="C33" s="119"/>
      <c r="D33" s="220"/>
      <c r="E33" s="511" t="s">
        <v>6</v>
      </c>
      <c r="F33" s="512"/>
      <c r="G33" s="512"/>
      <c r="H33" s="512"/>
      <c r="I33" s="512"/>
      <c r="J33" s="512"/>
      <c r="K33" s="512"/>
      <c r="L33" s="512"/>
      <c r="M33" s="512"/>
      <c r="N33" s="512"/>
      <c r="O33" s="512"/>
      <c r="P33" s="512"/>
      <c r="Q33" s="512"/>
      <c r="R33" s="539"/>
      <c r="S33" s="567">
        <v>50</v>
      </c>
      <c r="T33" s="568"/>
      <c r="U33" s="569"/>
      <c r="V33" s="567">
        <v>60</v>
      </c>
      <c r="W33" s="568"/>
      <c r="X33" s="569"/>
      <c r="Y33" s="586">
        <f t="shared" si="0"/>
        <v>0.2</v>
      </c>
      <c r="Z33" s="587"/>
      <c r="AA33" s="588"/>
      <c r="AB33" s="589">
        <f t="shared" ref="AB33:AB46" si="1">V33-S33</f>
        <v>10</v>
      </c>
      <c r="AC33" s="591"/>
      <c r="AD33" s="590"/>
      <c r="AE33" s="589" t="str">
        <f t="shared" ref="AE33:AE46" si="2">IF(AB33&gt;AQ33,"NO",IF(AB33&lt;AR33,"NO","YES"))</f>
        <v>YES</v>
      </c>
      <c r="AF33" s="590"/>
      <c r="AG33" s="567"/>
      <c r="AH33" s="569"/>
      <c r="AI33" s="241" t="str">
        <f t="shared" ref="AI33:AI46" si="3">IF(AG33&lt;3.4999,"YES","NO")</f>
        <v>YES</v>
      </c>
      <c r="AJ33" s="337" t="s">
        <v>613</v>
      </c>
      <c r="AK33" s="217"/>
      <c r="AL33" s="57"/>
      <c r="AO33">
        <f t="shared" ref="AO33:AO46" si="4">(S33*1.2)-S33</f>
        <v>10</v>
      </c>
      <c r="AP33">
        <v>25</v>
      </c>
      <c r="AQ33">
        <f t="shared" ref="AQ33:AQ46" si="5">IF(AP33&gt;AO33,AP33,AO33)</f>
        <v>25</v>
      </c>
      <c r="AR33">
        <f t="shared" ref="AR33:AR46" si="6">AQ33*-1</f>
        <v>-25</v>
      </c>
    </row>
    <row r="34" spans="1:44" x14ac:dyDescent="0.3">
      <c r="A34" s="57"/>
      <c r="B34" s="217"/>
      <c r="C34" s="119"/>
      <c r="D34" s="220"/>
      <c r="E34" s="511" t="s">
        <v>6</v>
      </c>
      <c r="F34" s="512"/>
      <c r="G34" s="512"/>
      <c r="H34" s="512"/>
      <c r="I34" s="512"/>
      <c r="J34" s="512"/>
      <c r="K34" s="512"/>
      <c r="L34" s="512"/>
      <c r="M34" s="512"/>
      <c r="N34" s="512"/>
      <c r="O34" s="512"/>
      <c r="P34" s="512"/>
      <c r="Q34" s="512"/>
      <c r="R34" s="539"/>
      <c r="S34" s="567"/>
      <c r="T34" s="568"/>
      <c r="U34" s="569"/>
      <c r="V34" s="567"/>
      <c r="W34" s="568"/>
      <c r="X34" s="569"/>
      <c r="Y34" s="586" t="str">
        <f t="shared" si="0"/>
        <v xml:space="preserve"> </v>
      </c>
      <c r="Z34" s="587"/>
      <c r="AA34" s="588"/>
      <c r="AB34" s="589">
        <f t="shared" si="1"/>
        <v>0</v>
      </c>
      <c r="AC34" s="591"/>
      <c r="AD34" s="590"/>
      <c r="AE34" s="589" t="str">
        <f t="shared" si="2"/>
        <v>YES</v>
      </c>
      <c r="AF34" s="590"/>
      <c r="AG34" s="567"/>
      <c r="AH34" s="569"/>
      <c r="AI34" s="241" t="str">
        <f t="shared" si="3"/>
        <v>YES</v>
      </c>
      <c r="AJ34" s="337" t="s">
        <v>613</v>
      </c>
      <c r="AK34" s="217"/>
      <c r="AL34" s="57"/>
      <c r="AO34">
        <f t="shared" si="4"/>
        <v>0</v>
      </c>
      <c r="AP34">
        <v>25</v>
      </c>
      <c r="AQ34">
        <f t="shared" si="5"/>
        <v>25</v>
      </c>
      <c r="AR34">
        <f t="shared" si="6"/>
        <v>-25</v>
      </c>
    </row>
    <row r="35" spans="1:44" x14ac:dyDescent="0.3">
      <c r="A35" s="57"/>
      <c r="B35" s="217"/>
      <c r="C35" s="119"/>
      <c r="D35" s="220"/>
      <c r="E35" s="511" t="s">
        <v>6</v>
      </c>
      <c r="F35" s="512"/>
      <c r="G35" s="512"/>
      <c r="H35" s="512"/>
      <c r="I35" s="512"/>
      <c r="J35" s="512"/>
      <c r="K35" s="512"/>
      <c r="L35" s="512"/>
      <c r="M35" s="512"/>
      <c r="N35" s="512"/>
      <c r="O35" s="512"/>
      <c r="P35" s="512"/>
      <c r="Q35" s="512"/>
      <c r="R35" s="539"/>
      <c r="S35" s="567"/>
      <c r="T35" s="568"/>
      <c r="U35" s="569"/>
      <c r="V35" s="567"/>
      <c r="W35" s="568"/>
      <c r="X35" s="569"/>
      <c r="Y35" s="586" t="str">
        <f t="shared" si="0"/>
        <v xml:space="preserve"> </v>
      </c>
      <c r="Z35" s="587"/>
      <c r="AA35" s="588"/>
      <c r="AB35" s="589">
        <f t="shared" si="1"/>
        <v>0</v>
      </c>
      <c r="AC35" s="591"/>
      <c r="AD35" s="590"/>
      <c r="AE35" s="589" t="str">
        <f t="shared" si="2"/>
        <v>YES</v>
      </c>
      <c r="AF35" s="590"/>
      <c r="AG35" s="567"/>
      <c r="AH35" s="569"/>
      <c r="AI35" s="241" t="str">
        <f t="shared" si="3"/>
        <v>YES</v>
      </c>
      <c r="AJ35" s="337" t="s">
        <v>613</v>
      </c>
      <c r="AK35" s="217"/>
      <c r="AL35" s="57"/>
      <c r="AO35">
        <f t="shared" si="4"/>
        <v>0</v>
      </c>
      <c r="AP35">
        <v>25</v>
      </c>
      <c r="AQ35">
        <f t="shared" si="5"/>
        <v>25</v>
      </c>
      <c r="AR35">
        <f t="shared" si="6"/>
        <v>-25</v>
      </c>
    </row>
    <row r="36" spans="1:44" x14ac:dyDescent="0.3">
      <c r="A36" s="57"/>
      <c r="B36" s="217"/>
      <c r="C36" s="119"/>
      <c r="D36" s="220"/>
      <c r="E36" s="511" t="s">
        <v>6</v>
      </c>
      <c r="F36" s="512"/>
      <c r="G36" s="512"/>
      <c r="H36" s="512"/>
      <c r="I36" s="512"/>
      <c r="J36" s="512"/>
      <c r="K36" s="512"/>
      <c r="L36" s="512"/>
      <c r="M36" s="512"/>
      <c r="N36" s="512"/>
      <c r="O36" s="512"/>
      <c r="P36" s="512"/>
      <c r="Q36" s="512"/>
      <c r="R36" s="539"/>
      <c r="S36" s="567"/>
      <c r="T36" s="568"/>
      <c r="U36" s="569"/>
      <c r="V36" s="567"/>
      <c r="W36" s="568"/>
      <c r="X36" s="569"/>
      <c r="Y36" s="586" t="str">
        <f t="shared" si="0"/>
        <v xml:space="preserve"> </v>
      </c>
      <c r="Z36" s="587"/>
      <c r="AA36" s="588"/>
      <c r="AB36" s="589">
        <f t="shared" si="1"/>
        <v>0</v>
      </c>
      <c r="AC36" s="591"/>
      <c r="AD36" s="590"/>
      <c r="AE36" s="589" t="str">
        <f t="shared" si="2"/>
        <v>YES</v>
      </c>
      <c r="AF36" s="590"/>
      <c r="AG36" s="567"/>
      <c r="AH36" s="569"/>
      <c r="AI36" s="241" t="str">
        <f t="shared" si="3"/>
        <v>YES</v>
      </c>
      <c r="AJ36" s="337" t="s">
        <v>613</v>
      </c>
      <c r="AK36" s="217"/>
      <c r="AL36" s="57"/>
      <c r="AO36">
        <f t="shared" si="4"/>
        <v>0</v>
      </c>
      <c r="AP36">
        <v>25</v>
      </c>
      <c r="AQ36">
        <f t="shared" si="5"/>
        <v>25</v>
      </c>
      <c r="AR36">
        <f t="shared" si="6"/>
        <v>-25</v>
      </c>
    </row>
    <row r="37" spans="1:44" x14ac:dyDescent="0.3">
      <c r="A37" s="57"/>
      <c r="B37" s="217"/>
      <c r="C37" s="119"/>
      <c r="D37" s="220"/>
      <c r="E37" s="511" t="s">
        <v>6</v>
      </c>
      <c r="F37" s="512"/>
      <c r="G37" s="512"/>
      <c r="H37" s="512"/>
      <c r="I37" s="512"/>
      <c r="J37" s="512"/>
      <c r="K37" s="512"/>
      <c r="L37" s="512"/>
      <c r="M37" s="512"/>
      <c r="N37" s="512"/>
      <c r="O37" s="512"/>
      <c r="P37" s="512"/>
      <c r="Q37" s="512"/>
      <c r="R37" s="539"/>
      <c r="S37" s="567"/>
      <c r="T37" s="568"/>
      <c r="U37" s="569"/>
      <c r="V37" s="567"/>
      <c r="W37" s="568"/>
      <c r="X37" s="569"/>
      <c r="Y37" s="586" t="str">
        <f t="shared" si="0"/>
        <v xml:space="preserve"> </v>
      </c>
      <c r="Z37" s="587"/>
      <c r="AA37" s="588"/>
      <c r="AB37" s="589">
        <f t="shared" si="1"/>
        <v>0</v>
      </c>
      <c r="AC37" s="591"/>
      <c r="AD37" s="590"/>
      <c r="AE37" s="589" t="str">
        <f t="shared" si="2"/>
        <v>YES</v>
      </c>
      <c r="AF37" s="590"/>
      <c r="AG37" s="567"/>
      <c r="AH37" s="569"/>
      <c r="AI37" s="241" t="str">
        <f t="shared" si="3"/>
        <v>YES</v>
      </c>
      <c r="AJ37" s="337" t="s">
        <v>613</v>
      </c>
      <c r="AK37" s="217"/>
      <c r="AL37" s="57"/>
      <c r="AO37">
        <f t="shared" si="4"/>
        <v>0</v>
      </c>
      <c r="AP37">
        <v>25</v>
      </c>
      <c r="AQ37">
        <f t="shared" si="5"/>
        <v>25</v>
      </c>
      <c r="AR37">
        <f t="shared" si="6"/>
        <v>-25</v>
      </c>
    </row>
    <row r="38" spans="1:44" x14ac:dyDescent="0.3">
      <c r="A38" s="57"/>
      <c r="B38" s="217"/>
      <c r="C38" s="119"/>
      <c r="D38" s="143"/>
      <c r="E38" s="511" t="s">
        <v>6</v>
      </c>
      <c r="F38" s="512"/>
      <c r="G38" s="512"/>
      <c r="H38" s="512"/>
      <c r="I38" s="512"/>
      <c r="J38" s="512"/>
      <c r="K38" s="512"/>
      <c r="L38" s="512"/>
      <c r="M38" s="512"/>
      <c r="N38" s="512"/>
      <c r="O38" s="512"/>
      <c r="P38" s="512"/>
      <c r="Q38" s="512"/>
      <c r="R38" s="539"/>
      <c r="S38" s="567"/>
      <c r="T38" s="568"/>
      <c r="U38" s="569"/>
      <c r="V38" s="567"/>
      <c r="W38" s="568"/>
      <c r="X38" s="569"/>
      <c r="Y38" s="586" t="str">
        <f t="shared" si="0"/>
        <v xml:space="preserve"> </v>
      </c>
      <c r="Z38" s="587"/>
      <c r="AA38" s="588"/>
      <c r="AB38" s="589">
        <f t="shared" si="1"/>
        <v>0</v>
      </c>
      <c r="AC38" s="591"/>
      <c r="AD38" s="590"/>
      <c r="AE38" s="589" t="str">
        <f t="shared" si="2"/>
        <v>YES</v>
      </c>
      <c r="AF38" s="590"/>
      <c r="AG38" s="567"/>
      <c r="AH38" s="569"/>
      <c r="AI38" s="241" t="str">
        <f t="shared" si="3"/>
        <v>YES</v>
      </c>
      <c r="AJ38" s="337" t="s">
        <v>613</v>
      </c>
      <c r="AK38" s="217"/>
      <c r="AL38" s="57"/>
      <c r="AO38">
        <f t="shared" si="4"/>
        <v>0</v>
      </c>
      <c r="AP38">
        <v>25</v>
      </c>
      <c r="AQ38">
        <f t="shared" si="5"/>
        <v>25</v>
      </c>
      <c r="AR38">
        <f t="shared" si="6"/>
        <v>-25</v>
      </c>
    </row>
    <row r="39" spans="1:44" x14ac:dyDescent="0.3">
      <c r="A39" s="57"/>
      <c r="B39" s="217"/>
      <c r="C39" s="119"/>
      <c r="D39" s="143"/>
      <c r="E39" s="511" t="s">
        <v>6</v>
      </c>
      <c r="F39" s="512"/>
      <c r="G39" s="512"/>
      <c r="H39" s="512"/>
      <c r="I39" s="512"/>
      <c r="J39" s="512"/>
      <c r="K39" s="512"/>
      <c r="L39" s="512"/>
      <c r="M39" s="512"/>
      <c r="N39" s="512"/>
      <c r="O39" s="512"/>
      <c r="P39" s="512"/>
      <c r="Q39" s="512"/>
      <c r="R39" s="539"/>
      <c r="S39" s="567"/>
      <c r="T39" s="568"/>
      <c r="U39" s="569"/>
      <c r="V39" s="567"/>
      <c r="W39" s="568"/>
      <c r="X39" s="569"/>
      <c r="Y39" s="586" t="str">
        <f t="shared" si="0"/>
        <v xml:space="preserve"> </v>
      </c>
      <c r="Z39" s="587"/>
      <c r="AA39" s="588"/>
      <c r="AB39" s="589">
        <f t="shared" si="1"/>
        <v>0</v>
      </c>
      <c r="AC39" s="591"/>
      <c r="AD39" s="590"/>
      <c r="AE39" s="589" t="str">
        <f t="shared" si="2"/>
        <v>YES</v>
      </c>
      <c r="AF39" s="590"/>
      <c r="AG39" s="567"/>
      <c r="AH39" s="569"/>
      <c r="AI39" s="241" t="str">
        <f t="shared" si="3"/>
        <v>YES</v>
      </c>
      <c r="AJ39" s="337" t="s">
        <v>613</v>
      </c>
      <c r="AK39" s="217"/>
      <c r="AL39" s="57"/>
      <c r="AO39">
        <f t="shared" si="4"/>
        <v>0</v>
      </c>
      <c r="AP39">
        <v>25</v>
      </c>
      <c r="AQ39">
        <f t="shared" si="5"/>
        <v>25</v>
      </c>
      <c r="AR39">
        <f t="shared" si="6"/>
        <v>-25</v>
      </c>
    </row>
    <row r="40" spans="1:44" x14ac:dyDescent="0.3">
      <c r="A40" s="57"/>
      <c r="B40" s="217"/>
      <c r="C40" s="119"/>
      <c r="D40" s="220"/>
      <c r="E40" s="511" t="s">
        <v>9</v>
      </c>
      <c r="F40" s="512"/>
      <c r="G40" s="512"/>
      <c r="H40" s="512"/>
      <c r="I40" s="512"/>
      <c r="J40" s="512"/>
      <c r="K40" s="512"/>
      <c r="L40" s="512"/>
      <c r="M40" s="512"/>
      <c r="N40" s="512"/>
      <c r="O40" s="512"/>
      <c r="P40" s="512"/>
      <c r="Q40" s="512"/>
      <c r="R40" s="539"/>
      <c r="S40" s="567"/>
      <c r="T40" s="568"/>
      <c r="U40" s="569"/>
      <c r="V40" s="567"/>
      <c r="W40" s="568"/>
      <c r="X40" s="569"/>
      <c r="Y40" s="586" t="str">
        <f t="shared" si="0"/>
        <v xml:space="preserve"> </v>
      </c>
      <c r="Z40" s="587"/>
      <c r="AA40" s="588"/>
      <c r="AB40" s="589">
        <f t="shared" si="1"/>
        <v>0</v>
      </c>
      <c r="AC40" s="591"/>
      <c r="AD40" s="590"/>
      <c r="AE40" s="589" t="str">
        <f t="shared" si="2"/>
        <v>YES</v>
      </c>
      <c r="AF40" s="590"/>
      <c r="AG40" s="567"/>
      <c r="AH40" s="569"/>
      <c r="AI40" s="241" t="str">
        <f t="shared" si="3"/>
        <v>YES</v>
      </c>
      <c r="AJ40" s="337" t="s">
        <v>613</v>
      </c>
      <c r="AK40" s="217"/>
      <c r="AL40" s="57"/>
      <c r="AO40">
        <f t="shared" si="4"/>
        <v>0</v>
      </c>
      <c r="AP40">
        <v>25</v>
      </c>
      <c r="AQ40">
        <f t="shared" si="5"/>
        <v>25</v>
      </c>
      <c r="AR40">
        <f t="shared" si="6"/>
        <v>-25</v>
      </c>
    </row>
    <row r="41" spans="1:44" x14ac:dyDescent="0.3">
      <c r="A41" s="57"/>
      <c r="B41" s="217"/>
      <c r="C41" s="119"/>
      <c r="D41" s="220"/>
      <c r="E41" s="511" t="s">
        <v>9</v>
      </c>
      <c r="F41" s="512"/>
      <c r="G41" s="512"/>
      <c r="H41" s="512"/>
      <c r="I41" s="512"/>
      <c r="J41" s="512"/>
      <c r="K41" s="512"/>
      <c r="L41" s="512"/>
      <c r="M41" s="512"/>
      <c r="N41" s="512"/>
      <c r="O41" s="512"/>
      <c r="P41" s="512"/>
      <c r="Q41" s="512"/>
      <c r="R41" s="539"/>
      <c r="S41" s="567"/>
      <c r="T41" s="568"/>
      <c r="U41" s="569"/>
      <c r="V41" s="567"/>
      <c r="W41" s="568"/>
      <c r="X41" s="569"/>
      <c r="Y41" s="586" t="str">
        <f t="shared" si="0"/>
        <v xml:space="preserve"> </v>
      </c>
      <c r="Z41" s="587"/>
      <c r="AA41" s="588"/>
      <c r="AB41" s="589">
        <f t="shared" si="1"/>
        <v>0</v>
      </c>
      <c r="AC41" s="591"/>
      <c r="AD41" s="590"/>
      <c r="AE41" s="589" t="str">
        <f t="shared" si="2"/>
        <v>YES</v>
      </c>
      <c r="AF41" s="590"/>
      <c r="AG41" s="567"/>
      <c r="AH41" s="569"/>
      <c r="AI41" s="241" t="str">
        <f t="shared" si="3"/>
        <v>YES</v>
      </c>
      <c r="AJ41" s="337" t="s">
        <v>613</v>
      </c>
      <c r="AK41" s="217"/>
      <c r="AL41" s="57"/>
      <c r="AO41">
        <f t="shared" si="4"/>
        <v>0</v>
      </c>
      <c r="AP41">
        <v>25</v>
      </c>
      <c r="AQ41">
        <f t="shared" si="5"/>
        <v>25</v>
      </c>
      <c r="AR41">
        <f t="shared" si="6"/>
        <v>-25</v>
      </c>
    </row>
    <row r="42" spans="1:44" x14ac:dyDescent="0.3">
      <c r="A42" s="57"/>
      <c r="B42" s="217"/>
      <c r="C42" s="119"/>
      <c r="D42" s="220"/>
      <c r="E42" s="511" t="s">
        <v>9</v>
      </c>
      <c r="F42" s="512"/>
      <c r="G42" s="512"/>
      <c r="H42" s="512"/>
      <c r="I42" s="512"/>
      <c r="J42" s="512"/>
      <c r="K42" s="512"/>
      <c r="L42" s="512"/>
      <c r="M42" s="512"/>
      <c r="N42" s="512"/>
      <c r="O42" s="512"/>
      <c r="P42" s="512"/>
      <c r="Q42" s="512"/>
      <c r="R42" s="539"/>
      <c r="S42" s="567"/>
      <c r="T42" s="568"/>
      <c r="U42" s="569"/>
      <c r="V42" s="567"/>
      <c r="W42" s="568"/>
      <c r="X42" s="569"/>
      <c r="Y42" s="586" t="str">
        <f t="shared" si="0"/>
        <v xml:space="preserve"> </v>
      </c>
      <c r="Z42" s="587"/>
      <c r="AA42" s="588"/>
      <c r="AB42" s="589">
        <f t="shared" si="1"/>
        <v>0</v>
      </c>
      <c r="AC42" s="591"/>
      <c r="AD42" s="590"/>
      <c r="AE42" s="589" t="str">
        <f t="shared" si="2"/>
        <v>YES</v>
      </c>
      <c r="AF42" s="590"/>
      <c r="AG42" s="567"/>
      <c r="AH42" s="569"/>
      <c r="AI42" s="241" t="str">
        <f t="shared" si="3"/>
        <v>YES</v>
      </c>
      <c r="AJ42" s="337" t="s">
        <v>613</v>
      </c>
      <c r="AK42" s="217"/>
      <c r="AL42" s="57"/>
      <c r="AO42">
        <f t="shared" si="4"/>
        <v>0</v>
      </c>
      <c r="AP42">
        <v>25</v>
      </c>
      <c r="AQ42">
        <f t="shared" si="5"/>
        <v>25</v>
      </c>
      <c r="AR42">
        <f t="shared" si="6"/>
        <v>-25</v>
      </c>
    </row>
    <row r="43" spans="1:44" x14ac:dyDescent="0.3">
      <c r="A43" s="57"/>
      <c r="B43" s="217"/>
      <c r="C43" s="119"/>
      <c r="D43" s="220"/>
      <c r="E43" s="511" t="s">
        <v>9</v>
      </c>
      <c r="F43" s="512"/>
      <c r="G43" s="512"/>
      <c r="H43" s="512"/>
      <c r="I43" s="512"/>
      <c r="J43" s="512"/>
      <c r="K43" s="512"/>
      <c r="L43" s="512"/>
      <c r="M43" s="512"/>
      <c r="N43" s="512"/>
      <c r="O43" s="512"/>
      <c r="P43" s="512"/>
      <c r="Q43" s="512"/>
      <c r="R43" s="539"/>
      <c r="S43" s="567"/>
      <c r="T43" s="568"/>
      <c r="U43" s="569"/>
      <c r="V43" s="567"/>
      <c r="W43" s="568"/>
      <c r="X43" s="569"/>
      <c r="Y43" s="586" t="str">
        <f t="shared" si="0"/>
        <v xml:space="preserve"> </v>
      </c>
      <c r="Z43" s="587"/>
      <c r="AA43" s="588"/>
      <c r="AB43" s="589">
        <f t="shared" si="1"/>
        <v>0</v>
      </c>
      <c r="AC43" s="591"/>
      <c r="AD43" s="590"/>
      <c r="AE43" s="589" t="str">
        <f t="shared" si="2"/>
        <v>YES</v>
      </c>
      <c r="AF43" s="590"/>
      <c r="AG43" s="567"/>
      <c r="AH43" s="569"/>
      <c r="AI43" s="241" t="str">
        <f t="shared" si="3"/>
        <v>YES</v>
      </c>
      <c r="AJ43" s="337" t="s">
        <v>613</v>
      </c>
      <c r="AK43" s="217"/>
      <c r="AL43" s="57"/>
      <c r="AO43">
        <f t="shared" si="4"/>
        <v>0</v>
      </c>
      <c r="AP43">
        <v>25</v>
      </c>
      <c r="AQ43">
        <f t="shared" si="5"/>
        <v>25</v>
      </c>
      <c r="AR43">
        <f t="shared" si="6"/>
        <v>-25</v>
      </c>
    </row>
    <row r="44" spans="1:44" x14ac:dyDescent="0.3">
      <c r="A44" s="57"/>
      <c r="B44" s="217"/>
      <c r="C44" s="119"/>
      <c r="D44" s="220"/>
      <c r="E44" s="511" t="s">
        <v>9</v>
      </c>
      <c r="F44" s="512"/>
      <c r="G44" s="512"/>
      <c r="H44" s="512"/>
      <c r="I44" s="512"/>
      <c r="J44" s="512"/>
      <c r="K44" s="512"/>
      <c r="L44" s="512"/>
      <c r="M44" s="512"/>
      <c r="N44" s="512"/>
      <c r="O44" s="512"/>
      <c r="P44" s="512"/>
      <c r="Q44" s="512"/>
      <c r="R44" s="539"/>
      <c r="S44" s="567"/>
      <c r="T44" s="568"/>
      <c r="U44" s="569"/>
      <c r="V44" s="567"/>
      <c r="W44" s="568"/>
      <c r="X44" s="569"/>
      <c r="Y44" s="586" t="str">
        <f t="shared" si="0"/>
        <v xml:space="preserve"> </v>
      </c>
      <c r="Z44" s="587"/>
      <c r="AA44" s="588"/>
      <c r="AB44" s="589">
        <f t="shared" si="1"/>
        <v>0</v>
      </c>
      <c r="AC44" s="591"/>
      <c r="AD44" s="590"/>
      <c r="AE44" s="589" t="str">
        <f t="shared" si="2"/>
        <v>YES</v>
      </c>
      <c r="AF44" s="590"/>
      <c r="AG44" s="567"/>
      <c r="AH44" s="569"/>
      <c r="AI44" s="241" t="str">
        <f t="shared" si="3"/>
        <v>YES</v>
      </c>
      <c r="AJ44" s="337" t="s">
        <v>613</v>
      </c>
      <c r="AK44" s="217"/>
      <c r="AL44" s="57"/>
      <c r="AO44">
        <f t="shared" si="4"/>
        <v>0</v>
      </c>
      <c r="AP44">
        <v>25</v>
      </c>
      <c r="AQ44">
        <f t="shared" si="5"/>
        <v>25</v>
      </c>
      <c r="AR44">
        <f t="shared" si="6"/>
        <v>-25</v>
      </c>
    </row>
    <row r="45" spans="1:44" x14ac:dyDescent="0.3">
      <c r="A45" s="57"/>
      <c r="B45" s="217"/>
      <c r="C45" s="119"/>
      <c r="D45" s="143"/>
      <c r="E45" s="511" t="s">
        <v>9</v>
      </c>
      <c r="F45" s="512"/>
      <c r="G45" s="512"/>
      <c r="H45" s="512"/>
      <c r="I45" s="512"/>
      <c r="J45" s="512"/>
      <c r="K45" s="512"/>
      <c r="L45" s="512"/>
      <c r="M45" s="512"/>
      <c r="N45" s="512"/>
      <c r="O45" s="512"/>
      <c r="P45" s="512"/>
      <c r="Q45" s="512"/>
      <c r="R45" s="539"/>
      <c r="S45" s="567"/>
      <c r="T45" s="568"/>
      <c r="U45" s="569"/>
      <c r="V45" s="567"/>
      <c r="W45" s="568"/>
      <c r="X45" s="569"/>
      <c r="Y45" s="586" t="str">
        <f t="shared" si="0"/>
        <v xml:space="preserve"> </v>
      </c>
      <c r="Z45" s="587"/>
      <c r="AA45" s="588"/>
      <c r="AB45" s="589">
        <f t="shared" si="1"/>
        <v>0</v>
      </c>
      <c r="AC45" s="591"/>
      <c r="AD45" s="590"/>
      <c r="AE45" s="589" t="str">
        <f t="shared" si="2"/>
        <v>YES</v>
      </c>
      <c r="AF45" s="590"/>
      <c r="AG45" s="567"/>
      <c r="AH45" s="569"/>
      <c r="AI45" s="241" t="str">
        <f t="shared" si="3"/>
        <v>YES</v>
      </c>
      <c r="AJ45" s="337" t="s">
        <v>613</v>
      </c>
      <c r="AK45" s="217"/>
      <c r="AL45" s="57"/>
      <c r="AO45">
        <f t="shared" si="4"/>
        <v>0</v>
      </c>
      <c r="AP45">
        <v>25</v>
      </c>
      <c r="AQ45">
        <f t="shared" si="5"/>
        <v>25</v>
      </c>
      <c r="AR45">
        <f t="shared" si="6"/>
        <v>-25</v>
      </c>
    </row>
    <row r="46" spans="1:44" ht="16.2" thickBot="1" x14ac:dyDescent="0.35">
      <c r="A46" s="57"/>
      <c r="B46" s="217"/>
      <c r="C46" s="242"/>
      <c r="D46" s="243"/>
      <c r="E46" s="576" t="s">
        <v>9</v>
      </c>
      <c r="F46" s="577"/>
      <c r="G46" s="577"/>
      <c r="H46" s="577"/>
      <c r="I46" s="577"/>
      <c r="J46" s="577"/>
      <c r="K46" s="577"/>
      <c r="L46" s="577"/>
      <c r="M46" s="577"/>
      <c r="N46" s="577"/>
      <c r="O46" s="577"/>
      <c r="P46" s="577"/>
      <c r="Q46" s="577"/>
      <c r="R46" s="578"/>
      <c r="S46" s="572"/>
      <c r="T46" s="579"/>
      <c r="U46" s="573"/>
      <c r="V46" s="572"/>
      <c r="W46" s="579"/>
      <c r="X46" s="573"/>
      <c r="Y46" s="580" t="str">
        <f t="shared" si="0"/>
        <v xml:space="preserve"> </v>
      </c>
      <c r="Z46" s="581"/>
      <c r="AA46" s="582"/>
      <c r="AB46" s="583">
        <f t="shared" si="1"/>
        <v>0</v>
      </c>
      <c r="AC46" s="584"/>
      <c r="AD46" s="585"/>
      <c r="AE46" s="583" t="str">
        <f t="shared" si="2"/>
        <v>YES</v>
      </c>
      <c r="AF46" s="585"/>
      <c r="AG46" s="572"/>
      <c r="AH46" s="573"/>
      <c r="AI46" s="244" t="str">
        <f t="shared" si="3"/>
        <v>YES</v>
      </c>
      <c r="AJ46" s="337" t="s">
        <v>613</v>
      </c>
      <c r="AK46" s="217"/>
      <c r="AL46" s="57"/>
      <c r="AO46">
        <f t="shared" si="4"/>
        <v>0</v>
      </c>
      <c r="AP46">
        <v>25</v>
      </c>
      <c r="AQ46">
        <f t="shared" si="5"/>
        <v>25</v>
      </c>
      <c r="AR46">
        <f t="shared" si="6"/>
        <v>-25</v>
      </c>
    </row>
    <row r="47" spans="1:44" s="1" customFormat="1" ht="3" customHeight="1" x14ac:dyDescent="0.3">
      <c r="A47" s="57"/>
      <c r="B47" s="210"/>
      <c r="C47" s="212"/>
      <c r="D47" s="210"/>
      <c r="E47" s="210"/>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0"/>
      <c r="AI47" s="210"/>
      <c r="AJ47" s="210"/>
      <c r="AK47" s="210"/>
      <c r="AL47" s="57"/>
      <c r="AM47" s="111"/>
      <c r="AN47" s="111"/>
    </row>
    <row r="48" spans="1:44" s="1" customFormat="1" ht="5.0999999999999996" customHeight="1" thickBot="1" x14ac:dyDescent="0.35">
      <c r="A48" s="57"/>
      <c r="B48" s="111"/>
      <c r="C48" s="216"/>
      <c r="D48" s="210"/>
      <c r="E48" s="210"/>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0"/>
      <c r="AI48" s="210"/>
      <c r="AJ48" s="210"/>
      <c r="AK48" s="111"/>
      <c r="AL48" s="57"/>
      <c r="AM48" s="111"/>
      <c r="AN48" s="111"/>
    </row>
    <row r="49" spans="1:39" ht="31.2" x14ac:dyDescent="0.3">
      <c r="A49" s="57"/>
      <c r="B49" s="111"/>
      <c r="C49" s="234">
        <v>3</v>
      </c>
      <c r="D49" s="556" t="s">
        <v>452</v>
      </c>
      <c r="E49" s="557"/>
      <c r="F49" s="557"/>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8"/>
      <c r="AH49" s="227" t="s">
        <v>28</v>
      </c>
      <c r="AI49" s="227" t="s">
        <v>29</v>
      </c>
      <c r="AJ49" s="228" t="s">
        <v>609</v>
      </c>
      <c r="AK49" s="111"/>
      <c r="AL49" s="57"/>
      <c r="AM49" s="105"/>
    </row>
    <row r="50" spans="1:39" x14ac:dyDescent="0.3">
      <c r="A50" s="57"/>
      <c r="B50" s="111"/>
      <c r="C50" s="108">
        <v>3.1</v>
      </c>
      <c r="D50" s="511" t="s">
        <v>453</v>
      </c>
      <c r="E50" s="512"/>
      <c r="F50" s="512"/>
      <c r="G50" s="512"/>
      <c r="H50" s="512"/>
      <c r="I50" s="512"/>
      <c r="J50" s="512"/>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39"/>
      <c r="AH50" s="207"/>
      <c r="AI50" s="314"/>
      <c r="AJ50" s="337" t="s">
        <v>613</v>
      </c>
      <c r="AK50" s="111"/>
      <c r="AL50" s="57"/>
      <c r="AM50" s="105"/>
    </row>
    <row r="51" spans="1:39" ht="30.75" customHeight="1" x14ac:dyDescent="0.3">
      <c r="A51" s="57"/>
      <c r="B51" s="111"/>
      <c r="C51" s="108">
        <v>3.2</v>
      </c>
      <c r="D51" s="507" t="s">
        <v>469</v>
      </c>
      <c r="E51" s="508"/>
      <c r="F51" s="508"/>
      <c r="G51" s="508"/>
      <c r="H51" s="508"/>
      <c r="I51" s="508"/>
      <c r="J51" s="508"/>
      <c r="K51" s="508"/>
      <c r="L51" s="508"/>
      <c r="M51" s="508"/>
      <c r="N51" s="508"/>
      <c r="O51" s="508"/>
      <c r="P51" s="508"/>
      <c r="Q51" s="508"/>
      <c r="R51" s="508"/>
      <c r="S51" s="508"/>
      <c r="T51" s="508"/>
      <c r="U51" s="508"/>
      <c r="V51" s="508"/>
      <c r="W51" s="508"/>
      <c r="X51" s="508"/>
      <c r="Y51" s="508"/>
      <c r="Z51" s="508"/>
      <c r="AA51" s="508"/>
      <c r="AB51" s="508"/>
      <c r="AC51" s="508"/>
      <c r="AD51" s="508"/>
      <c r="AE51" s="508"/>
      <c r="AF51" s="508"/>
      <c r="AG51" s="509"/>
      <c r="AH51" s="207"/>
      <c r="AI51" s="314"/>
      <c r="AJ51" s="332" t="s">
        <v>615</v>
      </c>
      <c r="AK51" s="111"/>
      <c r="AL51" s="57"/>
      <c r="AM51" s="105"/>
    </row>
    <row r="52" spans="1:39" ht="16.2" thickBot="1" x14ac:dyDescent="0.35">
      <c r="A52" s="57"/>
      <c r="B52" s="111"/>
      <c r="C52" s="235">
        <v>3.3</v>
      </c>
      <c r="D52" s="563" t="s">
        <v>470</v>
      </c>
      <c r="E52" s="564"/>
      <c r="F52" s="564"/>
      <c r="G52" s="564"/>
      <c r="H52" s="564"/>
      <c r="I52" s="564"/>
      <c r="J52" s="564"/>
      <c r="K52" s="564"/>
      <c r="L52" s="564"/>
      <c r="M52" s="564"/>
      <c r="N52" s="564"/>
      <c r="O52" s="564"/>
      <c r="P52" s="564"/>
      <c r="Q52" s="564"/>
      <c r="R52" s="546"/>
      <c r="S52" s="547"/>
      <c r="T52" s="547"/>
      <c r="U52" s="547"/>
      <c r="V52" s="548"/>
      <c r="W52" s="563" t="s">
        <v>387</v>
      </c>
      <c r="X52" s="564"/>
      <c r="Y52" s="546"/>
      <c r="Z52" s="547"/>
      <c r="AA52" s="547"/>
      <c r="AB52" s="548"/>
      <c r="AC52" s="563" t="s">
        <v>471</v>
      </c>
      <c r="AD52" s="564"/>
      <c r="AE52" s="546"/>
      <c r="AF52" s="547"/>
      <c r="AG52" s="548"/>
      <c r="AH52" s="236"/>
      <c r="AI52" s="316"/>
      <c r="AJ52" s="333" t="s">
        <v>615</v>
      </c>
      <c r="AK52" s="111"/>
      <c r="AL52" s="57"/>
      <c r="AM52" s="105"/>
    </row>
    <row r="53" spans="1:39" s="1" customFormat="1" ht="3.9" customHeight="1" thickBot="1" x14ac:dyDescent="0.35">
      <c r="A53" s="57"/>
      <c r="B53" s="111"/>
      <c r="C53" s="216"/>
      <c r="D53" s="210"/>
      <c r="E53" s="210"/>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0"/>
      <c r="AI53" s="210"/>
      <c r="AJ53" s="210"/>
      <c r="AK53" s="111"/>
      <c r="AL53" s="57"/>
      <c r="AM53" s="111"/>
    </row>
    <row r="54" spans="1:39" ht="30.9" customHeight="1" x14ac:dyDescent="0.3">
      <c r="A54" s="57"/>
      <c r="B54" s="111"/>
      <c r="C54" s="234">
        <v>4</v>
      </c>
      <c r="D54" s="556" t="s">
        <v>447</v>
      </c>
      <c r="E54" s="557"/>
      <c r="F54" s="557"/>
      <c r="G54" s="557"/>
      <c r="H54" s="557"/>
      <c r="I54" s="557"/>
      <c r="J54" s="557"/>
      <c r="K54" s="557"/>
      <c r="L54" s="557"/>
      <c r="M54" s="557"/>
      <c r="N54" s="557"/>
      <c r="O54" s="557"/>
      <c r="P54" s="557"/>
      <c r="Q54" s="557"/>
      <c r="R54" s="557"/>
      <c r="S54" s="557"/>
      <c r="T54" s="557"/>
      <c r="U54" s="557"/>
      <c r="V54" s="557"/>
      <c r="W54" s="557"/>
      <c r="X54" s="557"/>
      <c r="Y54" s="557"/>
      <c r="Z54" s="557"/>
      <c r="AA54" s="557"/>
      <c r="AB54" s="557"/>
      <c r="AC54" s="557"/>
      <c r="AD54" s="557"/>
      <c r="AE54" s="557"/>
      <c r="AF54" s="557"/>
      <c r="AG54" s="558"/>
      <c r="AH54" s="227" t="s">
        <v>28</v>
      </c>
      <c r="AI54" s="227" t="s">
        <v>29</v>
      </c>
      <c r="AJ54" s="228" t="s">
        <v>609</v>
      </c>
      <c r="AK54" s="111"/>
      <c r="AL54" s="57"/>
      <c r="AM54" s="105"/>
    </row>
    <row r="55" spans="1:39" x14ac:dyDescent="0.3">
      <c r="A55" s="57"/>
      <c r="B55" s="111"/>
      <c r="C55" s="108">
        <v>4.0999999999999996</v>
      </c>
      <c r="D55" s="511" t="s">
        <v>458</v>
      </c>
      <c r="E55" s="512"/>
      <c r="F55" s="512"/>
      <c r="G55" s="512"/>
      <c r="H55" s="512"/>
      <c r="I55" s="512"/>
      <c r="J55" s="512"/>
      <c r="K55" s="512"/>
      <c r="L55" s="512"/>
      <c r="M55" s="512"/>
      <c r="N55" s="512"/>
      <c r="O55" s="512"/>
      <c r="P55" s="512"/>
      <c r="Q55" s="512"/>
      <c r="R55" s="512"/>
      <c r="S55" s="512"/>
      <c r="T55" s="512"/>
      <c r="U55" s="512"/>
      <c r="V55" s="512"/>
      <c r="W55" s="512"/>
      <c r="X55" s="512"/>
      <c r="Y55" s="512"/>
      <c r="Z55" s="512"/>
      <c r="AA55" s="512"/>
      <c r="AB55" s="512"/>
      <c r="AC55" s="512"/>
      <c r="AD55" s="512"/>
      <c r="AE55" s="512"/>
      <c r="AF55" s="512"/>
      <c r="AG55" s="539"/>
      <c r="AH55" s="207"/>
      <c r="AI55" s="314"/>
      <c r="AJ55" s="337" t="s">
        <v>613</v>
      </c>
      <c r="AK55" s="111"/>
      <c r="AL55" s="57"/>
      <c r="AM55" s="105"/>
    </row>
    <row r="56" spans="1:39" x14ac:dyDescent="0.3">
      <c r="A56" s="57"/>
      <c r="B56" s="111"/>
      <c r="C56" s="108">
        <v>4.2</v>
      </c>
      <c r="D56" s="511" t="s">
        <v>455</v>
      </c>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39"/>
      <c r="AH56" s="207"/>
      <c r="AI56" s="314"/>
      <c r="AJ56" s="337" t="s">
        <v>613</v>
      </c>
      <c r="AK56" s="111"/>
      <c r="AL56" s="57"/>
      <c r="AM56" s="105"/>
    </row>
    <row r="57" spans="1:39" x14ac:dyDescent="0.3">
      <c r="A57" s="57"/>
      <c r="B57" s="111"/>
      <c r="C57" s="108">
        <v>4.3</v>
      </c>
      <c r="D57" s="511" t="s">
        <v>456</v>
      </c>
      <c r="E57" s="512"/>
      <c r="F57" s="512"/>
      <c r="G57" s="512"/>
      <c r="H57" s="512"/>
      <c r="I57" s="512"/>
      <c r="J57" s="512"/>
      <c r="K57" s="512"/>
      <c r="L57" s="512"/>
      <c r="M57" s="512"/>
      <c r="N57" s="512"/>
      <c r="O57" s="512"/>
      <c r="P57" s="512"/>
      <c r="Q57" s="512"/>
      <c r="R57" s="512"/>
      <c r="S57" s="512"/>
      <c r="T57" s="512"/>
      <c r="U57" s="512"/>
      <c r="V57" s="512"/>
      <c r="W57" s="512"/>
      <c r="X57" s="512"/>
      <c r="Y57" s="512"/>
      <c r="Z57" s="512"/>
      <c r="AA57" s="512"/>
      <c r="AB57" s="512"/>
      <c r="AC57" s="512"/>
      <c r="AD57" s="512"/>
      <c r="AE57" s="512"/>
      <c r="AF57" s="512"/>
      <c r="AG57" s="539"/>
      <c r="AH57" s="207"/>
      <c r="AI57" s="314"/>
      <c r="AJ57" s="337" t="s">
        <v>613</v>
      </c>
      <c r="AK57" s="111"/>
      <c r="AL57" s="57"/>
      <c r="AM57" s="105"/>
    </row>
    <row r="58" spans="1:39" x14ac:dyDescent="0.3">
      <c r="A58" s="57"/>
      <c r="B58" s="111"/>
      <c r="C58" s="250">
        <v>4.4000000000000004</v>
      </c>
      <c r="D58" s="511" t="s">
        <v>459</v>
      </c>
      <c r="E58" s="512"/>
      <c r="F58" s="512"/>
      <c r="G58" s="512"/>
      <c r="H58" s="512"/>
      <c r="I58" s="512"/>
      <c r="J58" s="512"/>
      <c r="K58" s="512"/>
      <c r="L58" s="512"/>
      <c r="M58" s="512"/>
      <c r="N58" s="512"/>
      <c r="O58" s="512"/>
      <c r="P58" s="512"/>
      <c r="Q58" s="512"/>
      <c r="R58" s="512"/>
      <c r="S58" s="512"/>
      <c r="T58" s="512"/>
      <c r="U58" s="512"/>
      <c r="V58" s="512"/>
      <c r="W58" s="512"/>
      <c r="X58" s="512"/>
      <c r="Y58" s="512"/>
      <c r="Z58" s="512"/>
      <c r="AA58" s="512"/>
      <c r="AB58" s="512"/>
      <c r="AC58" s="512"/>
      <c r="AD58" s="512"/>
      <c r="AE58" s="512"/>
      <c r="AF58" s="512"/>
      <c r="AG58" s="539"/>
      <c r="AH58" s="251"/>
      <c r="AI58" s="317"/>
      <c r="AJ58" s="337" t="s">
        <v>613</v>
      </c>
      <c r="AK58" s="111"/>
      <c r="AL58" s="57"/>
      <c r="AM58" s="105"/>
    </row>
    <row r="59" spans="1:39" ht="16.2" thickBot="1" x14ac:dyDescent="0.35">
      <c r="A59" s="57"/>
      <c r="B59" s="111"/>
      <c r="C59" s="235">
        <v>4.5</v>
      </c>
      <c r="D59" s="648" t="s">
        <v>39</v>
      </c>
      <c r="E59" s="649"/>
      <c r="F59" s="649"/>
      <c r="G59" s="649"/>
      <c r="H59" s="649"/>
      <c r="I59" s="649"/>
      <c r="J59" s="649"/>
      <c r="K59" s="649"/>
      <c r="L59" s="649"/>
      <c r="M59" s="649"/>
      <c r="N59" s="649"/>
      <c r="O59" s="649"/>
      <c r="P59" s="649"/>
      <c r="Q59" s="649"/>
      <c r="R59" s="649"/>
      <c r="S59" s="649"/>
      <c r="T59" s="649"/>
      <c r="U59" s="649"/>
      <c r="V59" s="649"/>
      <c r="W59" s="649"/>
      <c r="X59" s="649"/>
      <c r="Y59" s="649"/>
      <c r="Z59" s="649"/>
      <c r="AA59" s="649"/>
      <c r="AB59" s="649"/>
      <c r="AC59" s="649"/>
      <c r="AD59" s="649"/>
      <c r="AE59" s="649"/>
      <c r="AF59" s="649"/>
      <c r="AG59" s="650"/>
      <c r="AH59" s="236"/>
      <c r="AI59" s="318"/>
      <c r="AJ59" s="334" t="s">
        <v>615</v>
      </c>
      <c r="AK59" s="111"/>
      <c r="AL59" s="57"/>
      <c r="AM59" s="105"/>
    </row>
    <row r="60" spans="1:39" ht="5.25" customHeight="1" thickBot="1" x14ac:dyDescent="0.35">
      <c r="A60" s="57"/>
      <c r="B60" s="111"/>
      <c r="C60" s="214"/>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2"/>
      <c r="AI60" s="212"/>
      <c r="AJ60" s="212"/>
      <c r="AK60" s="111"/>
      <c r="AL60" s="57"/>
      <c r="AM60" s="105"/>
    </row>
    <row r="61" spans="1:39" ht="31.2" x14ac:dyDescent="0.3">
      <c r="A61" s="57"/>
      <c r="B61" s="111"/>
      <c r="C61" s="238">
        <v>5</v>
      </c>
      <c r="D61" s="556" t="s">
        <v>440</v>
      </c>
      <c r="E61" s="557"/>
      <c r="F61" s="557"/>
      <c r="G61" s="557"/>
      <c r="H61" s="557"/>
      <c r="I61" s="557"/>
      <c r="J61" s="557"/>
      <c r="K61" s="557"/>
      <c r="L61" s="557"/>
      <c r="M61" s="557"/>
      <c r="N61" s="557"/>
      <c r="O61" s="557"/>
      <c r="P61" s="557"/>
      <c r="Q61" s="557"/>
      <c r="R61" s="557"/>
      <c r="S61" s="557"/>
      <c r="T61" s="557"/>
      <c r="U61" s="557"/>
      <c r="V61" s="557"/>
      <c r="W61" s="557"/>
      <c r="X61" s="557"/>
      <c r="Y61" s="557"/>
      <c r="Z61" s="557"/>
      <c r="AA61" s="557"/>
      <c r="AB61" s="557"/>
      <c r="AC61" s="557"/>
      <c r="AD61" s="557"/>
      <c r="AE61" s="557"/>
      <c r="AF61" s="557"/>
      <c r="AG61" s="558"/>
      <c r="AH61" s="227" t="s">
        <v>28</v>
      </c>
      <c r="AI61" s="227" t="s">
        <v>29</v>
      </c>
      <c r="AJ61" s="228" t="s">
        <v>609</v>
      </c>
      <c r="AK61" s="111"/>
      <c r="AL61" s="57"/>
    </row>
    <row r="62" spans="1:39" x14ac:dyDescent="0.3">
      <c r="A62" s="57"/>
      <c r="B62" s="111"/>
      <c r="C62" s="196">
        <v>5.0999999999999996</v>
      </c>
      <c r="D62" s="551" t="s">
        <v>439</v>
      </c>
      <c r="E62" s="552"/>
      <c r="F62" s="552"/>
      <c r="G62" s="552"/>
      <c r="H62" s="552"/>
      <c r="I62" s="552"/>
      <c r="J62" s="552"/>
      <c r="K62" s="552"/>
      <c r="L62" s="552"/>
      <c r="M62" s="552"/>
      <c r="N62" s="552"/>
      <c r="O62" s="552"/>
      <c r="P62" s="552"/>
      <c r="Q62" s="552"/>
      <c r="R62" s="552"/>
      <c r="S62" s="552"/>
      <c r="T62" s="552"/>
      <c r="U62" s="552"/>
      <c r="V62" s="552"/>
      <c r="W62" s="552"/>
      <c r="X62" s="552"/>
      <c r="Y62" s="552"/>
      <c r="Z62" s="552"/>
      <c r="AA62" s="552"/>
      <c r="AB62" s="552"/>
      <c r="AC62" s="552"/>
      <c r="AD62" s="552"/>
      <c r="AE62" s="552"/>
      <c r="AF62" s="552"/>
      <c r="AG62" s="553"/>
      <c r="AH62" s="207"/>
      <c r="AI62" s="315"/>
      <c r="AJ62" s="336" t="s">
        <v>615</v>
      </c>
      <c r="AK62" s="111"/>
      <c r="AL62" s="57"/>
    </row>
    <row r="63" spans="1:39" x14ac:dyDescent="0.3">
      <c r="A63" s="57"/>
      <c r="B63" s="111"/>
      <c r="C63" s="196">
        <v>5.2</v>
      </c>
      <c r="D63" s="554" t="s">
        <v>438</v>
      </c>
      <c r="E63" s="555"/>
      <c r="F63" s="555"/>
      <c r="G63" s="555"/>
      <c r="H63" s="555"/>
      <c r="I63" s="555"/>
      <c r="J63" s="555"/>
      <c r="K63" s="555"/>
      <c r="L63" s="555"/>
      <c r="M63" s="555"/>
      <c r="N63" s="555"/>
      <c r="O63" s="555"/>
      <c r="P63" s="555"/>
      <c r="Q63" s="555"/>
      <c r="R63" s="555"/>
      <c r="S63" s="555"/>
      <c r="T63" s="555"/>
      <c r="U63" s="555"/>
      <c r="V63" s="555"/>
      <c r="W63" s="555"/>
      <c r="X63" s="555"/>
      <c r="Y63" s="555"/>
      <c r="Z63" s="555"/>
      <c r="AA63" s="555"/>
      <c r="AB63" s="555"/>
      <c r="AC63" s="555"/>
      <c r="AD63" s="555"/>
      <c r="AE63" s="555"/>
      <c r="AF63" s="555"/>
      <c r="AG63" s="555"/>
      <c r="AH63" s="555"/>
      <c r="AI63" s="555"/>
      <c r="AJ63" s="647"/>
      <c r="AK63" s="111"/>
      <c r="AL63" s="57"/>
    </row>
    <row r="64" spans="1:39" x14ac:dyDescent="0.3">
      <c r="A64" s="57"/>
      <c r="B64" s="111"/>
      <c r="C64" s="230"/>
      <c r="D64" s="208" t="s">
        <v>21</v>
      </c>
      <c r="E64" s="554" t="s">
        <v>437</v>
      </c>
      <c r="F64" s="555"/>
      <c r="G64" s="555"/>
      <c r="H64" s="555"/>
      <c r="I64" s="555"/>
      <c r="J64" s="555"/>
      <c r="K64" s="555"/>
      <c r="L64" s="555"/>
      <c r="M64" s="555"/>
      <c r="N64" s="555"/>
      <c r="O64" s="555"/>
      <c r="P64" s="555"/>
      <c r="Q64" s="555"/>
      <c r="R64" s="555"/>
      <c r="S64" s="555"/>
      <c r="T64" s="555"/>
      <c r="U64" s="555"/>
      <c r="V64" s="555"/>
      <c r="W64" s="555"/>
      <c r="X64" s="555"/>
      <c r="Y64" s="555"/>
      <c r="Z64" s="555"/>
      <c r="AA64" s="555"/>
      <c r="AB64" s="555"/>
      <c r="AC64" s="555"/>
      <c r="AD64" s="555"/>
      <c r="AE64" s="555"/>
      <c r="AF64" s="555"/>
      <c r="AG64" s="599"/>
      <c r="AH64" s="207"/>
      <c r="AI64" s="314"/>
      <c r="AJ64" s="332" t="s">
        <v>615</v>
      </c>
      <c r="AK64" s="111"/>
      <c r="AL64" s="57"/>
    </row>
    <row r="65" spans="1:40" x14ac:dyDescent="0.3">
      <c r="A65" s="57"/>
      <c r="B65" s="111"/>
      <c r="C65" s="230"/>
      <c r="D65" s="208" t="s">
        <v>22</v>
      </c>
      <c r="E65" s="554" t="s">
        <v>436</v>
      </c>
      <c r="F65" s="555"/>
      <c r="G65" s="555"/>
      <c r="H65" s="555"/>
      <c r="I65" s="555"/>
      <c r="J65" s="555"/>
      <c r="K65" s="555"/>
      <c r="L65" s="555"/>
      <c r="M65" s="555"/>
      <c r="N65" s="555"/>
      <c r="O65" s="555"/>
      <c r="P65" s="555"/>
      <c r="Q65" s="555"/>
      <c r="R65" s="555"/>
      <c r="S65" s="555"/>
      <c r="T65" s="555"/>
      <c r="U65" s="555"/>
      <c r="V65" s="555"/>
      <c r="W65" s="555"/>
      <c r="X65" s="555"/>
      <c r="Y65" s="555"/>
      <c r="Z65" s="555"/>
      <c r="AA65" s="555"/>
      <c r="AB65" s="555"/>
      <c r="AC65" s="555"/>
      <c r="AD65" s="555"/>
      <c r="AE65" s="555"/>
      <c r="AF65" s="555"/>
      <c r="AG65" s="599"/>
      <c r="AH65" s="207"/>
      <c r="AI65" s="314"/>
      <c r="AJ65" s="332" t="s">
        <v>615</v>
      </c>
      <c r="AK65" s="111"/>
      <c r="AL65" s="57"/>
    </row>
    <row r="66" spans="1:40" x14ac:dyDescent="0.3">
      <c r="A66" s="57"/>
      <c r="B66" s="111"/>
      <c r="C66" s="231"/>
      <c r="D66" s="208" t="s">
        <v>23</v>
      </c>
      <c r="E66" s="611" t="s">
        <v>435</v>
      </c>
      <c r="F66" s="612"/>
      <c r="G66" s="612"/>
      <c r="H66" s="612"/>
      <c r="I66" s="612"/>
      <c r="J66" s="612"/>
      <c r="K66" s="612"/>
      <c r="L66" s="612"/>
      <c r="M66" s="612"/>
      <c r="N66" s="612"/>
      <c r="O66" s="612"/>
      <c r="P66" s="612"/>
      <c r="Q66" s="612"/>
      <c r="R66" s="613"/>
      <c r="S66" s="520"/>
      <c r="T66" s="520"/>
      <c r="U66" s="520"/>
      <c r="V66" s="520"/>
      <c r="W66" s="520"/>
      <c r="X66" s="520"/>
      <c r="Y66" s="520"/>
      <c r="Z66" s="520"/>
      <c r="AA66" s="520"/>
      <c r="AB66" s="520"/>
      <c r="AC66" s="520"/>
      <c r="AD66" s="520"/>
      <c r="AE66" s="520"/>
      <c r="AF66" s="520"/>
      <c r="AG66" s="520"/>
      <c r="AH66" s="207"/>
      <c r="AI66" s="319"/>
      <c r="AJ66" s="332" t="s">
        <v>615</v>
      </c>
      <c r="AK66" s="111"/>
      <c r="AL66" s="57"/>
    </row>
    <row r="67" spans="1:40" x14ac:dyDescent="0.3">
      <c r="A67" s="57"/>
      <c r="B67" s="111"/>
      <c r="C67" s="231"/>
      <c r="D67" s="208" t="s">
        <v>24</v>
      </c>
      <c r="E67" s="611" t="s">
        <v>434</v>
      </c>
      <c r="F67" s="612"/>
      <c r="G67" s="612"/>
      <c r="H67" s="612"/>
      <c r="I67" s="612"/>
      <c r="J67" s="612"/>
      <c r="K67" s="612"/>
      <c r="L67" s="612"/>
      <c r="M67" s="612"/>
      <c r="N67" s="612"/>
      <c r="O67" s="612"/>
      <c r="P67" s="612"/>
      <c r="Q67" s="612"/>
      <c r="R67" s="613"/>
      <c r="S67" s="520"/>
      <c r="T67" s="520"/>
      <c r="U67" s="520"/>
      <c r="V67" s="520"/>
      <c r="W67" s="520"/>
      <c r="X67" s="520"/>
      <c r="Y67" s="520"/>
      <c r="Z67" s="520"/>
      <c r="AA67" s="520"/>
      <c r="AB67" s="520"/>
      <c r="AC67" s="520"/>
      <c r="AD67" s="520"/>
      <c r="AE67" s="520"/>
      <c r="AF67" s="520"/>
      <c r="AG67" s="520"/>
      <c r="AH67" s="207"/>
      <c r="AI67" s="319"/>
      <c r="AJ67" s="332" t="s">
        <v>615</v>
      </c>
      <c r="AK67" s="111"/>
      <c r="AL67" s="57"/>
    </row>
    <row r="68" spans="1:40" x14ac:dyDescent="0.3">
      <c r="A68" s="57"/>
      <c r="B68" s="111"/>
      <c r="C68" s="231"/>
      <c r="D68" s="208" t="s">
        <v>25</v>
      </c>
      <c r="E68" s="611" t="s">
        <v>433</v>
      </c>
      <c r="F68" s="612"/>
      <c r="G68" s="612"/>
      <c r="H68" s="612"/>
      <c r="I68" s="612"/>
      <c r="J68" s="612"/>
      <c r="K68" s="612"/>
      <c r="L68" s="612"/>
      <c r="M68" s="612"/>
      <c r="N68" s="612"/>
      <c r="O68" s="612"/>
      <c r="P68" s="612"/>
      <c r="Q68" s="612"/>
      <c r="R68" s="613"/>
      <c r="S68" s="520"/>
      <c r="T68" s="520"/>
      <c r="U68" s="520"/>
      <c r="V68" s="520"/>
      <c r="W68" s="520"/>
      <c r="X68" s="520"/>
      <c r="Y68" s="520"/>
      <c r="Z68" s="520"/>
      <c r="AA68" s="520"/>
      <c r="AB68" s="520"/>
      <c r="AC68" s="520"/>
      <c r="AD68" s="520"/>
      <c r="AE68" s="520"/>
      <c r="AF68" s="520"/>
      <c r="AG68" s="520"/>
      <c r="AH68" s="207"/>
      <c r="AI68" s="319"/>
      <c r="AJ68" s="332" t="s">
        <v>615</v>
      </c>
      <c r="AK68" s="111"/>
      <c r="AL68" s="57"/>
    </row>
    <row r="69" spans="1:40" x14ac:dyDescent="0.3">
      <c r="A69" s="57"/>
      <c r="B69" s="111"/>
      <c r="C69" s="231"/>
      <c r="D69" s="208" t="s">
        <v>26</v>
      </c>
      <c r="E69" s="611" t="s">
        <v>432</v>
      </c>
      <c r="F69" s="612"/>
      <c r="G69" s="612"/>
      <c r="H69" s="612"/>
      <c r="I69" s="612"/>
      <c r="J69" s="612"/>
      <c r="K69" s="612"/>
      <c r="L69" s="612"/>
      <c r="M69" s="612"/>
      <c r="N69" s="612"/>
      <c r="O69" s="612"/>
      <c r="P69" s="612"/>
      <c r="Q69" s="612"/>
      <c r="R69" s="613"/>
      <c r="S69" s="520"/>
      <c r="T69" s="520"/>
      <c r="U69" s="520"/>
      <c r="V69" s="520"/>
      <c r="W69" s="520"/>
      <c r="X69" s="520"/>
      <c r="Y69" s="520"/>
      <c r="Z69" s="520"/>
      <c r="AA69" s="520"/>
      <c r="AB69" s="520"/>
      <c r="AC69" s="520"/>
      <c r="AD69" s="520"/>
      <c r="AE69" s="520"/>
      <c r="AF69" s="520"/>
      <c r="AG69" s="520"/>
      <c r="AH69" s="207"/>
      <c r="AI69" s="319"/>
      <c r="AJ69" s="332" t="s">
        <v>615</v>
      </c>
      <c r="AK69" s="111"/>
      <c r="AL69" s="57"/>
    </row>
    <row r="70" spans="1:40" ht="16.2" thickBot="1" x14ac:dyDescent="0.35">
      <c r="A70" s="57"/>
      <c r="B70" s="111"/>
      <c r="C70" s="232"/>
      <c r="D70" s="233" t="s">
        <v>44</v>
      </c>
      <c r="E70" s="560" t="s">
        <v>431</v>
      </c>
      <c r="F70" s="561"/>
      <c r="G70" s="561"/>
      <c r="H70" s="561"/>
      <c r="I70" s="561"/>
      <c r="J70" s="561"/>
      <c r="K70" s="561"/>
      <c r="L70" s="561"/>
      <c r="M70" s="561"/>
      <c r="N70" s="561"/>
      <c r="O70" s="561"/>
      <c r="P70" s="561"/>
      <c r="Q70" s="561"/>
      <c r="R70" s="562"/>
      <c r="S70" s="559"/>
      <c r="T70" s="559"/>
      <c r="U70" s="559"/>
      <c r="V70" s="559"/>
      <c r="W70" s="559"/>
      <c r="X70" s="559"/>
      <c r="Y70" s="559"/>
      <c r="Z70" s="559"/>
      <c r="AA70" s="559"/>
      <c r="AB70" s="559"/>
      <c r="AC70" s="559"/>
      <c r="AD70" s="559"/>
      <c r="AE70" s="559"/>
      <c r="AF70" s="559"/>
      <c r="AG70" s="559"/>
      <c r="AH70" s="251"/>
      <c r="AI70" s="320"/>
      <c r="AJ70" s="335" t="s">
        <v>615</v>
      </c>
      <c r="AK70" s="111"/>
      <c r="AL70" s="57"/>
    </row>
    <row r="71" spans="1:40" ht="5.25" customHeight="1" thickBot="1" x14ac:dyDescent="0.35">
      <c r="A71" s="57"/>
      <c r="B71" s="111"/>
      <c r="C71" s="214"/>
      <c r="D71" s="213"/>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2"/>
      <c r="AI71" s="212"/>
      <c r="AJ71" s="212"/>
      <c r="AK71" s="111"/>
      <c r="AL71" s="57"/>
      <c r="AM71" s="105"/>
    </row>
    <row r="72" spans="1:40" ht="31.2" x14ac:dyDescent="0.3">
      <c r="A72" s="57"/>
      <c r="B72" s="111"/>
      <c r="C72" s="238">
        <v>6</v>
      </c>
      <c r="D72" s="556" t="s">
        <v>461</v>
      </c>
      <c r="E72" s="557"/>
      <c r="F72" s="557"/>
      <c r="G72" s="557"/>
      <c r="H72" s="557"/>
      <c r="I72" s="557"/>
      <c r="J72" s="557"/>
      <c r="K72" s="557"/>
      <c r="L72" s="557"/>
      <c r="M72" s="557"/>
      <c r="N72" s="557"/>
      <c r="O72" s="557"/>
      <c r="P72" s="557"/>
      <c r="Q72" s="557"/>
      <c r="R72" s="557"/>
      <c r="S72" s="557"/>
      <c r="T72" s="557"/>
      <c r="U72" s="557"/>
      <c r="V72" s="557"/>
      <c r="W72" s="557"/>
      <c r="X72" s="557"/>
      <c r="Y72" s="557"/>
      <c r="Z72" s="557"/>
      <c r="AA72" s="557"/>
      <c r="AB72" s="557"/>
      <c r="AC72" s="557"/>
      <c r="AD72" s="557"/>
      <c r="AE72" s="557"/>
      <c r="AF72" s="557"/>
      <c r="AG72" s="558"/>
      <c r="AH72" s="227" t="s">
        <v>28</v>
      </c>
      <c r="AI72" s="227" t="s">
        <v>29</v>
      </c>
      <c r="AJ72" s="313" t="s">
        <v>609</v>
      </c>
      <c r="AK72" s="111"/>
      <c r="AL72" s="57"/>
    </row>
    <row r="73" spans="1:40" ht="15.75" customHeight="1" x14ac:dyDescent="0.3">
      <c r="A73" s="57"/>
      <c r="B73" s="111"/>
      <c r="C73" s="196">
        <v>6.1</v>
      </c>
      <c r="D73" s="551" t="s">
        <v>650</v>
      </c>
      <c r="E73" s="552"/>
      <c r="F73" s="552"/>
      <c r="G73" s="552"/>
      <c r="H73" s="552"/>
      <c r="I73" s="552"/>
      <c r="J73" s="552"/>
      <c r="K73" s="552"/>
      <c r="L73" s="552"/>
      <c r="M73" s="552"/>
      <c r="N73" s="552"/>
      <c r="O73" s="552"/>
      <c r="P73" s="552"/>
      <c r="Q73" s="552"/>
      <c r="R73" s="553"/>
      <c r="S73" s="567"/>
      <c r="T73" s="568"/>
      <c r="U73" s="568"/>
      <c r="V73" s="568"/>
      <c r="W73" s="568"/>
      <c r="X73" s="568"/>
      <c r="Y73" s="568"/>
      <c r="Z73" s="568"/>
      <c r="AA73" s="568"/>
      <c r="AB73" s="568"/>
      <c r="AC73" s="568"/>
      <c r="AD73" s="568"/>
      <c r="AE73" s="568"/>
      <c r="AF73" s="568"/>
      <c r="AG73" s="569"/>
      <c r="AH73" s="207"/>
      <c r="AI73" s="314"/>
      <c r="AJ73" s="332" t="s">
        <v>615</v>
      </c>
      <c r="AK73" s="111"/>
      <c r="AL73" s="57"/>
    </row>
    <row r="74" spans="1:40" ht="15.75" customHeight="1" x14ac:dyDescent="0.3">
      <c r="A74" s="57"/>
      <c r="B74" s="111"/>
      <c r="C74" s="196">
        <v>6.2</v>
      </c>
      <c r="D74" s="551" t="s">
        <v>472</v>
      </c>
      <c r="E74" s="552"/>
      <c r="F74" s="552"/>
      <c r="G74" s="552"/>
      <c r="H74" s="552"/>
      <c r="I74" s="552"/>
      <c r="J74" s="552"/>
      <c r="K74" s="552"/>
      <c r="L74" s="552"/>
      <c r="M74" s="552"/>
      <c r="N74" s="552"/>
      <c r="O74" s="552"/>
      <c r="P74" s="552"/>
      <c r="Q74" s="552"/>
      <c r="R74" s="552"/>
      <c r="S74" s="552"/>
      <c r="T74" s="552"/>
      <c r="U74" s="552"/>
      <c r="V74" s="552"/>
      <c r="W74" s="552"/>
      <c r="X74" s="552"/>
      <c r="Y74" s="552"/>
      <c r="Z74" s="552"/>
      <c r="AA74" s="552"/>
      <c r="AB74" s="552"/>
      <c r="AC74" s="552"/>
      <c r="AD74" s="552"/>
      <c r="AE74" s="552"/>
      <c r="AF74" s="552"/>
      <c r="AG74" s="553"/>
      <c r="AH74" s="207"/>
      <c r="AI74" s="314"/>
      <c r="AJ74" s="332" t="s">
        <v>615</v>
      </c>
      <c r="AK74" s="111"/>
      <c r="AL74" s="57"/>
    </row>
    <row r="75" spans="1:40" x14ac:dyDescent="0.3">
      <c r="A75" s="57"/>
      <c r="B75" s="211"/>
      <c r="C75" s="245">
        <v>6.3</v>
      </c>
      <c r="D75" s="565" t="s">
        <v>388</v>
      </c>
      <c r="E75" s="566"/>
      <c r="F75" s="566"/>
      <c r="G75" s="566"/>
      <c r="H75" s="566"/>
      <c r="I75" s="567"/>
      <c r="J75" s="568"/>
      <c r="K75" s="568"/>
      <c r="L75" s="568"/>
      <c r="M75" s="568"/>
      <c r="N75" s="565" t="s">
        <v>387</v>
      </c>
      <c r="O75" s="566"/>
      <c r="P75" s="566"/>
      <c r="Q75" s="566"/>
      <c r="R75" s="566"/>
      <c r="S75" s="567"/>
      <c r="T75" s="568"/>
      <c r="U75" s="568"/>
      <c r="V75" s="568"/>
      <c r="W75" s="568"/>
      <c r="X75" s="568"/>
      <c r="Y75" s="568"/>
      <c r="Z75" s="568"/>
      <c r="AA75" s="568"/>
      <c r="AB75" s="568"/>
      <c r="AC75" s="568"/>
      <c r="AD75" s="568"/>
      <c r="AE75" s="568"/>
      <c r="AF75" s="568"/>
      <c r="AG75" s="569"/>
      <c r="AH75" s="209"/>
      <c r="AI75" s="314"/>
      <c r="AJ75" s="332" t="s">
        <v>615</v>
      </c>
      <c r="AK75" s="211"/>
      <c r="AL75" s="57"/>
      <c r="AM75" s="105"/>
      <c r="AN75" s="105"/>
    </row>
    <row r="76" spans="1:40" x14ac:dyDescent="0.3">
      <c r="A76" s="57"/>
      <c r="B76" s="111"/>
      <c r="C76" s="196">
        <v>6.4</v>
      </c>
      <c r="D76" s="551" t="s">
        <v>651</v>
      </c>
      <c r="E76" s="552"/>
      <c r="F76" s="552"/>
      <c r="G76" s="552"/>
      <c r="H76" s="552"/>
      <c r="I76" s="552"/>
      <c r="J76" s="552"/>
      <c r="K76" s="552"/>
      <c r="L76" s="552"/>
      <c r="M76" s="552"/>
      <c r="N76" s="552"/>
      <c r="O76" s="552"/>
      <c r="P76" s="552"/>
      <c r="Q76" s="552"/>
      <c r="R76" s="552"/>
      <c r="S76" s="552"/>
      <c r="T76" s="552"/>
      <c r="U76" s="552"/>
      <c r="V76" s="552"/>
      <c r="W76" s="552"/>
      <c r="X76" s="552"/>
      <c r="Y76" s="552"/>
      <c r="Z76" s="552"/>
      <c r="AA76" s="552"/>
      <c r="AB76" s="552"/>
      <c r="AC76" s="552"/>
      <c r="AD76" s="552"/>
      <c r="AE76" s="552"/>
      <c r="AF76" s="552"/>
      <c r="AG76" s="553"/>
      <c r="AH76" s="207"/>
      <c r="AI76" s="314"/>
      <c r="AJ76" s="332" t="s">
        <v>614</v>
      </c>
      <c r="AK76" s="111"/>
      <c r="AL76" s="57"/>
    </row>
    <row r="77" spans="1:40" ht="15.75" customHeight="1" x14ac:dyDescent="0.3">
      <c r="A77" s="57"/>
      <c r="B77" s="111"/>
      <c r="C77" s="196">
        <v>6.5</v>
      </c>
      <c r="D77" s="551" t="s">
        <v>464</v>
      </c>
      <c r="E77" s="552"/>
      <c r="F77" s="552"/>
      <c r="G77" s="552"/>
      <c r="H77" s="552"/>
      <c r="I77" s="552"/>
      <c r="J77" s="553"/>
      <c r="K77" s="549" t="s">
        <v>463</v>
      </c>
      <c r="L77" s="550"/>
      <c r="M77" s="550"/>
      <c r="N77" s="550"/>
      <c r="O77" s="550"/>
      <c r="P77" s="550"/>
      <c r="Q77" s="550"/>
      <c r="R77" s="550"/>
      <c r="S77" s="550"/>
      <c r="T77" s="456"/>
      <c r="U77" s="522"/>
      <c r="V77" s="457"/>
      <c r="W77" s="549" t="s">
        <v>462</v>
      </c>
      <c r="X77" s="550"/>
      <c r="Y77" s="550"/>
      <c r="Z77" s="550"/>
      <c r="AA77" s="550"/>
      <c r="AB77" s="550"/>
      <c r="AC77" s="550"/>
      <c r="AD77" s="550"/>
      <c r="AE77" s="550"/>
      <c r="AF77" s="550"/>
      <c r="AG77" s="225"/>
      <c r="AH77" s="207"/>
      <c r="AI77" s="314"/>
      <c r="AJ77" s="332" t="s">
        <v>614</v>
      </c>
      <c r="AK77" s="111"/>
      <c r="AL77" s="57"/>
    </row>
    <row r="78" spans="1:40" ht="15.75" customHeight="1" x14ac:dyDescent="0.3">
      <c r="A78" s="57"/>
      <c r="B78" s="111"/>
      <c r="C78" s="196">
        <v>6.6</v>
      </c>
      <c r="D78" s="551" t="s">
        <v>439</v>
      </c>
      <c r="E78" s="552"/>
      <c r="F78" s="552"/>
      <c r="G78" s="552"/>
      <c r="H78" s="552"/>
      <c r="I78" s="552"/>
      <c r="J78" s="552"/>
      <c r="K78" s="552"/>
      <c r="L78" s="552"/>
      <c r="M78" s="552"/>
      <c r="N78" s="552"/>
      <c r="O78" s="552"/>
      <c r="P78" s="552"/>
      <c r="Q78" s="552"/>
      <c r="R78" s="552"/>
      <c r="S78" s="552"/>
      <c r="T78" s="552"/>
      <c r="U78" s="552"/>
      <c r="V78" s="552"/>
      <c r="W78" s="552"/>
      <c r="X78" s="552"/>
      <c r="Y78" s="552"/>
      <c r="Z78" s="552"/>
      <c r="AA78" s="552"/>
      <c r="AB78" s="552"/>
      <c r="AC78" s="552"/>
      <c r="AD78" s="552"/>
      <c r="AE78" s="552"/>
      <c r="AF78" s="552"/>
      <c r="AG78" s="553"/>
      <c r="AH78" s="207"/>
      <c r="AI78" s="315"/>
      <c r="AJ78" s="332" t="s">
        <v>615</v>
      </c>
      <c r="AK78" s="111"/>
      <c r="AL78" s="57"/>
    </row>
    <row r="79" spans="1:40" x14ac:dyDescent="0.3">
      <c r="A79" s="57"/>
      <c r="B79" s="111"/>
      <c r="C79" s="196">
        <v>6.7</v>
      </c>
      <c r="D79" s="554" t="s">
        <v>496</v>
      </c>
      <c r="E79" s="555"/>
      <c r="F79" s="555"/>
      <c r="G79" s="555"/>
      <c r="H79" s="555"/>
      <c r="I79" s="555"/>
      <c r="J79" s="555"/>
      <c r="K79" s="555"/>
      <c r="L79" s="555"/>
      <c r="M79" s="555"/>
      <c r="N79" s="555"/>
      <c r="O79" s="555"/>
      <c r="P79" s="555"/>
      <c r="Q79" s="555"/>
      <c r="R79" s="555"/>
      <c r="S79" s="555"/>
      <c r="T79" s="555"/>
      <c r="U79" s="555"/>
      <c r="V79" s="555"/>
      <c r="W79" s="555"/>
      <c r="X79" s="555"/>
      <c r="Y79" s="555"/>
      <c r="Z79" s="555"/>
      <c r="AA79" s="555"/>
      <c r="AB79" s="555"/>
      <c r="AC79" s="555"/>
      <c r="AD79" s="555"/>
      <c r="AE79" s="555"/>
      <c r="AF79" s="555"/>
      <c r="AG79" s="555"/>
      <c r="AH79" s="207"/>
      <c r="AI79" s="314"/>
      <c r="AJ79" s="332" t="s">
        <v>615</v>
      </c>
      <c r="AK79" s="111"/>
      <c r="AL79" s="57"/>
    </row>
    <row r="80" spans="1:40" x14ac:dyDescent="0.3">
      <c r="A80" s="57"/>
      <c r="B80" s="111"/>
      <c r="C80" s="206"/>
      <c r="D80" s="111"/>
      <c r="E80" s="111"/>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159"/>
      <c r="AI80" s="111"/>
      <c r="AJ80" s="111"/>
      <c r="AK80" s="111"/>
      <c r="AL80" s="57"/>
    </row>
    <row r="81" spans="1:38" x14ac:dyDescent="0.3">
      <c r="A81" s="600"/>
      <c r="B81" s="600"/>
      <c r="C81" s="600"/>
      <c r="D81" s="600"/>
      <c r="E81" s="600"/>
      <c r="F81" s="600"/>
      <c r="G81" s="600"/>
      <c r="H81" s="600"/>
      <c r="I81" s="600"/>
      <c r="J81" s="600"/>
      <c r="K81" s="600"/>
      <c r="L81" s="600"/>
      <c r="M81" s="600"/>
      <c r="N81" s="600"/>
      <c r="O81" s="600"/>
      <c r="P81" s="600"/>
      <c r="Q81" s="600"/>
      <c r="R81" s="600"/>
      <c r="S81" s="600"/>
      <c r="T81" s="600"/>
      <c r="U81" s="600"/>
      <c r="V81" s="600"/>
      <c r="W81" s="600"/>
      <c r="X81" s="600"/>
      <c r="Y81" s="600"/>
      <c r="Z81" s="600"/>
      <c r="AA81" s="600"/>
      <c r="AB81" s="600"/>
      <c r="AC81" s="600"/>
      <c r="AD81" s="600"/>
      <c r="AE81" s="600"/>
      <c r="AF81" s="600"/>
      <c r="AG81" s="600"/>
      <c r="AH81" s="600"/>
      <c r="AI81" s="600"/>
      <c r="AJ81" s="600"/>
      <c r="AK81" s="600"/>
      <c r="AL81" s="600"/>
    </row>
  </sheetData>
  <mergeCells count="209">
    <mergeCell ref="AI29:AI30"/>
    <mergeCell ref="D63:AJ63"/>
    <mergeCell ref="D73:R73"/>
    <mergeCell ref="S73:AG73"/>
    <mergeCell ref="D52:Q52"/>
    <mergeCell ref="R52:V52"/>
    <mergeCell ref="D51:AG51"/>
    <mergeCell ref="D26:AG26"/>
    <mergeCell ref="AB34:AD34"/>
    <mergeCell ref="D54:AG54"/>
    <mergeCell ref="D59:AG59"/>
    <mergeCell ref="D49:AG49"/>
    <mergeCell ref="AG42:AH42"/>
    <mergeCell ref="E43:R43"/>
    <mergeCell ref="V43:X43"/>
    <mergeCell ref="Y43:AA43"/>
    <mergeCell ref="AB43:AD43"/>
    <mergeCell ref="AE43:AF43"/>
    <mergeCell ref="AG43:AH43"/>
    <mergeCell ref="E42:R42"/>
    <mergeCell ref="S42:U42"/>
    <mergeCell ref="V42:X42"/>
    <mergeCell ref="Y42:AA42"/>
    <mergeCell ref="AB42:AD42"/>
    <mergeCell ref="E41:R41"/>
    <mergeCell ref="S41:U41"/>
    <mergeCell ref="V41:X41"/>
    <mergeCell ref="Y41:AA41"/>
    <mergeCell ref="AB41:AD41"/>
    <mergeCell ref="AE41:AF41"/>
    <mergeCell ref="AG41:AH41"/>
    <mergeCell ref="E40:R40"/>
    <mergeCell ref="S40:U40"/>
    <mergeCell ref="V40:X40"/>
    <mergeCell ref="Y40:AA40"/>
    <mergeCell ref="AB40:AD40"/>
    <mergeCell ref="AE40:AF40"/>
    <mergeCell ref="C17:C22"/>
    <mergeCell ref="AG39:AH39"/>
    <mergeCell ref="AG38:AH38"/>
    <mergeCell ref="S39:U39"/>
    <mergeCell ref="AG36:AH36"/>
    <mergeCell ref="D31:R31"/>
    <mergeCell ref="E32:R32"/>
    <mergeCell ref="E33:R33"/>
    <mergeCell ref="E34:R34"/>
    <mergeCell ref="AB38:AD38"/>
    <mergeCell ref="AE35:AF35"/>
    <mergeCell ref="AB39:AD39"/>
    <mergeCell ref="AE38:AF38"/>
    <mergeCell ref="V39:X39"/>
    <mergeCell ref="Y39:AA39"/>
    <mergeCell ref="E39:R39"/>
    <mergeCell ref="AE39:AF39"/>
    <mergeCell ref="V38:X38"/>
    <mergeCell ref="Y38:AA38"/>
    <mergeCell ref="C29:C30"/>
    <mergeCell ref="AH29:AH30"/>
    <mergeCell ref="E20:AG20"/>
    <mergeCell ref="E21:AG21"/>
    <mergeCell ref="E22:AG22"/>
    <mergeCell ref="D12:AG12"/>
    <mergeCell ref="D16:AG16"/>
    <mergeCell ref="AE36:AF36"/>
    <mergeCell ref="AE37:AF37"/>
    <mergeCell ref="S38:U38"/>
    <mergeCell ref="V34:X34"/>
    <mergeCell ref="V35:X35"/>
    <mergeCell ref="S34:U34"/>
    <mergeCell ref="S35:U35"/>
    <mergeCell ref="S36:U36"/>
    <mergeCell ref="S37:U37"/>
    <mergeCell ref="Y35:AA35"/>
    <mergeCell ref="D29:I30"/>
    <mergeCell ref="Y29:AG30"/>
    <mergeCell ref="J30:M30"/>
    <mergeCell ref="N30:Q30"/>
    <mergeCell ref="R30:V30"/>
    <mergeCell ref="W30:X30"/>
    <mergeCell ref="J29:M29"/>
    <mergeCell ref="N29:Q29"/>
    <mergeCell ref="R29:V29"/>
    <mergeCell ref="W29:X29"/>
    <mergeCell ref="C2:AK2"/>
    <mergeCell ref="S68:AG68"/>
    <mergeCell ref="S69:AG69"/>
    <mergeCell ref="E66:R66"/>
    <mergeCell ref="E67:R67"/>
    <mergeCell ref="E68:R68"/>
    <mergeCell ref="E69:R69"/>
    <mergeCell ref="D62:AG62"/>
    <mergeCell ref="D23:AG23"/>
    <mergeCell ref="AG31:AH31"/>
    <mergeCell ref="AG32:AH32"/>
    <mergeCell ref="AG33:AH33"/>
    <mergeCell ref="AG34:AH34"/>
    <mergeCell ref="AG35:AH35"/>
    <mergeCell ref="D27:AG27"/>
    <mergeCell ref="AE28:AG28"/>
    <mergeCell ref="L28:O28"/>
    <mergeCell ref="D25:AG25"/>
    <mergeCell ref="S31:U31"/>
    <mergeCell ref="S32:U32"/>
    <mergeCell ref="S33:U33"/>
    <mergeCell ref="V31:X31"/>
    <mergeCell ref="V32:X32"/>
    <mergeCell ref="V33:X33"/>
    <mergeCell ref="A81:AL81"/>
    <mergeCell ref="D17:AG17"/>
    <mergeCell ref="E18:AG18"/>
    <mergeCell ref="E19:AG19"/>
    <mergeCell ref="AB31:AD31"/>
    <mergeCell ref="AB32:AD32"/>
    <mergeCell ref="S66:AG66"/>
    <mergeCell ref="Y37:AA37"/>
    <mergeCell ref="Y31:AA31"/>
    <mergeCell ref="Y32:AA32"/>
    <mergeCell ref="Y33:AA33"/>
    <mergeCell ref="Y34:AA34"/>
    <mergeCell ref="AB33:AD33"/>
    <mergeCell ref="V36:X36"/>
    <mergeCell ref="V37:X37"/>
    <mergeCell ref="D55:AG55"/>
    <mergeCell ref="E64:AG64"/>
    <mergeCell ref="E65:AG65"/>
    <mergeCell ref="E35:R35"/>
    <mergeCell ref="E36:R36"/>
    <mergeCell ref="P28:Q28"/>
    <mergeCell ref="R28:V28"/>
    <mergeCell ref="AG40:AH40"/>
    <mergeCell ref="S43:U43"/>
    <mergeCell ref="D6:AG6"/>
    <mergeCell ref="D14:AG14"/>
    <mergeCell ref="D9:H9"/>
    <mergeCell ref="I9:M9"/>
    <mergeCell ref="N9:R9"/>
    <mergeCell ref="E37:R37"/>
    <mergeCell ref="E38:R38"/>
    <mergeCell ref="AE31:AF31"/>
    <mergeCell ref="AE32:AF32"/>
    <mergeCell ref="AE33:AF33"/>
    <mergeCell ref="AE34:AF34"/>
    <mergeCell ref="AB35:AD35"/>
    <mergeCell ref="AB36:AD36"/>
    <mergeCell ref="AB37:AD37"/>
    <mergeCell ref="S9:AG9"/>
    <mergeCell ref="W28:X28"/>
    <mergeCell ref="Y36:AA36"/>
    <mergeCell ref="D7:R7"/>
    <mergeCell ref="S7:AG7"/>
    <mergeCell ref="S8:AG8"/>
    <mergeCell ref="D8:R8"/>
    <mergeCell ref="AG37:AH37"/>
    <mergeCell ref="D24:AG24"/>
    <mergeCell ref="D10:AG10"/>
    <mergeCell ref="AE42:AF42"/>
    <mergeCell ref="AB45:AD45"/>
    <mergeCell ref="AE45:AF45"/>
    <mergeCell ref="AG45:AH45"/>
    <mergeCell ref="E44:R44"/>
    <mergeCell ref="S44:U44"/>
    <mergeCell ref="V44:X44"/>
    <mergeCell ref="Y44:AA44"/>
    <mergeCell ref="AB44:AD44"/>
    <mergeCell ref="AE44:AF44"/>
    <mergeCell ref="C4:AI4"/>
    <mergeCell ref="D58:AG58"/>
    <mergeCell ref="D72:AG72"/>
    <mergeCell ref="D11:P11"/>
    <mergeCell ref="Q11:AG11"/>
    <mergeCell ref="AA28:AD28"/>
    <mergeCell ref="Y28:Z28"/>
    <mergeCell ref="D50:AG50"/>
    <mergeCell ref="D15:AG15"/>
    <mergeCell ref="D56:AG56"/>
    <mergeCell ref="W52:X52"/>
    <mergeCell ref="AG46:AH46"/>
    <mergeCell ref="D28:I28"/>
    <mergeCell ref="E46:R46"/>
    <mergeCell ref="S46:U46"/>
    <mergeCell ref="V46:X46"/>
    <mergeCell ref="Y46:AA46"/>
    <mergeCell ref="AB46:AD46"/>
    <mergeCell ref="AE46:AF46"/>
    <mergeCell ref="AG44:AH44"/>
    <mergeCell ref="E45:R45"/>
    <mergeCell ref="S45:U45"/>
    <mergeCell ref="V45:X45"/>
    <mergeCell ref="Y45:AA45"/>
    <mergeCell ref="Y52:AB52"/>
    <mergeCell ref="K77:S77"/>
    <mergeCell ref="W77:AF77"/>
    <mergeCell ref="T77:V77"/>
    <mergeCell ref="D76:AG76"/>
    <mergeCell ref="D77:J77"/>
    <mergeCell ref="D79:AG79"/>
    <mergeCell ref="D57:AG57"/>
    <mergeCell ref="D61:AG61"/>
    <mergeCell ref="S67:AG67"/>
    <mergeCell ref="S70:AG70"/>
    <mergeCell ref="E70:R70"/>
    <mergeCell ref="D78:AG78"/>
    <mergeCell ref="AC52:AD52"/>
    <mergeCell ref="AE52:AG52"/>
    <mergeCell ref="D74:AG74"/>
    <mergeCell ref="D75:H75"/>
    <mergeCell ref="I75:M75"/>
    <mergeCell ref="N75:R75"/>
    <mergeCell ref="S75:AG75"/>
  </mergeCells>
  <pageMargins left="0.25" right="0.25" top="0.25" bottom="0.25" header="0.5" footer="0.5"/>
  <pageSetup scale="52" orientation="portrait" horizontalDpi="4294967292" verticalDpi="4294967292" r:id="rId1"/>
  <rowBreaks count="1" manualBreakCount="1">
    <brk id="79" max="16383" man="1"/>
  </rowBreaks>
  <colBreaks count="1" manualBreakCount="1">
    <brk id="38"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pageSetUpPr fitToPage="1"/>
  </sheetPr>
  <dimension ref="A1:AL47"/>
  <sheetViews>
    <sheetView view="pageBreakPreview" topLeftCell="A26" zoomScale="85" zoomScaleNormal="100" zoomScaleSheetLayoutView="85" zoomScalePageLayoutView="40" workbookViewId="0">
      <selection activeCell="AQ14" sqref="AQ14"/>
    </sheetView>
  </sheetViews>
  <sheetFormatPr defaultColWidth="6.8984375" defaultRowHeight="15.6" x14ac:dyDescent="0.3"/>
  <cols>
    <col min="1" max="1" width="1.8984375" customWidth="1"/>
    <col min="2" max="2" width="1.59765625" customWidth="1"/>
    <col min="3" max="3" width="3.5" customWidth="1"/>
    <col min="4" max="5" width="2.3984375" customWidth="1"/>
    <col min="6" max="6" width="12.3984375" customWidth="1"/>
    <col min="7" max="7" width="8.5" customWidth="1"/>
    <col min="8" max="9" width="3.09765625" customWidth="1"/>
    <col min="10" max="11" width="2.3984375" customWidth="1"/>
    <col min="12" max="13" width="3.09765625" customWidth="1"/>
    <col min="14" max="14" width="2.69921875" customWidth="1"/>
    <col min="15" max="15" width="2.3984375" customWidth="1"/>
    <col min="16" max="16" width="2.59765625" customWidth="1"/>
    <col min="17" max="18" width="3.09765625" customWidth="1"/>
    <col min="19" max="19" width="3.8984375" customWidth="1"/>
    <col min="20" max="21" width="3.8984375" style="1" customWidth="1"/>
    <col min="22" max="22" width="1.8984375" customWidth="1"/>
    <col min="23" max="23" width="2.69921875" customWidth="1"/>
    <col min="24" max="27" width="3.8984375" customWidth="1"/>
    <col min="28" max="28" width="3.09765625" customWidth="1"/>
    <col min="29" max="29" width="3.19921875" customWidth="1"/>
    <col min="30" max="30" width="4.09765625" customWidth="1"/>
    <col min="31" max="31" width="2.09765625" customWidth="1"/>
    <col min="32" max="32" width="2" customWidth="1"/>
    <col min="33" max="33" width="1.19921875" customWidth="1"/>
    <col min="34" max="34" width="8.3984375" style="383" bestFit="1" customWidth="1"/>
    <col min="35" max="35" width="5" style="383" customWidth="1"/>
    <col min="36" max="36" width="10.19921875" style="383" customWidth="1"/>
    <col min="37" max="37" width="2.19921875" customWidth="1"/>
    <col min="38" max="38" width="2.09765625" customWidth="1"/>
  </cols>
  <sheetData>
    <row r="1" spans="1:38" ht="14.25" customHeight="1" thickBot="1" x14ac:dyDescent="0.35">
      <c r="A1" s="195"/>
      <c r="B1" s="195"/>
      <c r="C1" s="195"/>
      <c r="D1" s="195"/>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381"/>
      <c r="AI1" s="381"/>
      <c r="AJ1" s="381"/>
      <c r="AK1" s="222"/>
      <c r="AL1" s="195"/>
    </row>
    <row r="2" spans="1:38" ht="88.5" customHeight="1" x14ac:dyDescent="0.3">
      <c r="A2" s="57"/>
      <c r="B2" s="248"/>
      <c r="C2" s="447" t="s">
        <v>473</v>
      </c>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57"/>
    </row>
    <row r="3" spans="1:38" s="1" customFormat="1" ht="12.75" customHeight="1" thickBot="1" x14ac:dyDescent="0.35">
      <c r="A3" s="57"/>
      <c r="B3" s="211"/>
      <c r="C3" s="214"/>
      <c r="D3" s="221"/>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382"/>
      <c r="AI3" s="382"/>
      <c r="AJ3" s="382"/>
      <c r="AK3" s="220"/>
      <c r="AL3" s="57"/>
    </row>
    <row r="4" spans="1:38" ht="16.2" hidden="1" thickBot="1" x14ac:dyDescent="0.35">
      <c r="A4" s="57"/>
      <c r="B4" s="211"/>
      <c r="C4" s="3"/>
      <c r="D4" s="2"/>
      <c r="E4" s="2"/>
      <c r="F4" s="8"/>
      <c r="G4" s="5"/>
      <c r="H4" s="4"/>
      <c r="I4" s="4"/>
      <c r="J4" s="4"/>
      <c r="K4" s="4"/>
      <c r="L4" s="4"/>
      <c r="M4" s="4"/>
      <c r="N4" s="4"/>
      <c r="O4" s="4"/>
      <c r="P4" s="4"/>
      <c r="Q4" s="4"/>
      <c r="R4" s="4"/>
      <c r="S4" s="4"/>
      <c r="T4" s="4"/>
      <c r="U4" s="4"/>
      <c r="V4" s="6"/>
      <c r="W4" s="6"/>
    </row>
    <row r="5" spans="1:38" s="1" customFormat="1" ht="31.2" x14ac:dyDescent="0.3">
      <c r="A5" s="57"/>
      <c r="B5" s="211"/>
      <c r="C5" s="234">
        <v>1</v>
      </c>
      <c r="D5" s="556" t="s">
        <v>474</v>
      </c>
      <c r="E5" s="557"/>
      <c r="F5" s="557"/>
      <c r="G5" s="557"/>
      <c r="H5" s="557"/>
      <c r="I5" s="557"/>
      <c r="J5" s="557"/>
      <c r="K5" s="557"/>
      <c r="L5" s="557"/>
      <c r="M5" s="557"/>
      <c r="N5" s="557"/>
      <c r="O5" s="557"/>
      <c r="P5" s="557"/>
      <c r="Q5" s="557"/>
      <c r="R5" s="557"/>
      <c r="S5" s="557"/>
      <c r="T5" s="557"/>
      <c r="U5" s="557"/>
      <c r="V5" s="557"/>
      <c r="W5" s="557"/>
      <c r="X5" s="557"/>
      <c r="Y5" s="557"/>
      <c r="Z5" s="557"/>
      <c r="AA5" s="557"/>
      <c r="AB5" s="557"/>
      <c r="AC5" s="557"/>
      <c r="AD5" s="557"/>
      <c r="AE5" s="557"/>
      <c r="AF5" s="557"/>
      <c r="AG5" s="558"/>
      <c r="AH5" s="227" t="s">
        <v>28</v>
      </c>
      <c r="AI5" s="227" t="s">
        <v>29</v>
      </c>
      <c r="AJ5" s="313" t="s">
        <v>609</v>
      </c>
      <c r="AK5" s="211"/>
      <c r="AL5" s="57"/>
    </row>
    <row r="6" spans="1:38" ht="16.5" customHeight="1" thickBot="1" x14ac:dyDescent="0.35">
      <c r="A6" s="57"/>
      <c r="B6" s="211"/>
      <c r="C6" s="246">
        <v>1.1000000000000001</v>
      </c>
      <c r="D6" s="691" t="s">
        <v>683</v>
      </c>
      <c r="E6" s="692"/>
      <c r="F6" s="692"/>
      <c r="G6" s="692"/>
      <c r="H6" s="692"/>
      <c r="I6" s="692"/>
      <c r="J6" s="692"/>
      <c r="K6" s="692"/>
      <c r="L6" s="692"/>
      <c r="M6" s="692"/>
      <c r="N6" s="692"/>
      <c r="O6" s="692"/>
      <c r="P6" s="692"/>
      <c r="Q6" s="692"/>
      <c r="R6" s="692"/>
      <c r="S6" s="692"/>
      <c r="T6" s="692"/>
      <c r="U6" s="692"/>
      <c r="V6" s="692"/>
      <c r="W6" s="692"/>
      <c r="X6" s="692"/>
      <c r="Y6" s="692"/>
      <c r="Z6" s="692"/>
      <c r="AA6" s="692"/>
      <c r="AB6" s="692"/>
      <c r="AC6" s="692"/>
      <c r="AD6" s="692"/>
      <c r="AE6" s="692"/>
      <c r="AF6" s="692"/>
      <c r="AG6" s="693"/>
      <c r="AH6" s="384"/>
      <c r="AI6" s="384"/>
      <c r="AJ6" s="393" t="s">
        <v>614</v>
      </c>
      <c r="AK6" s="211"/>
      <c r="AL6" s="57"/>
    </row>
    <row r="7" spans="1:38" s="1" customFormat="1" ht="4.5" customHeight="1" thickBot="1" x14ac:dyDescent="0.35">
      <c r="A7" s="57"/>
      <c r="B7" s="211"/>
      <c r="C7" s="694"/>
      <c r="D7" s="694"/>
      <c r="E7" s="694"/>
      <c r="F7" s="694"/>
      <c r="G7" s="694"/>
      <c r="H7" s="694"/>
      <c r="I7" s="694"/>
      <c r="J7" s="694"/>
      <c r="K7" s="694"/>
      <c r="L7" s="694"/>
      <c r="M7" s="694"/>
      <c r="N7" s="694"/>
      <c r="O7" s="694"/>
      <c r="P7" s="694"/>
      <c r="Q7" s="694"/>
      <c r="R7" s="694"/>
      <c r="S7" s="694"/>
      <c r="T7" s="694"/>
      <c r="U7" s="694"/>
      <c r="V7" s="694"/>
      <c r="W7" s="694"/>
      <c r="X7" s="694"/>
      <c r="Y7" s="694"/>
      <c r="Z7" s="694"/>
      <c r="AA7" s="694"/>
      <c r="AB7" s="694"/>
      <c r="AC7" s="694"/>
      <c r="AD7" s="694"/>
      <c r="AE7" s="694"/>
      <c r="AF7" s="694"/>
      <c r="AG7" s="694"/>
      <c r="AH7" s="694"/>
      <c r="AI7" s="694"/>
      <c r="AJ7" s="393"/>
      <c r="AK7" s="211"/>
      <c r="AL7" s="57"/>
    </row>
    <row r="8" spans="1:38" s="1" customFormat="1" ht="31.2" x14ac:dyDescent="0.3">
      <c r="A8" s="57"/>
      <c r="B8" s="211"/>
      <c r="C8" s="254">
        <v>2</v>
      </c>
      <c r="D8" s="519" t="s">
        <v>476</v>
      </c>
      <c r="E8" s="519"/>
      <c r="F8" s="519"/>
      <c r="G8" s="519"/>
      <c r="H8" s="519"/>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c r="AH8" s="385" t="s">
        <v>28</v>
      </c>
      <c r="AI8" s="227" t="s">
        <v>29</v>
      </c>
      <c r="AJ8" s="313" t="s">
        <v>609</v>
      </c>
      <c r="AK8" s="654"/>
      <c r="AL8" s="57"/>
    </row>
    <row r="9" spans="1:38" s="2" customFormat="1" ht="15.75" customHeight="1" x14ac:dyDescent="0.3">
      <c r="A9" s="57"/>
      <c r="B9" s="211"/>
      <c r="C9" s="245">
        <v>2.1</v>
      </c>
      <c r="D9" s="688" t="s">
        <v>479</v>
      </c>
      <c r="E9" s="689"/>
      <c r="F9" s="689"/>
      <c r="G9" s="689"/>
      <c r="H9" s="684"/>
      <c r="I9" s="685"/>
      <c r="J9" s="685"/>
      <c r="K9" s="685"/>
      <c r="L9" s="685"/>
      <c r="M9" s="685"/>
      <c r="N9" s="687" t="s">
        <v>477</v>
      </c>
      <c r="O9" s="687"/>
      <c r="P9" s="687"/>
      <c r="Q9" s="684"/>
      <c r="R9" s="685"/>
      <c r="S9" s="685"/>
      <c r="T9" s="685"/>
      <c r="U9" s="686" t="s">
        <v>484</v>
      </c>
      <c r="V9" s="686"/>
      <c r="W9" s="686"/>
      <c r="X9" s="686"/>
      <c r="Y9" s="690"/>
      <c r="Z9" s="690"/>
      <c r="AA9" s="686" t="s">
        <v>485</v>
      </c>
      <c r="AB9" s="686"/>
      <c r="AC9" s="686"/>
      <c r="AD9" s="686"/>
      <c r="AE9" s="690"/>
      <c r="AF9" s="690"/>
      <c r="AG9" s="690"/>
      <c r="AH9" s="386"/>
      <c r="AI9" s="391"/>
      <c r="AJ9" s="396" t="s">
        <v>614</v>
      </c>
      <c r="AK9" s="654"/>
      <c r="AL9" s="57"/>
    </row>
    <row r="10" spans="1:38" s="2" customFormat="1" ht="15.75" customHeight="1" x14ac:dyDescent="0.3">
      <c r="A10" s="57"/>
      <c r="B10" s="211"/>
      <c r="C10" s="245">
        <v>2.2000000000000002</v>
      </c>
      <c r="D10" s="688" t="s">
        <v>478</v>
      </c>
      <c r="E10" s="689"/>
      <c r="F10" s="689"/>
      <c r="G10" s="689"/>
      <c r="H10" s="684"/>
      <c r="I10" s="685"/>
      <c r="J10" s="685"/>
      <c r="K10" s="685"/>
      <c r="L10" s="685"/>
      <c r="M10" s="685"/>
      <c r="N10" s="687" t="s">
        <v>477</v>
      </c>
      <c r="O10" s="687"/>
      <c r="P10" s="687"/>
      <c r="Q10" s="684"/>
      <c r="R10" s="685"/>
      <c r="S10" s="685"/>
      <c r="T10" s="685"/>
      <c r="U10" s="686" t="s">
        <v>484</v>
      </c>
      <c r="V10" s="686"/>
      <c r="W10" s="686"/>
      <c r="X10" s="686"/>
      <c r="Y10" s="690"/>
      <c r="Z10" s="690"/>
      <c r="AA10" s="686" t="s">
        <v>485</v>
      </c>
      <c r="AB10" s="686"/>
      <c r="AC10" s="686"/>
      <c r="AD10" s="686"/>
      <c r="AE10" s="690"/>
      <c r="AF10" s="690"/>
      <c r="AG10" s="690"/>
      <c r="AH10" s="386"/>
      <c r="AI10" s="391"/>
      <c r="AJ10" s="396" t="s">
        <v>614</v>
      </c>
      <c r="AK10" s="654"/>
      <c r="AL10" s="57"/>
    </row>
    <row r="11" spans="1:38" s="2" customFormat="1" ht="15.75" customHeight="1" x14ac:dyDescent="0.3">
      <c r="A11" s="57"/>
      <c r="B11" s="211"/>
      <c r="C11" s="245">
        <v>2.2999999999999998</v>
      </c>
      <c r="D11" s="688" t="s">
        <v>480</v>
      </c>
      <c r="E11" s="689"/>
      <c r="F11" s="689"/>
      <c r="G11" s="689"/>
      <c r="H11" s="684"/>
      <c r="I11" s="685"/>
      <c r="J11" s="685"/>
      <c r="K11" s="685"/>
      <c r="L11" s="685"/>
      <c r="M11" s="685"/>
      <c r="N11" s="687" t="s">
        <v>477</v>
      </c>
      <c r="O11" s="687"/>
      <c r="P11" s="687"/>
      <c r="Q11" s="684"/>
      <c r="R11" s="685"/>
      <c r="S11" s="685"/>
      <c r="T11" s="685"/>
      <c r="U11" s="686" t="s">
        <v>484</v>
      </c>
      <c r="V11" s="686"/>
      <c r="W11" s="686"/>
      <c r="X11" s="686"/>
      <c r="Y11" s="690"/>
      <c r="Z11" s="690"/>
      <c r="AA11" s="686" t="s">
        <v>485</v>
      </c>
      <c r="AB11" s="686"/>
      <c r="AC11" s="686"/>
      <c r="AD11" s="686"/>
      <c r="AE11" s="690"/>
      <c r="AF11" s="690"/>
      <c r="AG11" s="690"/>
      <c r="AH11" s="386"/>
      <c r="AI11" s="391"/>
      <c r="AJ11" s="396" t="s">
        <v>614</v>
      </c>
      <c r="AK11" s="654"/>
      <c r="AL11" s="57"/>
    </row>
    <row r="12" spans="1:38" s="2" customFormat="1" ht="15.75" customHeight="1" x14ac:dyDescent="0.3">
      <c r="A12" s="57"/>
      <c r="B12" s="211"/>
      <c r="C12" s="658">
        <v>2.4</v>
      </c>
      <c r="D12" s="223" t="s">
        <v>21</v>
      </c>
      <c r="E12" s="666" t="s">
        <v>481</v>
      </c>
      <c r="F12" s="667"/>
      <c r="G12" s="706"/>
      <c r="H12" s="684"/>
      <c r="I12" s="685"/>
      <c r="J12" s="685"/>
      <c r="K12" s="685"/>
      <c r="L12" s="685"/>
      <c r="M12" s="685"/>
      <c r="N12" s="687" t="s">
        <v>477</v>
      </c>
      <c r="O12" s="687"/>
      <c r="P12" s="687"/>
      <c r="Q12" s="684"/>
      <c r="R12" s="685"/>
      <c r="S12" s="685"/>
      <c r="T12" s="685"/>
      <c r="U12" s="686" t="s">
        <v>486</v>
      </c>
      <c r="V12" s="686"/>
      <c r="W12" s="686"/>
      <c r="X12" s="686"/>
      <c r="Y12" s="686"/>
      <c r="Z12" s="686"/>
      <c r="AA12" s="686"/>
      <c r="AB12" s="686"/>
      <c r="AC12" s="690"/>
      <c r="AD12" s="690"/>
      <c r="AE12" s="690"/>
      <c r="AF12" s="690"/>
      <c r="AG12" s="690"/>
      <c r="AH12" s="386"/>
      <c r="AI12" s="391"/>
      <c r="AJ12" s="396" t="s">
        <v>614</v>
      </c>
      <c r="AK12" s="654"/>
      <c r="AL12" s="57"/>
    </row>
    <row r="13" spans="1:38" s="2" customFormat="1" ht="15.75" customHeight="1" x14ac:dyDescent="0.3">
      <c r="A13" s="57"/>
      <c r="B13" s="366"/>
      <c r="C13" s="705"/>
      <c r="D13" s="223" t="s">
        <v>22</v>
      </c>
      <c r="E13" s="666" t="s">
        <v>674</v>
      </c>
      <c r="F13" s="667"/>
      <c r="G13" s="667"/>
      <c r="H13" s="667"/>
      <c r="I13" s="667"/>
      <c r="J13" s="667"/>
      <c r="K13" s="667"/>
      <c r="L13" s="667"/>
      <c r="M13" s="667"/>
      <c r="N13" s="667"/>
      <c r="O13" s="667"/>
      <c r="P13" s="667"/>
      <c r="Q13" s="667"/>
      <c r="R13" s="667"/>
      <c r="S13" s="667"/>
      <c r="T13" s="667"/>
      <c r="U13" s="667"/>
      <c r="V13" s="667"/>
      <c r="W13" s="667"/>
      <c r="X13" s="667"/>
      <c r="Y13" s="667"/>
      <c r="Z13" s="667"/>
      <c r="AA13" s="667"/>
      <c r="AB13" s="667"/>
      <c r="AC13" s="667"/>
      <c r="AD13" s="667"/>
      <c r="AE13" s="667"/>
      <c r="AF13" s="667"/>
      <c r="AG13" s="706"/>
      <c r="AH13" s="256"/>
      <c r="AI13" s="391"/>
      <c r="AJ13" s="396" t="s">
        <v>618</v>
      </c>
      <c r="AK13" s="654"/>
      <c r="AL13" s="57"/>
    </row>
    <row r="14" spans="1:38" s="2" customFormat="1" ht="15.75" customHeight="1" x14ac:dyDescent="0.3">
      <c r="A14" s="57"/>
      <c r="B14" s="211"/>
      <c r="C14" s="245">
        <v>2.5</v>
      </c>
      <c r="D14" s="688" t="s">
        <v>482</v>
      </c>
      <c r="E14" s="689"/>
      <c r="F14" s="689"/>
      <c r="G14" s="689"/>
      <c r="H14" s="684"/>
      <c r="I14" s="685"/>
      <c r="J14" s="685"/>
      <c r="K14" s="685"/>
      <c r="L14" s="685"/>
      <c r="M14" s="685"/>
      <c r="N14" s="704" t="s">
        <v>477</v>
      </c>
      <c r="O14" s="704"/>
      <c r="P14" s="704"/>
      <c r="Q14" s="684"/>
      <c r="R14" s="685"/>
      <c r="S14" s="685"/>
      <c r="T14" s="685"/>
      <c r="U14" s="686" t="s">
        <v>487</v>
      </c>
      <c r="V14" s="686"/>
      <c r="W14" s="686"/>
      <c r="X14" s="686"/>
      <c r="Y14" s="686"/>
      <c r="Z14" s="686"/>
      <c r="AA14" s="686"/>
      <c r="AB14" s="686"/>
      <c r="AC14" s="686"/>
      <c r="AD14" s="686"/>
      <c r="AE14" s="690"/>
      <c r="AF14" s="690"/>
      <c r="AG14" s="690"/>
      <c r="AH14" s="387"/>
      <c r="AI14" s="391"/>
      <c r="AJ14" s="396" t="s">
        <v>614</v>
      </c>
      <c r="AK14" s="654"/>
      <c r="AL14" s="57"/>
    </row>
    <row r="15" spans="1:38" s="2" customFormat="1" ht="16.5" customHeight="1" thickBot="1" x14ac:dyDescent="0.35">
      <c r="A15" s="57"/>
      <c r="B15" s="651"/>
      <c r="C15" s="246">
        <v>2.6</v>
      </c>
      <c r="D15" s="700" t="s">
        <v>483</v>
      </c>
      <c r="E15" s="701"/>
      <c r="F15" s="701"/>
      <c r="G15" s="701"/>
      <c r="H15" s="702"/>
      <c r="I15" s="703"/>
      <c r="J15" s="703"/>
      <c r="K15" s="703"/>
      <c r="L15" s="703"/>
      <c r="M15" s="703"/>
      <c r="N15" s="699" t="s">
        <v>477</v>
      </c>
      <c r="O15" s="699"/>
      <c r="P15" s="699"/>
      <c r="Q15" s="702"/>
      <c r="R15" s="703"/>
      <c r="S15" s="703"/>
      <c r="T15" s="703"/>
      <c r="U15" s="697" t="s">
        <v>484</v>
      </c>
      <c r="V15" s="697"/>
      <c r="W15" s="697"/>
      <c r="X15" s="697"/>
      <c r="Y15" s="698"/>
      <c r="Z15" s="698"/>
      <c r="AA15" s="697" t="s">
        <v>488</v>
      </c>
      <c r="AB15" s="697"/>
      <c r="AC15" s="697"/>
      <c r="AD15" s="697"/>
      <c r="AE15" s="698"/>
      <c r="AF15" s="698"/>
      <c r="AG15" s="698"/>
      <c r="AH15" s="388"/>
      <c r="AI15" s="392"/>
      <c r="AJ15" s="396" t="s">
        <v>614</v>
      </c>
      <c r="AK15" s="654"/>
      <c r="AL15" s="57"/>
    </row>
    <row r="16" spans="1:38" ht="6" customHeight="1" thickBot="1" x14ac:dyDescent="0.35">
      <c r="A16" s="57"/>
      <c r="B16" s="651"/>
      <c r="C16" s="653"/>
      <c r="D16" s="653"/>
      <c r="E16" s="653"/>
      <c r="F16" s="653"/>
      <c r="G16" s="653"/>
      <c r="H16" s="653"/>
      <c r="I16" s="653"/>
      <c r="J16" s="653"/>
      <c r="K16" s="653"/>
      <c r="L16" s="653"/>
      <c r="M16" s="653"/>
      <c r="N16" s="653"/>
      <c r="O16" s="653"/>
      <c r="P16" s="653"/>
      <c r="Q16" s="653"/>
      <c r="R16" s="653"/>
      <c r="S16" s="653"/>
      <c r="T16" s="653"/>
      <c r="U16" s="653"/>
      <c r="V16" s="653"/>
      <c r="W16" s="653"/>
      <c r="X16" s="653"/>
      <c r="Y16" s="653"/>
      <c r="Z16" s="653"/>
      <c r="AA16" s="653"/>
      <c r="AB16" s="653"/>
      <c r="AC16" s="653"/>
      <c r="AD16" s="653"/>
      <c r="AE16" s="653"/>
      <c r="AF16" s="653"/>
      <c r="AG16" s="653"/>
      <c r="AH16" s="653"/>
      <c r="AI16" s="653"/>
      <c r="AJ16" s="376"/>
      <c r="AK16" s="654"/>
      <c r="AL16" s="57"/>
    </row>
    <row r="17" spans="1:38" ht="31.2" x14ac:dyDescent="0.3">
      <c r="A17" s="57"/>
      <c r="B17" s="651"/>
      <c r="C17" s="234">
        <v>3</v>
      </c>
      <c r="D17" s="556" t="s">
        <v>494</v>
      </c>
      <c r="E17" s="557"/>
      <c r="F17" s="557"/>
      <c r="G17" s="557"/>
      <c r="H17" s="557"/>
      <c r="I17" s="557"/>
      <c r="J17" s="557"/>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8"/>
      <c r="AH17" s="227" t="s">
        <v>28</v>
      </c>
      <c r="AI17" s="227" t="s">
        <v>29</v>
      </c>
      <c r="AJ17" s="313" t="s">
        <v>609</v>
      </c>
      <c r="AK17" s="654"/>
      <c r="AL17" s="57"/>
    </row>
    <row r="18" spans="1:38" ht="16.5" customHeight="1" x14ac:dyDescent="0.3">
      <c r="A18" s="57"/>
      <c r="B18" s="651"/>
      <c r="C18" s="672">
        <v>3.1</v>
      </c>
      <c r="D18" s="683" t="s">
        <v>654</v>
      </c>
      <c r="E18" s="683"/>
      <c r="F18" s="683"/>
      <c r="G18" s="683"/>
      <c r="H18" s="683"/>
      <c r="I18" s="683"/>
      <c r="J18" s="683"/>
      <c r="K18" s="683"/>
      <c r="L18" s="683"/>
      <c r="M18" s="683"/>
      <c r="N18" s="683"/>
      <c r="O18" s="683"/>
      <c r="P18" s="683"/>
      <c r="Q18" s="683"/>
      <c r="R18" s="683"/>
      <c r="S18" s="683"/>
      <c r="T18" s="683"/>
      <c r="U18" s="683"/>
      <c r="V18" s="683"/>
      <c r="W18" s="683"/>
      <c r="X18" s="683"/>
      <c r="Y18" s="683"/>
      <c r="Z18" s="683"/>
      <c r="AA18" s="683"/>
      <c r="AB18" s="683"/>
      <c r="AC18" s="683"/>
      <c r="AD18" s="683"/>
      <c r="AE18" s="683"/>
      <c r="AF18" s="683"/>
      <c r="AG18" s="683"/>
      <c r="AH18" s="695"/>
      <c r="AI18" s="695"/>
      <c r="AJ18" s="396" t="s">
        <v>615</v>
      </c>
      <c r="AK18" s="654"/>
      <c r="AL18" s="57"/>
    </row>
    <row r="19" spans="1:38" x14ac:dyDescent="0.3">
      <c r="A19" s="57"/>
      <c r="B19" s="651"/>
      <c r="C19" s="672"/>
      <c r="D19" s="683"/>
      <c r="E19" s="683"/>
      <c r="F19" s="683"/>
      <c r="G19" s="683"/>
      <c r="H19" s="683"/>
      <c r="I19" s="683"/>
      <c r="J19" s="683"/>
      <c r="K19" s="683"/>
      <c r="L19" s="683"/>
      <c r="M19" s="683"/>
      <c r="N19" s="683"/>
      <c r="O19" s="683"/>
      <c r="P19" s="683"/>
      <c r="Q19" s="683"/>
      <c r="R19" s="683"/>
      <c r="S19" s="683"/>
      <c r="T19" s="683"/>
      <c r="U19" s="683"/>
      <c r="V19" s="683"/>
      <c r="W19" s="683"/>
      <c r="X19" s="683"/>
      <c r="Y19" s="683"/>
      <c r="Z19" s="683"/>
      <c r="AA19" s="683"/>
      <c r="AB19" s="683"/>
      <c r="AC19" s="683"/>
      <c r="AD19" s="683"/>
      <c r="AE19" s="683"/>
      <c r="AF19" s="683"/>
      <c r="AG19" s="683"/>
      <c r="AH19" s="695"/>
      <c r="AI19" s="695"/>
      <c r="AJ19" s="396"/>
      <c r="AK19" s="654"/>
      <c r="AL19" s="57"/>
    </row>
    <row r="20" spans="1:38" x14ac:dyDescent="0.3">
      <c r="A20" s="57"/>
      <c r="B20" s="651"/>
      <c r="C20" s="672"/>
      <c r="D20" s="668"/>
      <c r="E20" s="668"/>
      <c r="F20" s="668"/>
      <c r="G20" s="668"/>
      <c r="H20" s="668"/>
      <c r="I20" s="668"/>
      <c r="J20" s="668"/>
      <c r="K20" s="668"/>
      <c r="L20" s="668"/>
      <c r="M20" s="668"/>
      <c r="N20" s="668"/>
      <c r="O20" s="668"/>
      <c r="P20" s="668"/>
      <c r="Q20" s="668"/>
      <c r="R20" s="668"/>
      <c r="S20" s="668"/>
      <c r="T20" s="668"/>
      <c r="U20" s="668"/>
      <c r="V20" s="668"/>
      <c r="W20" s="668"/>
      <c r="X20" s="668"/>
      <c r="Y20" s="668"/>
      <c r="Z20" s="668"/>
      <c r="AA20" s="668"/>
      <c r="AB20" s="668"/>
      <c r="AC20" s="668"/>
      <c r="AD20" s="668"/>
      <c r="AE20" s="668"/>
      <c r="AF20" s="668"/>
      <c r="AG20" s="668"/>
      <c r="AH20" s="695"/>
      <c r="AI20" s="695"/>
      <c r="AJ20" s="396"/>
      <c r="AK20" s="654"/>
      <c r="AL20" s="57"/>
    </row>
    <row r="21" spans="1:38" x14ac:dyDescent="0.3">
      <c r="A21" s="57"/>
      <c r="B21" s="651"/>
      <c r="C21" s="672"/>
      <c r="D21" s="668"/>
      <c r="E21" s="668"/>
      <c r="F21" s="668"/>
      <c r="G21" s="668"/>
      <c r="H21" s="668"/>
      <c r="I21" s="668"/>
      <c r="J21" s="668"/>
      <c r="K21" s="668"/>
      <c r="L21" s="668"/>
      <c r="M21" s="668"/>
      <c r="N21" s="668"/>
      <c r="O21" s="668"/>
      <c r="P21" s="668"/>
      <c r="Q21" s="668"/>
      <c r="R21" s="668"/>
      <c r="S21" s="668"/>
      <c r="T21" s="668"/>
      <c r="U21" s="668"/>
      <c r="V21" s="668"/>
      <c r="W21" s="668"/>
      <c r="X21" s="668"/>
      <c r="Y21" s="668"/>
      <c r="Z21" s="668"/>
      <c r="AA21" s="668"/>
      <c r="AB21" s="668"/>
      <c r="AC21" s="668"/>
      <c r="AD21" s="668"/>
      <c r="AE21" s="668"/>
      <c r="AF21" s="668"/>
      <c r="AG21" s="668"/>
      <c r="AH21" s="695"/>
      <c r="AI21" s="695"/>
      <c r="AJ21" s="396"/>
      <c r="AK21" s="654"/>
      <c r="AL21" s="57"/>
    </row>
    <row r="22" spans="1:38" ht="16.2" thickBot="1" x14ac:dyDescent="0.35">
      <c r="A22" s="57"/>
      <c r="B22" s="651"/>
      <c r="C22" s="681"/>
      <c r="D22" s="682"/>
      <c r="E22" s="682"/>
      <c r="F22" s="682"/>
      <c r="G22" s="682"/>
      <c r="H22" s="682"/>
      <c r="I22" s="682"/>
      <c r="J22" s="682"/>
      <c r="K22" s="682"/>
      <c r="L22" s="682"/>
      <c r="M22" s="682"/>
      <c r="N22" s="682"/>
      <c r="O22" s="682"/>
      <c r="P22" s="682"/>
      <c r="Q22" s="682"/>
      <c r="R22" s="682"/>
      <c r="S22" s="682"/>
      <c r="T22" s="682"/>
      <c r="U22" s="682"/>
      <c r="V22" s="682"/>
      <c r="W22" s="682"/>
      <c r="X22" s="682"/>
      <c r="Y22" s="682"/>
      <c r="Z22" s="682"/>
      <c r="AA22" s="682"/>
      <c r="AB22" s="682"/>
      <c r="AC22" s="682"/>
      <c r="AD22" s="682"/>
      <c r="AE22" s="682"/>
      <c r="AF22" s="682"/>
      <c r="AG22" s="682"/>
      <c r="AH22" s="696"/>
      <c r="AI22" s="696"/>
      <c r="AJ22" s="393"/>
      <c r="AK22" s="654"/>
      <c r="AL22" s="57"/>
    </row>
    <row r="23" spans="1:38" ht="6.75" customHeight="1" thickBot="1" x14ac:dyDescent="0.35">
      <c r="A23" s="57"/>
      <c r="B23" s="651"/>
      <c r="C23" s="653"/>
      <c r="D23" s="653"/>
      <c r="E23" s="653"/>
      <c r="F23" s="653"/>
      <c r="G23" s="653"/>
      <c r="H23" s="653"/>
      <c r="I23" s="653"/>
      <c r="J23" s="653"/>
      <c r="K23" s="653"/>
      <c r="L23" s="653"/>
      <c r="M23" s="653"/>
      <c r="N23" s="653"/>
      <c r="O23" s="653"/>
      <c r="P23" s="653"/>
      <c r="Q23" s="653"/>
      <c r="R23" s="653"/>
      <c r="S23" s="653"/>
      <c r="T23" s="653"/>
      <c r="U23" s="653"/>
      <c r="V23" s="653"/>
      <c r="W23" s="653"/>
      <c r="X23" s="653"/>
      <c r="Y23" s="653"/>
      <c r="Z23" s="653"/>
      <c r="AA23" s="653"/>
      <c r="AB23" s="653"/>
      <c r="AC23" s="653"/>
      <c r="AD23" s="653"/>
      <c r="AE23" s="653"/>
      <c r="AF23" s="653"/>
      <c r="AG23" s="653"/>
      <c r="AH23" s="653"/>
      <c r="AI23" s="653"/>
      <c r="AJ23" s="376"/>
      <c r="AK23" s="654"/>
      <c r="AL23" s="57"/>
    </row>
    <row r="24" spans="1:38" ht="31.2" x14ac:dyDescent="0.3">
      <c r="A24" s="57"/>
      <c r="B24" s="651"/>
      <c r="C24" s="234">
        <v>4</v>
      </c>
      <c r="D24" s="556" t="s">
        <v>495</v>
      </c>
      <c r="E24" s="557"/>
      <c r="F24" s="557"/>
      <c r="G24" s="557"/>
      <c r="H24" s="557"/>
      <c r="I24" s="557"/>
      <c r="J24" s="557"/>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8"/>
      <c r="AH24" s="227" t="s">
        <v>28</v>
      </c>
      <c r="AI24" s="227" t="s">
        <v>29</v>
      </c>
      <c r="AJ24" s="394" t="s">
        <v>609</v>
      </c>
      <c r="AK24" s="654"/>
      <c r="AL24" s="57"/>
    </row>
    <row r="25" spans="1:38" s="2" customFormat="1" ht="15.75" customHeight="1" x14ac:dyDescent="0.3">
      <c r="A25" s="57"/>
      <c r="B25" s="651"/>
      <c r="C25" s="296">
        <v>4.0999999999999996</v>
      </c>
      <c r="D25" s="666" t="s">
        <v>501</v>
      </c>
      <c r="E25" s="667"/>
      <c r="F25" s="667"/>
      <c r="G25" s="667"/>
      <c r="H25" s="667"/>
      <c r="I25" s="667"/>
      <c r="J25" s="668"/>
      <c r="K25" s="668"/>
      <c r="L25" s="669" t="s">
        <v>498</v>
      </c>
      <c r="M25" s="670"/>
      <c r="N25" s="663"/>
      <c r="O25" s="664"/>
      <c r="P25" s="665"/>
      <c r="Q25" s="669" t="s">
        <v>499</v>
      </c>
      <c r="R25" s="679"/>
      <c r="S25" s="679"/>
      <c r="T25" s="258"/>
      <c r="U25" s="259" t="s">
        <v>500</v>
      </c>
      <c r="V25" s="668"/>
      <c r="W25" s="668"/>
      <c r="X25" s="680" t="s">
        <v>502</v>
      </c>
      <c r="Y25" s="680"/>
      <c r="Z25" s="680"/>
      <c r="AA25" s="680"/>
      <c r="AB25" s="680"/>
      <c r="AC25" s="663"/>
      <c r="AD25" s="664"/>
      <c r="AE25" s="664"/>
      <c r="AF25" s="664"/>
      <c r="AG25" s="665"/>
      <c r="AH25" s="386"/>
      <c r="AI25" s="391"/>
      <c r="AJ25" s="395" t="s">
        <v>29</v>
      </c>
      <c r="AK25" s="654"/>
      <c r="AL25" s="57"/>
    </row>
    <row r="26" spans="1:38" x14ac:dyDescent="0.3">
      <c r="A26" s="57"/>
      <c r="B26" s="651"/>
      <c r="C26" s="296">
        <v>4.2</v>
      </c>
      <c r="D26" s="666" t="s">
        <v>497</v>
      </c>
      <c r="E26" s="667"/>
      <c r="F26" s="667"/>
      <c r="G26" s="667"/>
      <c r="H26" s="667"/>
      <c r="I26" s="667"/>
      <c r="J26" s="668"/>
      <c r="K26" s="668"/>
      <c r="L26" s="669" t="s">
        <v>498</v>
      </c>
      <c r="M26" s="670"/>
      <c r="N26" s="663"/>
      <c r="O26" s="664"/>
      <c r="P26" s="665"/>
      <c r="Q26" s="669" t="s">
        <v>499</v>
      </c>
      <c r="R26" s="679"/>
      <c r="S26" s="679"/>
      <c r="T26" s="258"/>
      <c r="U26" s="259" t="s">
        <v>500</v>
      </c>
      <c r="V26" s="668"/>
      <c r="W26" s="668"/>
      <c r="X26" s="680" t="s">
        <v>682</v>
      </c>
      <c r="Y26" s="680"/>
      <c r="Z26" s="680"/>
      <c r="AA26" s="680"/>
      <c r="AB26" s="680"/>
      <c r="AC26" s="663"/>
      <c r="AD26" s="664"/>
      <c r="AE26" s="664"/>
      <c r="AF26" s="664"/>
      <c r="AG26" s="665"/>
      <c r="AH26" s="386"/>
      <c r="AI26" s="391"/>
      <c r="AJ26" s="395" t="s">
        <v>29</v>
      </c>
      <c r="AK26" s="654"/>
      <c r="AL26" s="57"/>
    </row>
    <row r="27" spans="1:38" x14ac:dyDescent="0.3">
      <c r="A27" s="57"/>
      <c r="B27" s="651"/>
      <c r="C27" s="672">
        <v>4.3</v>
      </c>
      <c r="D27" s="656" t="s">
        <v>503</v>
      </c>
      <c r="E27" s="656"/>
      <c r="F27" s="656"/>
      <c r="G27" s="656"/>
      <c r="H27" s="656"/>
      <c r="I27" s="656"/>
      <c r="J27" s="656"/>
      <c r="K27" s="656"/>
      <c r="L27" s="656"/>
      <c r="M27" s="656"/>
      <c r="N27" s="656"/>
      <c r="O27" s="656"/>
      <c r="P27" s="656"/>
      <c r="Q27" s="656"/>
      <c r="R27" s="656"/>
      <c r="S27" s="656"/>
      <c r="T27" s="656"/>
      <c r="U27" s="656"/>
      <c r="V27" s="656"/>
      <c r="W27" s="656"/>
      <c r="X27" s="656"/>
      <c r="Y27" s="656"/>
      <c r="Z27" s="656"/>
      <c r="AA27" s="656"/>
      <c r="AB27" s="656"/>
      <c r="AC27" s="656"/>
      <c r="AD27" s="656"/>
      <c r="AE27" s="656"/>
      <c r="AF27" s="656"/>
      <c r="AG27" s="656"/>
      <c r="AH27" s="363"/>
      <c r="AI27" s="364"/>
      <c r="AJ27" s="365"/>
      <c r="AK27" s="654"/>
      <c r="AL27" s="57"/>
    </row>
    <row r="28" spans="1:38" x14ac:dyDescent="0.3">
      <c r="A28" s="57"/>
      <c r="B28" s="651"/>
      <c r="C28" s="672"/>
      <c r="D28" s="223" t="s">
        <v>21</v>
      </c>
      <c r="E28" s="554" t="s">
        <v>504</v>
      </c>
      <c r="F28" s="555"/>
      <c r="G28" s="555"/>
      <c r="H28" s="555"/>
      <c r="I28" s="555"/>
      <c r="J28" s="555"/>
      <c r="K28" s="555"/>
      <c r="L28" s="555"/>
      <c r="M28" s="555"/>
      <c r="N28" s="555"/>
      <c r="O28" s="555"/>
      <c r="P28" s="555"/>
      <c r="Q28" s="555"/>
      <c r="R28" s="555"/>
      <c r="S28" s="555"/>
      <c r="T28" s="555"/>
      <c r="U28" s="555"/>
      <c r="V28" s="555"/>
      <c r="W28" s="555"/>
      <c r="X28" s="555"/>
      <c r="Y28" s="555"/>
      <c r="Z28" s="663"/>
      <c r="AA28" s="664"/>
      <c r="AB28" s="664"/>
      <c r="AC28" s="664"/>
      <c r="AD28" s="664"/>
      <c r="AE28" s="664"/>
      <c r="AF28" s="664"/>
      <c r="AG28" s="665"/>
      <c r="AH28" s="256"/>
      <c r="AI28" s="391"/>
      <c r="AJ28" s="396" t="s">
        <v>614</v>
      </c>
      <c r="AK28" s="654"/>
      <c r="AL28" s="57"/>
    </row>
    <row r="29" spans="1:38" x14ac:dyDescent="0.3">
      <c r="A29" s="57"/>
      <c r="B29" s="651"/>
      <c r="C29" s="672"/>
      <c r="D29" s="223" t="s">
        <v>22</v>
      </c>
      <c r="E29" s="554" t="s">
        <v>505</v>
      </c>
      <c r="F29" s="555"/>
      <c r="G29" s="555"/>
      <c r="H29" s="555"/>
      <c r="I29" s="555"/>
      <c r="J29" s="555"/>
      <c r="K29" s="555"/>
      <c r="L29" s="555"/>
      <c r="M29" s="555"/>
      <c r="N29" s="555"/>
      <c r="O29" s="555"/>
      <c r="P29" s="555"/>
      <c r="Q29" s="555"/>
      <c r="R29" s="555"/>
      <c r="S29" s="555"/>
      <c r="T29" s="555"/>
      <c r="U29" s="555"/>
      <c r="V29" s="555"/>
      <c r="W29" s="555"/>
      <c r="X29" s="555"/>
      <c r="Y29" s="555"/>
      <c r="Z29" s="555"/>
      <c r="AA29" s="555"/>
      <c r="AB29" s="555"/>
      <c r="AC29" s="555"/>
      <c r="AD29" s="555"/>
      <c r="AE29" s="555"/>
      <c r="AF29" s="555"/>
      <c r="AG29" s="599"/>
      <c r="AH29" s="256"/>
      <c r="AI29" s="391"/>
      <c r="AJ29" s="396" t="s">
        <v>614</v>
      </c>
      <c r="AK29" s="654"/>
      <c r="AL29" s="57"/>
    </row>
    <row r="30" spans="1:38" ht="17.25" customHeight="1" x14ac:dyDescent="0.3">
      <c r="A30" s="57"/>
      <c r="B30" s="651"/>
      <c r="C30" s="672"/>
      <c r="D30" s="673"/>
      <c r="E30" s="673"/>
      <c r="F30" s="674"/>
      <c r="G30" s="297" t="s">
        <v>506</v>
      </c>
      <c r="H30" s="662" t="s">
        <v>507</v>
      </c>
      <c r="I30" s="662"/>
      <c r="J30" s="662"/>
      <c r="K30" s="662"/>
      <c r="L30" s="662"/>
      <c r="M30" s="662"/>
      <c r="N30" s="662"/>
      <c r="O30" s="662"/>
      <c r="P30" s="662"/>
      <c r="Q30" s="662"/>
      <c r="R30" s="662"/>
      <c r="S30" s="662"/>
      <c r="T30" s="363"/>
      <c r="U30" s="364"/>
      <c r="V30" s="364"/>
      <c r="W30" s="364"/>
      <c r="X30" s="364"/>
      <c r="Y30" s="364"/>
      <c r="Z30" s="364"/>
      <c r="AA30" s="364"/>
      <c r="AB30" s="364"/>
      <c r="AC30" s="364"/>
      <c r="AD30" s="364"/>
      <c r="AE30" s="364"/>
      <c r="AF30" s="364"/>
      <c r="AG30" s="364"/>
      <c r="AH30" s="389"/>
      <c r="AI30" s="364"/>
      <c r="AJ30" s="365"/>
      <c r="AK30" s="654"/>
      <c r="AL30" s="57"/>
    </row>
    <row r="31" spans="1:38" x14ac:dyDescent="0.3">
      <c r="A31" s="57"/>
      <c r="B31" s="651"/>
      <c r="C31" s="672"/>
      <c r="D31" s="675"/>
      <c r="E31" s="675"/>
      <c r="F31" s="676"/>
      <c r="G31" s="260" t="s">
        <v>509</v>
      </c>
      <c r="H31" s="661" t="s">
        <v>508</v>
      </c>
      <c r="I31" s="661"/>
      <c r="J31" s="661"/>
      <c r="K31" s="661"/>
      <c r="L31" s="661"/>
      <c r="M31" s="661"/>
      <c r="N31" s="661"/>
      <c r="O31" s="661"/>
      <c r="P31" s="661"/>
      <c r="Q31" s="661"/>
      <c r="R31" s="661"/>
      <c r="S31" s="661"/>
      <c r="T31" s="363"/>
      <c r="U31" s="364"/>
      <c r="V31" s="364"/>
      <c r="W31" s="364"/>
      <c r="X31" s="364"/>
      <c r="Y31" s="364"/>
      <c r="Z31" s="364"/>
      <c r="AA31" s="364"/>
      <c r="AB31" s="364"/>
      <c r="AC31" s="364"/>
      <c r="AD31" s="364"/>
      <c r="AE31" s="364"/>
      <c r="AF31" s="364"/>
      <c r="AG31" s="364"/>
      <c r="AH31" s="389"/>
      <c r="AI31" s="364"/>
      <c r="AJ31" s="365"/>
      <c r="AK31" s="654"/>
      <c r="AL31" s="57"/>
    </row>
    <row r="32" spans="1:38" x14ac:dyDescent="0.3">
      <c r="A32" s="57"/>
      <c r="B32" s="651"/>
      <c r="C32" s="672"/>
      <c r="D32" s="675"/>
      <c r="E32" s="675"/>
      <c r="F32" s="676"/>
      <c r="G32" s="260" t="s">
        <v>510</v>
      </c>
      <c r="H32" s="661" t="s">
        <v>655</v>
      </c>
      <c r="I32" s="661"/>
      <c r="J32" s="661"/>
      <c r="K32" s="661"/>
      <c r="L32" s="661"/>
      <c r="M32" s="661"/>
      <c r="N32" s="661"/>
      <c r="O32" s="661"/>
      <c r="P32" s="661"/>
      <c r="Q32" s="661"/>
      <c r="R32" s="661"/>
      <c r="S32" s="661"/>
      <c r="T32" s="363"/>
      <c r="U32" s="364"/>
      <c r="V32" s="364"/>
      <c r="W32" s="364"/>
      <c r="X32" s="364"/>
      <c r="Y32" s="364"/>
      <c r="Z32" s="364"/>
      <c r="AA32" s="364"/>
      <c r="AB32" s="364"/>
      <c r="AC32" s="364"/>
      <c r="AD32" s="364"/>
      <c r="AE32" s="364"/>
      <c r="AF32" s="364"/>
      <c r="AG32" s="364"/>
      <c r="AH32" s="389"/>
      <c r="AI32" s="364"/>
      <c r="AJ32" s="365"/>
      <c r="AK32" s="654"/>
      <c r="AL32" s="57"/>
    </row>
    <row r="33" spans="1:38" x14ac:dyDescent="0.3">
      <c r="A33" s="57"/>
      <c r="B33" s="651"/>
      <c r="C33" s="672"/>
      <c r="D33" s="675"/>
      <c r="E33" s="675"/>
      <c r="F33" s="676"/>
      <c r="G33" s="260" t="s">
        <v>511</v>
      </c>
      <c r="H33" s="661" t="s">
        <v>513</v>
      </c>
      <c r="I33" s="661"/>
      <c r="J33" s="661"/>
      <c r="K33" s="661"/>
      <c r="L33" s="661"/>
      <c r="M33" s="661"/>
      <c r="N33" s="661"/>
      <c r="O33" s="661"/>
      <c r="P33" s="661"/>
      <c r="Q33" s="661"/>
      <c r="R33" s="661"/>
      <c r="S33" s="661"/>
      <c r="T33" s="363"/>
      <c r="U33" s="364"/>
      <c r="V33" s="364"/>
      <c r="W33" s="364"/>
      <c r="X33" s="364"/>
      <c r="Y33" s="364"/>
      <c r="Z33" s="364"/>
      <c r="AA33" s="364"/>
      <c r="AB33" s="364"/>
      <c r="AC33" s="364"/>
      <c r="AD33" s="364"/>
      <c r="AE33" s="364"/>
      <c r="AF33" s="364"/>
      <c r="AG33" s="364"/>
      <c r="AH33" s="389"/>
      <c r="AI33" s="364"/>
      <c r="AJ33" s="365"/>
      <c r="AK33" s="654"/>
      <c r="AL33" s="57"/>
    </row>
    <row r="34" spans="1:38" x14ac:dyDescent="0.3">
      <c r="A34" s="57"/>
      <c r="B34" s="651"/>
      <c r="C34" s="672"/>
      <c r="D34" s="677"/>
      <c r="E34" s="677"/>
      <c r="F34" s="678"/>
      <c r="G34" s="260" t="s">
        <v>512</v>
      </c>
      <c r="H34" s="661" t="s">
        <v>514</v>
      </c>
      <c r="I34" s="661"/>
      <c r="J34" s="661"/>
      <c r="K34" s="661"/>
      <c r="L34" s="661"/>
      <c r="M34" s="661"/>
      <c r="N34" s="661"/>
      <c r="O34" s="661"/>
      <c r="P34" s="661"/>
      <c r="Q34" s="661"/>
      <c r="R34" s="661"/>
      <c r="S34" s="661"/>
      <c r="T34" s="363"/>
      <c r="U34" s="364"/>
      <c r="V34" s="364"/>
      <c r="W34" s="364"/>
      <c r="X34" s="364"/>
      <c r="Y34" s="364"/>
      <c r="Z34" s="364"/>
      <c r="AA34" s="364"/>
      <c r="AB34" s="364"/>
      <c r="AC34" s="364"/>
      <c r="AD34" s="364"/>
      <c r="AE34" s="364"/>
      <c r="AF34" s="364"/>
      <c r="AG34" s="364"/>
      <c r="AH34" s="389"/>
      <c r="AI34" s="364"/>
      <c r="AJ34" s="365"/>
      <c r="AK34" s="654"/>
      <c r="AL34" s="57"/>
    </row>
    <row r="35" spans="1:38" x14ac:dyDescent="0.3">
      <c r="A35" s="57"/>
      <c r="B35" s="651"/>
      <c r="C35" s="658">
        <v>4.4000000000000004</v>
      </c>
      <c r="D35" s="656" t="s">
        <v>515</v>
      </c>
      <c r="E35" s="656"/>
      <c r="F35" s="656"/>
      <c r="G35" s="656"/>
      <c r="H35" s="656"/>
      <c r="I35" s="656"/>
      <c r="J35" s="656"/>
      <c r="K35" s="656"/>
      <c r="L35" s="656"/>
      <c r="M35" s="656"/>
      <c r="N35" s="656"/>
      <c r="O35" s="656"/>
      <c r="P35" s="656"/>
      <c r="Q35" s="656"/>
      <c r="R35" s="656"/>
      <c r="S35" s="656"/>
      <c r="T35" s="656"/>
      <c r="U35" s="656"/>
      <c r="V35" s="656"/>
      <c r="W35" s="656"/>
      <c r="X35" s="656"/>
      <c r="Y35" s="656"/>
      <c r="Z35" s="656"/>
      <c r="AA35" s="656"/>
      <c r="AB35" s="656"/>
      <c r="AC35" s="656"/>
      <c r="AD35" s="656"/>
      <c r="AE35" s="656"/>
      <c r="AF35" s="656"/>
      <c r="AG35" s="656"/>
      <c r="AH35" s="390"/>
      <c r="AI35" s="361"/>
      <c r="AJ35" s="362"/>
      <c r="AK35" s="654"/>
      <c r="AL35" s="57"/>
    </row>
    <row r="36" spans="1:38" ht="32.25" customHeight="1" x14ac:dyDescent="0.3">
      <c r="A36" s="57"/>
      <c r="B36" s="651"/>
      <c r="C36" s="659"/>
      <c r="D36" s="261" t="s">
        <v>21</v>
      </c>
      <c r="E36" s="671" t="s">
        <v>520</v>
      </c>
      <c r="F36" s="656"/>
      <c r="G36" s="656"/>
      <c r="H36" s="656"/>
      <c r="I36" s="656"/>
      <c r="J36" s="656"/>
      <c r="K36" s="656"/>
      <c r="L36" s="656"/>
      <c r="M36" s="656"/>
      <c r="N36" s="656"/>
      <c r="O36" s="656"/>
      <c r="P36" s="656"/>
      <c r="Q36" s="656"/>
      <c r="R36" s="656"/>
      <c r="S36" s="656"/>
      <c r="T36" s="656"/>
      <c r="U36" s="656"/>
      <c r="V36" s="656"/>
      <c r="W36" s="656"/>
      <c r="X36" s="656"/>
      <c r="Y36" s="656"/>
      <c r="Z36" s="656"/>
      <c r="AA36" s="656"/>
      <c r="AB36" s="656"/>
      <c r="AC36" s="656"/>
      <c r="AD36" s="656"/>
      <c r="AE36" s="656"/>
      <c r="AF36" s="656"/>
      <c r="AG36" s="656"/>
      <c r="AH36" s="256"/>
      <c r="AI36" s="391"/>
      <c r="AJ36" s="396" t="s">
        <v>614</v>
      </c>
      <c r="AK36" s="654"/>
      <c r="AL36" s="57"/>
    </row>
    <row r="37" spans="1:38" x14ac:dyDescent="0.3">
      <c r="A37" s="57"/>
      <c r="B37" s="651"/>
      <c r="C37" s="659"/>
      <c r="D37" s="261" t="s">
        <v>22</v>
      </c>
      <c r="E37" s="671" t="s">
        <v>521</v>
      </c>
      <c r="F37" s="656"/>
      <c r="G37" s="656"/>
      <c r="H37" s="656"/>
      <c r="I37" s="656"/>
      <c r="J37" s="656"/>
      <c r="K37" s="656"/>
      <c r="L37" s="656"/>
      <c r="M37" s="656"/>
      <c r="N37" s="656"/>
      <c r="O37" s="656"/>
      <c r="P37" s="656"/>
      <c r="Q37" s="656"/>
      <c r="R37" s="656"/>
      <c r="S37" s="656"/>
      <c r="T37" s="656"/>
      <c r="U37" s="656"/>
      <c r="V37" s="656"/>
      <c r="W37" s="656"/>
      <c r="X37" s="656"/>
      <c r="Y37" s="656"/>
      <c r="Z37" s="656"/>
      <c r="AA37" s="656"/>
      <c r="AB37" s="656"/>
      <c r="AC37" s="656"/>
      <c r="AD37" s="656"/>
      <c r="AE37" s="656"/>
      <c r="AF37" s="656"/>
      <c r="AG37" s="656"/>
      <c r="AH37" s="256"/>
      <c r="AI37" s="391"/>
      <c r="AJ37" s="396" t="s">
        <v>614</v>
      </c>
      <c r="AK37" s="654"/>
      <c r="AL37" s="57"/>
    </row>
    <row r="38" spans="1:38" x14ac:dyDescent="0.3">
      <c r="A38" s="57"/>
      <c r="B38" s="651"/>
      <c r="C38" s="659"/>
      <c r="D38" s="261" t="s">
        <v>23</v>
      </c>
      <c r="E38" s="671" t="s">
        <v>516</v>
      </c>
      <c r="F38" s="656"/>
      <c r="G38" s="656"/>
      <c r="H38" s="656"/>
      <c r="I38" s="656"/>
      <c r="J38" s="656"/>
      <c r="K38" s="656"/>
      <c r="L38" s="656"/>
      <c r="M38" s="656"/>
      <c r="N38" s="656"/>
      <c r="O38" s="656"/>
      <c r="P38" s="656"/>
      <c r="Q38" s="656"/>
      <c r="R38" s="656"/>
      <c r="S38" s="656"/>
      <c r="T38" s="656"/>
      <c r="U38" s="656"/>
      <c r="V38" s="656"/>
      <c r="W38" s="656"/>
      <c r="X38" s="656"/>
      <c r="Y38" s="656"/>
      <c r="Z38" s="656"/>
      <c r="AA38" s="656"/>
      <c r="AB38" s="656"/>
      <c r="AC38" s="656"/>
      <c r="AD38" s="656"/>
      <c r="AE38" s="656"/>
      <c r="AF38" s="656"/>
      <c r="AG38" s="656"/>
      <c r="AH38" s="256"/>
      <c r="AI38" s="391"/>
      <c r="AJ38" s="396" t="s">
        <v>614</v>
      </c>
      <c r="AK38" s="654"/>
      <c r="AL38" s="57"/>
    </row>
    <row r="39" spans="1:38" x14ac:dyDescent="0.3">
      <c r="A39" s="57"/>
      <c r="B39" s="651"/>
      <c r="C39" s="659"/>
      <c r="D39" s="261" t="s">
        <v>24</v>
      </c>
      <c r="E39" s="656" t="s">
        <v>517</v>
      </c>
      <c r="F39" s="656"/>
      <c r="G39" s="656"/>
      <c r="H39" s="656"/>
      <c r="I39" s="656"/>
      <c r="J39" s="656"/>
      <c r="K39" s="656"/>
      <c r="L39" s="656"/>
      <c r="M39" s="656"/>
      <c r="N39" s="656"/>
      <c r="O39" s="656"/>
      <c r="P39" s="656"/>
      <c r="Q39" s="656"/>
      <c r="R39" s="656"/>
      <c r="S39" s="656"/>
      <c r="T39" s="656"/>
      <c r="U39" s="656"/>
      <c r="V39" s="656"/>
      <c r="W39" s="656"/>
      <c r="X39" s="656"/>
      <c r="Y39" s="656"/>
      <c r="Z39" s="656"/>
      <c r="AA39" s="656"/>
      <c r="AB39" s="656"/>
      <c r="AC39" s="656"/>
      <c r="AD39" s="656"/>
      <c r="AE39" s="656"/>
      <c r="AF39" s="656"/>
      <c r="AG39" s="656"/>
      <c r="AH39" s="256"/>
      <c r="AI39" s="391"/>
      <c r="AJ39" s="396" t="s">
        <v>614</v>
      </c>
      <c r="AK39" s="654"/>
      <c r="AL39" s="57"/>
    </row>
    <row r="40" spans="1:38" x14ac:dyDescent="0.3">
      <c r="A40" s="57"/>
      <c r="B40" s="651"/>
      <c r="C40" s="659"/>
      <c r="D40" s="261" t="s">
        <v>25</v>
      </c>
      <c r="E40" s="656" t="s">
        <v>518</v>
      </c>
      <c r="F40" s="656"/>
      <c r="G40" s="656"/>
      <c r="H40" s="656"/>
      <c r="I40" s="656"/>
      <c r="J40" s="656"/>
      <c r="K40" s="656"/>
      <c r="L40" s="656"/>
      <c r="M40" s="656"/>
      <c r="N40" s="656"/>
      <c r="O40" s="656"/>
      <c r="P40" s="656"/>
      <c r="Q40" s="656"/>
      <c r="R40" s="656"/>
      <c r="S40" s="656"/>
      <c r="T40" s="656"/>
      <c r="U40" s="656"/>
      <c r="V40" s="656"/>
      <c r="W40" s="656"/>
      <c r="X40" s="656"/>
      <c r="Y40" s="656"/>
      <c r="Z40" s="656"/>
      <c r="AA40" s="656"/>
      <c r="AB40" s="656"/>
      <c r="AC40" s="656"/>
      <c r="AD40" s="656"/>
      <c r="AE40" s="656"/>
      <c r="AF40" s="656"/>
      <c r="AG40" s="656"/>
      <c r="AH40" s="256"/>
      <c r="AI40" s="391"/>
      <c r="AJ40" s="396" t="s">
        <v>614</v>
      </c>
      <c r="AK40" s="654"/>
      <c r="AL40" s="57"/>
    </row>
    <row r="41" spans="1:38" ht="16.2" thickBot="1" x14ac:dyDescent="0.35">
      <c r="A41" s="57"/>
      <c r="B41" s="651"/>
      <c r="C41" s="660"/>
      <c r="D41" s="262" t="s">
        <v>26</v>
      </c>
      <c r="E41" s="657" t="s">
        <v>519</v>
      </c>
      <c r="F41" s="657"/>
      <c r="G41" s="657"/>
      <c r="H41" s="657"/>
      <c r="I41" s="657"/>
      <c r="J41" s="657"/>
      <c r="K41" s="657"/>
      <c r="L41" s="657"/>
      <c r="M41" s="657"/>
      <c r="N41" s="657"/>
      <c r="O41" s="657"/>
      <c r="P41" s="657"/>
      <c r="Q41" s="657"/>
      <c r="R41" s="657"/>
      <c r="S41" s="657"/>
      <c r="T41" s="657"/>
      <c r="U41" s="657"/>
      <c r="V41" s="657"/>
      <c r="W41" s="657"/>
      <c r="X41" s="657"/>
      <c r="Y41" s="657"/>
      <c r="Z41" s="657"/>
      <c r="AA41" s="657"/>
      <c r="AB41" s="657"/>
      <c r="AC41" s="657"/>
      <c r="AD41" s="657"/>
      <c r="AE41" s="657"/>
      <c r="AF41" s="657"/>
      <c r="AG41" s="657"/>
      <c r="AH41" s="384"/>
      <c r="AI41" s="392"/>
      <c r="AJ41" s="393" t="s">
        <v>614</v>
      </c>
      <c r="AK41" s="654"/>
      <c r="AL41" s="57"/>
    </row>
    <row r="42" spans="1:38" ht="16.2" thickBot="1" x14ac:dyDescent="0.35">
      <c r="A42" s="32"/>
      <c r="B42" s="652"/>
      <c r="AK42" s="655"/>
      <c r="AL42" s="57"/>
    </row>
    <row r="43" spans="1:38" ht="16.2" thickBot="1" x14ac:dyDescent="0.35">
      <c r="A43" s="195"/>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381"/>
      <c r="AI43" s="381"/>
      <c r="AJ43" s="381"/>
      <c r="AK43" s="222"/>
      <c r="AL43" s="32"/>
    </row>
    <row r="45" spans="1:38" hidden="1" x14ac:dyDescent="0.3">
      <c r="AH45" s="383">
        <f>COUNTIFS(AH28:AH29, "")</f>
        <v>2</v>
      </c>
    </row>
    <row r="46" spans="1:38" hidden="1" x14ac:dyDescent="0.3">
      <c r="AH46" s="383">
        <f>COUNTIFS(AH36:AH41, "")</f>
        <v>6</v>
      </c>
    </row>
    <row r="47" spans="1:38" hidden="1" x14ac:dyDescent="0.3">
      <c r="AH47" s="383">
        <f>AH46+AH45</f>
        <v>8</v>
      </c>
    </row>
  </sheetData>
  <mergeCells count="97">
    <mergeCell ref="AC12:AG12"/>
    <mergeCell ref="U15:X15"/>
    <mergeCell ref="Q15:T15"/>
    <mergeCell ref="C12:C13"/>
    <mergeCell ref="E13:AG13"/>
    <mergeCell ref="E12:G12"/>
    <mergeCell ref="N12:P12"/>
    <mergeCell ref="U12:AB12"/>
    <mergeCell ref="AH18:AH22"/>
    <mergeCell ref="AI18:AI22"/>
    <mergeCell ref="D24:AG24"/>
    <mergeCell ref="AE14:AG14"/>
    <mergeCell ref="AA15:AD15"/>
    <mergeCell ref="AE15:AG15"/>
    <mergeCell ref="Y15:Z15"/>
    <mergeCell ref="U14:AD14"/>
    <mergeCell ref="Q14:T14"/>
    <mergeCell ref="N15:P15"/>
    <mergeCell ref="D14:G14"/>
    <mergeCell ref="D15:G15"/>
    <mergeCell ref="H14:M14"/>
    <mergeCell ref="H15:M15"/>
    <mergeCell ref="N14:P14"/>
    <mergeCell ref="C2:AK2"/>
    <mergeCell ref="D5:AG5"/>
    <mergeCell ref="D6:AG6"/>
    <mergeCell ref="D8:AG8"/>
    <mergeCell ref="D9:G9"/>
    <mergeCell ref="H9:M9"/>
    <mergeCell ref="N9:P9"/>
    <mergeCell ref="C7:AI7"/>
    <mergeCell ref="Q9:T9"/>
    <mergeCell ref="Y9:Z9"/>
    <mergeCell ref="U9:X9"/>
    <mergeCell ref="AA9:AD9"/>
    <mergeCell ref="AE9:AG9"/>
    <mergeCell ref="AA10:AD10"/>
    <mergeCell ref="AE10:AG10"/>
    <mergeCell ref="AA11:AD11"/>
    <mergeCell ref="AE11:AG11"/>
    <mergeCell ref="U10:X10"/>
    <mergeCell ref="Y10:Z10"/>
    <mergeCell ref="Y11:Z11"/>
    <mergeCell ref="D10:G10"/>
    <mergeCell ref="D11:G11"/>
    <mergeCell ref="H10:M10"/>
    <mergeCell ref="H11:M11"/>
    <mergeCell ref="H12:M12"/>
    <mergeCell ref="Q10:T10"/>
    <mergeCell ref="Q11:T11"/>
    <mergeCell ref="U11:X11"/>
    <mergeCell ref="Q12:T12"/>
    <mergeCell ref="N10:P10"/>
    <mergeCell ref="N11:P11"/>
    <mergeCell ref="AC26:AG26"/>
    <mergeCell ref="Q25:S25"/>
    <mergeCell ref="V25:W25"/>
    <mergeCell ref="X25:AB25"/>
    <mergeCell ref="C16:AI16"/>
    <mergeCell ref="Q26:S26"/>
    <mergeCell ref="D25:I25"/>
    <mergeCell ref="J25:K25"/>
    <mergeCell ref="L25:M25"/>
    <mergeCell ref="V26:W26"/>
    <mergeCell ref="X26:AB26"/>
    <mergeCell ref="C18:C22"/>
    <mergeCell ref="D20:AG22"/>
    <mergeCell ref="N25:P25"/>
    <mergeCell ref="D17:AG17"/>
    <mergeCell ref="D18:AG19"/>
    <mergeCell ref="E39:AG39"/>
    <mergeCell ref="C27:C34"/>
    <mergeCell ref="D30:F34"/>
    <mergeCell ref="D35:AG35"/>
    <mergeCell ref="E36:AG36"/>
    <mergeCell ref="E37:AG37"/>
    <mergeCell ref="D27:AG27"/>
    <mergeCell ref="E28:Y28"/>
    <mergeCell ref="Z28:AG28"/>
    <mergeCell ref="H32:S32"/>
    <mergeCell ref="H33:S33"/>
    <mergeCell ref="B15:B42"/>
    <mergeCell ref="C23:AI23"/>
    <mergeCell ref="AK8:AK42"/>
    <mergeCell ref="E40:AG40"/>
    <mergeCell ref="E41:AG41"/>
    <mergeCell ref="C35:C41"/>
    <mergeCell ref="H34:S34"/>
    <mergeCell ref="E29:AG29"/>
    <mergeCell ref="H30:S30"/>
    <mergeCell ref="H31:S31"/>
    <mergeCell ref="AC25:AG25"/>
    <mergeCell ref="D26:I26"/>
    <mergeCell ref="J26:K26"/>
    <mergeCell ref="L26:M26"/>
    <mergeCell ref="N26:P26"/>
    <mergeCell ref="E38:AG38"/>
  </mergeCells>
  <phoneticPr fontId="4" type="noConversion"/>
  <pageMargins left="0.25" right="0.25" top="0.25" bottom="0.25" header="0.5" footer="0.5"/>
  <pageSetup scale="67" orientation="portrait" horizontalDpi="4294967292" verticalDpi="4294967292" r:id="rId1"/>
  <colBreaks count="1" manualBreakCount="1">
    <brk id="36"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sheetPr>
  <dimension ref="A1:AM36"/>
  <sheetViews>
    <sheetView view="pageBreakPreview" topLeftCell="A17" zoomScale="85" zoomScaleNormal="85" zoomScaleSheetLayoutView="85" zoomScalePageLayoutView="70" workbookViewId="0">
      <selection activeCell="D34" sqref="D34:AG34"/>
    </sheetView>
  </sheetViews>
  <sheetFormatPr defaultColWidth="11" defaultRowHeight="15.6" x14ac:dyDescent="0.3"/>
  <cols>
    <col min="1" max="1" width="1.8984375" customWidth="1"/>
    <col min="2" max="2" width="2.19921875" customWidth="1"/>
    <col min="3" max="3" width="3.5" customWidth="1"/>
    <col min="4" max="5" width="2.3984375" customWidth="1"/>
    <col min="6" max="6" width="10.5" customWidth="1"/>
    <col min="7" max="7" width="8.5" customWidth="1"/>
    <col min="8" max="18" width="3.09765625" customWidth="1"/>
    <col min="19" max="19" width="3.8984375" customWidth="1"/>
    <col min="20" max="21" width="3.8984375" style="1" customWidth="1"/>
    <col min="22" max="26" width="3.8984375" customWidth="1"/>
    <col min="27" max="32" width="4.09765625" customWidth="1"/>
    <col min="33" max="33" width="8.09765625" customWidth="1"/>
    <col min="34" max="34" width="7.19921875" customWidth="1"/>
    <col min="35" max="35" width="7.3984375" customWidth="1"/>
    <col min="36" max="36" width="4.8984375" style="298" customWidth="1"/>
    <col min="37" max="37" width="10.19921875" bestFit="1" customWidth="1"/>
    <col min="38" max="38" width="2.19921875" customWidth="1"/>
    <col min="39" max="39" width="2.09765625" customWidth="1"/>
  </cols>
  <sheetData>
    <row r="1" spans="1:39" ht="14.25" customHeight="1" thickBot="1" x14ac:dyDescent="0.35">
      <c r="A1" s="195"/>
      <c r="B1" s="195"/>
      <c r="C1" s="195"/>
      <c r="D1" s="195"/>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195"/>
    </row>
    <row r="2" spans="1:39" ht="88.5" customHeight="1" x14ac:dyDescent="0.3">
      <c r="A2" s="57"/>
      <c r="B2" s="248"/>
      <c r="C2" s="447" t="s">
        <v>527</v>
      </c>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57"/>
    </row>
    <row r="3" spans="1:39" s="1" customFormat="1" ht="12.75" customHeight="1" thickBot="1" x14ac:dyDescent="0.35">
      <c r="A3" s="57"/>
      <c r="B3" s="255"/>
      <c r="C3" s="214"/>
      <c r="D3" s="221"/>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20"/>
      <c r="AI3" s="220"/>
      <c r="AJ3" s="220"/>
      <c r="AK3" s="220"/>
      <c r="AL3" s="220"/>
      <c r="AM3" s="57"/>
    </row>
    <row r="4" spans="1:39" ht="16.2" hidden="1" thickBot="1" x14ac:dyDescent="0.35">
      <c r="A4" s="57"/>
      <c r="B4" s="255"/>
      <c r="C4" s="3"/>
      <c r="D4" s="2"/>
      <c r="E4" s="2"/>
      <c r="F4" s="8"/>
      <c r="G4" s="5"/>
      <c r="H4" s="4"/>
      <c r="I4" s="4"/>
      <c r="J4" s="4"/>
      <c r="K4" s="4"/>
      <c r="L4" s="4"/>
      <c r="M4" s="4"/>
      <c r="N4" s="4"/>
      <c r="O4" s="4"/>
      <c r="P4" s="4"/>
      <c r="Q4" s="4"/>
      <c r="R4" s="4"/>
      <c r="S4" s="4"/>
      <c r="T4" s="4"/>
      <c r="U4" s="4"/>
      <c r="V4" s="6"/>
      <c r="W4" s="6"/>
    </row>
    <row r="5" spans="1:39" s="1" customFormat="1" ht="31.2" x14ac:dyDescent="0.3">
      <c r="A5" s="57"/>
      <c r="B5" s="255"/>
      <c r="C5" s="234">
        <v>1</v>
      </c>
      <c r="D5" s="556" t="s">
        <v>531</v>
      </c>
      <c r="E5" s="557"/>
      <c r="F5" s="557"/>
      <c r="G5" s="557"/>
      <c r="H5" s="557"/>
      <c r="I5" s="557"/>
      <c r="J5" s="557"/>
      <c r="K5" s="557"/>
      <c r="L5" s="557"/>
      <c r="M5" s="557"/>
      <c r="N5" s="557"/>
      <c r="O5" s="557"/>
      <c r="P5" s="557"/>
      <c r="Q5" s="557"/>
      <c r="R5" s="557"/>
      <c r="S5" s="557"/>
      <c r="T5" s="557"/>
      <c r="U5" s="557"/>
      <c r="V5" s="557"/>
      <c r="W5" s="557"/>
      <c r="X5" s="557"/>
      <c r="Y5" s="557"/>
      <c r="Z5" s="557"/>
      <c r="AA5" s="557"/>
      <c r="AB5" s="557"/>
      <c r="AC5" s="557"/>
      <c r="AD5" s="557"/>
      <c r="AE5" s="557"/>
      <c r="AF5" s="557"/>
      <c r="AG5" s="558"/>
      <c r="AH5" s="397" t="s">
        <v>28</v>
      </c>
      <c r="AI5" s="397" t="s">
        <v>528</v>
      </c>
      <c r="AJ5" s="311" t="s">
        <v>29</v>
      </c>
      <c r="AK5" s="228" t="s">
        <v>609</v>
      </c>
      <c r="AL5" s="255"/>
      <c r="AM5" s="57"/>
    </row>
    <row r="6" spans="1:39" x14ac:dyDescent="0.3">
      <c r="A6" s="57"/>
      <c r="B6" s="255"/>
      <c r="C6" s="257">
        <v>1.1000000000000001</v>
      </c>
      <c r="D6" s="596" t="s">
        <v>529</v>
      </c>
      <c r="E6" s="597"/>
      <c r="F6" s="597"/>
      <c r="G6" s="597"/>
      <c r="H6" s="597"/>
      <c r="I6" s="597"/>
      <c r="J6" s="597"/>
      <c r="K6" s="597"/>
      <c r="L6" s="597"/>
      <c r="M6" s="597"/>
      <c r="N6" s="597"/>
      <c r="O6" s="597"/>
      <c r="P6" s="597"/>
      <c r="Q6" s="597"/>
      <c r="R6" s="597"/>
      <c r="S6" s="597"/>
      <c r="T6" s="597"/>
      <c r="U6" s="597"/>
      <c r="V6" s="597"/>
      <c r="W6" s="597"/>
      <c r="X6" s="597"/>
      <c r="Y6" s="597"/>
      <c r="Z6" s="597"/>
      <c r="AA6" s="597"/>
      <c r="AB6" s="597"/>
      <c r="AC6" s="597"/>
      <c r="AD6" s="597"/>
      <c r="AE6" s="597"/>
      <c r="AF6" s="597"/>
      <c r="AG6" s="598"/>
      <c r="AH6" s="256"/>
      <c r="AI6" s="256"/>
      <c r="AJ6" s="312"/>
      <c r="AK6" s="339" t="s">
        <v>613</v>
      </c>
      <c r="AL6" s="255"/>
      <c r="AM6" s="57"/>
    </row>
    <row r="7" spans="1:39" ht="32.25" customHeight="1" x14ac:dyDescent="0.3">
      <c r="A7" s="57"/>
      <c r="B7" s="255"/>
      <c r="C7" s="257">
        <v>1.2</v>
      </c>
      <c r="D7" s="596" t="s">
        <v>530</v>
      </c>
      <c r="E7" s="597"/>
      <c r="F7" s="597"/>
      <c r="G7" s="597"/>
      <c r="H7" s="597"/>
      <c r="I7" s="597"/>
      <c r="J7" s="597"/>
      <c r="K7" s="597"/>
      <c r="L7" s="597"/>
      <c r="M7" s="597"/>
      <c r="N7" s="597"/>
      <c r="O7" s="597"/>
      <c r="P7" s="597"/>
      <c r="Q7" s="597"/>
      <c r="R7" s="597"/>
      <c r="S7" s="597"/>
      <c r="T7" s="597"/>
      <c r="U7" s="597"/>
      <c r="V7" s="597"/>
      <c r="W7" s="597"/>
      <c r="X7" s="597"/>
      <c r="Y7" s="597"/>
      <c r="Z7" s="597"/>
      <c r="AA7" s="597"/>
      <c r="AB7" s="597"/>
      <c r="AC7" s="597"/>
      <c r="AD7" s="597"/>
      <c r="AE7" s="597"/>
      <c r="AF7" s="597"/>
      <c r="AG7" s="598"/>
      <c r="AH7" s="256"/>
      <c r="AI7" s="256"/>
      <c r="AJ7" s="312"/>
      <c r="AK7" s="329" t="s">
        <v>618</v>
      </c>
      <c r="AL7" s="654"/>
      <c r="AM7" s="57"/>
    </row>
    <row r="8" spans="1:39" x14ac:dyDescent="0.3">
      <c r="A8" s="57"/>
      <c r="B8" s="255"/>
      <c r="C8" s="257">
        <v>1.3</v>
      </c>
      <c r="D8" s="596" t="s">
        <v>656</v>
      </c>
      <c r="E8" s="597"/>
      <c r="F8" s="597"/>
      <c r="G8" s="597"/>
      <c r="H8" s="597"/>
      <c r="I8" s="597"/>
      <c r="J8" s="597"/>
      <c r="K8" s="597"/>
      <c r="L8" s="597"/>
      <c r="M8" s="597"/>
      <c r="N8" s="597"/>
      <c r="O8" s="597"/>
      <c r="P8" s="597"/>
      <c r="Q8" s="597"/>
      <c r="R8" s="597"/>
      <c r="S8" s="597"/>
      <c r="T8" s="597"/>
      <c r="U8" s="597"/>
      <c r="V8" s="597"/>
      <c r="W8" s="597"/>
      <c r="X8" s="597"/>
      <c r="Y8" s="597"/>
      <c r="Z8" s="597"/>
      <c r="AA8" s="597"/>
      <c r="AB8" s="597"/>
      <c r="AC8" s="597"/>
      <c r="AD8" s="597"/>
      <c r="AE8" s="597"/>
      <c r="AF8" s="597"/>
      <c r="AG8" s="598"/>
      <c r="AH8" s="256"/>
      <c r="AI8" s="256"/>
      <c r="AJ8" s="312"/>
      <c r="AK8" s="329" t="s">
        <v>618</v>
      </c>
      <c r="AL8" s="654"/>
      <c r="AM8" s="57"/>
    </row>
    <row r="9" spans="1:39" x14ac:dyDescent="0.3">
      <c r="A9" s="57"/>
      <c r="B9" s="255"/>
      <c r="C9" s="257">
        <v>1.4</v>
      </c>
      <c r="D9" s="596" t="s">
        <v>532</v>
      </c>
      <c r="E9" s="597"/>
      <c r="F9" s="597"/>
      <c r="G9" s="597"/>
      <c r="H9" s="597"/>
      <c r="I9" s="597"/>
      <c r="J9" s="597"/>
      <c r="K9" s="597"/>
      <c r="L9" s="597"/>
      <c r="M9" s="597"/>
      <c r="N9" s="597"/>
      <c r="O9" s="597"/>
      <c r="P9" s="597"/>
      <c r="Q9" s="597"/>
      <c r="R9" s="597"/>
      <c r="S9" s="597"/>
      <c r="T9" s="597"/>
      <c r="U9" s="597"/>
      <c r="V9" s="597"/>
      <c r="W9" s="597"/>
      <c r="X9" s="597"/>
      <c r="Y9" s="597"/>
      <c r="Z9" s="597"/>
      <c r="AA9" s="597"/>
      <c r="AB9" s="597"/>
      <c r="AC9" s="597"/>
      <c r="AD9" s="597"/>
      <c r="AE9" s="597"/>
      <c r="AF9" s="597"/>
      <c r="AG9" s="598"/>
      <c r="AH9" s="256"/>
      <c r="AI9" s="256"/>
      <c r="AJ9" s="312"/>
      <c r="AK9" s="339" t="s">
        <v>613</v>
      </c>
      <c r="AL9" s="654"/>
      <c r="AM9" s="57"/>
    </row>
    <row r="10" spans="1:39" x14ac:dyDescent="0.3">
      <c r="A10" s="57"/>
      <c r="B10" s="255"/>
      <c r="C10" s="257">
        <v>1.5</v>
      </c>
      <c r="D10" s="596" t="s">
        <v>533</v>
      </c>
      <c r="E10" s="597"/>
      <c r="F10" s="597"/>
      <c r="G10" s="597"/>
      <c r="H10" s="597"/>
      <c r="I10" s="597"/>
      <c r="J10" s="597"/>
      <c r="K10" s="597"/>
      <c r="L10" s="597"/>
      <c r="M10" s="597"/>
      <c r="N10" s="597"/>
      <c r="O10" s="597"/>
      <c r="P10" s="597"/>
      <c r="Q10" s="597"/>
      <c r="R10" s="597"/>
      <c r="S10" s="597"/>
      <c r="T10" s="597"/>
      <c r="U10" s="597"/>
      <c r="V10" s="597"/>
      <c r="W10" s="597"/>
      <c r="X10" s="597"/>
      <c r="Y10" s="597"/>
      <c r="Z10" s="597"/>
      <c r="AA10" s="597"/>
      <c r="AB10" s="597"/>
      <c r="AC10" s="597"/>
      <c r="AD10" s="597"/>
      <c r="AE10" s="597"/>
      <c r="AF10" s="597"/>
      <c r="AG10" s="598"/>
      <c r="AH10" s="256"/>
      <c r="AI10" s="256"/>
      <c r="AJ10" s="312"/>
      <c r="AK10" s="329" t="s">
        <v>618</v>
      </c>
      <c r="AL10" s="654"/>
      <c r="AM10" s="57"/>
    </row>
    <row r="11" spans="1:39" ht="16.2" thickBot="1" x14ac:dyDescent="0.35">
      <c r="A11" s="57"/>
      <c r="B11" s="651"/>
      <c r="C11" s="257">
        <v>1.6</v>
      </c>
      <c r="D11" s="596" t="s">
        <v>534</v>
      </c>
      <c r="E11" s="597"/>
      <c r="F11" s="597"/>
      <c r="G11" s="597"/>
      <c r="H11" s="597"/>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8"/>
      <c r="AH11" s="256"/>
      <c r="AI11" s="256"/>
      <c r="AJ11" s="312"/>
      <c r="AK11" s="339" t="s">
        <v>613</v>
      </c>
      <c r="AL11" s="654"/>
      <c r="AM11" s="57"/>
    </row>
    <row r="12" spans="1:39" ht="6" customHeight="1" thickBot="1" x14ac:dyDescent="0.35">
      <c r="A12" s="57"/>
      <c r="B12" s="651"/>
      <c r="C12" s="707"/>
      <c r="D12" s="707"/>
      <c r="E12" s="707"/>
      <c r="F12" s="707"/>
      <c r="G12" s="707"/>
      <c r="H12" s="707"/>
      <c r="I12" s="707"/>
      <c r="J12" s="707"/>
      <c r="K12" s="707"/>
      <c r="L12" s="707"/>
      <c r="M12" s="707"/>
      <c r="N12" s="707"/>
      <c r="O12" s="707"/>
      <c r="P12" s="707"/>
      <c r="Q12" s="707"/>
      <c r="R12" s="707"/>
      <c r="S12" s="707"/>
      <c r="T12" s="707"/>
      <c r="U12" s="707"/>
      <c r="V12" s="707"/>
      <c r="W12" s="707"/>
      <c r="X12" s="707"/>
      <c r="Y12" s="707"/>
      <c r="Z12" s="707"/>
      <c r="AA12" s="707"/>
      <c r="AB12" s="707"/>
      <c r="AC12" s="707"/>
      <c r="AD12" s="707"/>
      <c r="AE12" s="707"/>
      <c r="AF12" s="707"/>
      <c r="AG12" s="707"/>
      <c r="AH12" s="707"/>
      <c r="AI12" s="707"/>
      <c r="AJ12" s="707"/>
      <c r="AK12" s="707"/>
      <c r="AL12" s="654"/>
      <c r="AM12" s="57"/>
    </row>
    <row r="13" spans="1:39" ht="47.25" customHeight="1" x14ac:dyDescent="0.3">
      <c r="A13" s="57"/>
      <c r="B13" s="651"/>
      <c r="C13" s="234">
        <v>2</v>
      </c>
      <c r="D13" s="556" t="s">
        <v>535</v>
      </c>
      <c r="E13" s="557"/>
      <c r="F13" s="557"/>
      <c r="G13" s="557"/>
      <c r="H13" s="557"/>
      <c r="I13" s="557"/>
      <c r="J13" s="557"/>
      <c r="K13" s="557"/>
      <c r="L13" s="557"/>
      <c r="M13" s="557"/>
      <c r="N13" s="557"/>
      <c r="O13" s="557"/>
      <c r="P13" s="557"/>
      <c r="Q13" s="557"/>
      <c r="R13" s="557"/>
      <c r="S13" s="557"/>
      <c r="T13" s="557"/>
      <c r="U13" s="557"/>
      <c r="V13" s="557"/>
      <c r="W13" s="557"/>
      <c r="X13" s="557"/>
      <c r="Y13" s="557"/>
      <c r="Z13" s="557"/>
      <c r="AA13" s="557"/>
      <c r="AB13" s="557"/>
      <c r="AC13" s="557"/>
      <c r="AD13" s="557"/>
      <c r="AE13" s="557"/>
      <c r="AF13" s="557"/>
      <c r="AG13" s="558"/>
      <c r="AH13" s="397" t="s">
        <v>28</v>
      </c>
      <c r="AI13" s="397" t="s">
        <v>28</v>
      </c>
      <c r="AJ13" s="311" t="s">
        <v>29</v>
      </c>
      <c r="AK13" s="228" t="s">
        <v>609</v>
      </c>
      <c r="AL13" s="654"/>
      <c r="AM13" s="57"/>
    </row>
    <row r="14" spans="1:39" ht="16.5" customHeight="1" x14ac:dyDescent="0.3">
      <c r="A14" s="57"/>
      <c r="B14" s="651"/>
      <c r="C14" s="257">
        <v>2.1</v>
      </c>
      <c r="D14" s="596" t="s">
        <v>536</v>
      </c>
      <c r="E14" s="597"/>
      <c r="F14" s="597"/>
      <c r="G14" s="597"/>
      <c r="H14" s="597"/>
      <c r="I14" s="597"/>
      <c r="J14" s="597"/>
      <c r="K14" s="597"/>
      <c r="L14" s="597"/>
      <c r="M14" s="597"/>
      <c r="N14" s="597"/>
      <c r="O14" s="597"/>
      <c r="P14" s="597"/>
      <c r="Q14" s="597"/>
      <c r="R14" s="597"/>
      <c r="S14" s="597"/>
      <c r="T14" s="597"/>
      <c r="U14" s="597"/>
      <c r="V14" s="597"/>
      <c r="W14" s="597"/>
      <c r="X14" s="597"/>
      <c r="Y14" s="597"/>
      <c r="Z14" s="597"/>
      <c r="AA14" s="597"/>
      <c r="AB14" s="597"/>
      <c r="AC14" s="597"/>
      <c r="AD14" s="597"/>
      <c r="AE14" s="597"/>
      <c r="AF14" s="597"/>
      <c r="AG14" s="598"/>
      <c r="AH14" s="256"/>
      <c r="AI14" s="256"/>
      <c r="AJ14" s="312"/>
      <c r="AK14" s="339" t="s">
        <v>615</v>
      </c>
      <c r="AL14" s="654"/>
      <c r="AM14" s="57"/>
    </row>
    <row r="15" spans="1:39" ht="32.25" customHeight="1" x14ac:dyDescent="0.3">
      <c r="A15" s="57"/>
      <c r="B15" s="651"/>
      <c r="C15" s="257">
        <v>2.2000000000000002</v>
      </c>
      <c r="D15" s="596" t="s">
        <v>699</v>
      </c>
      <c r="E15" s="597"/>
      <c r="F15" s="597"/>
      <c r="G15" s="597"/>
      <c r="H15" s="597"/>
      <c r="I15" s="597"/>
      <c r="J15" s="597"/>
      <c r="K15" s="597"/>
      <c r="L15" s="597"/>
      <c r="M15" s="597"/>
      <c r="N15" s="597"/>
      <c r="O15" s="597"/>
      <c r="P15" s="597"/>
      <c r="Q15" s="597"/>
      <c r="R15" s="597"/>
      <c r="S15" s="597"/>
      <c r="T15" s="597"/>
      <c r="U15" s="597"/>
      <c r="V15" s="597"/>
      <c r="W15" s="597"/>
      <c r="X15" s="597"/>
      <c r="Y15" s="597"/>
      <c r="Z15" s="597"/>
      <c r="AA15" s="597"/>
      <c r="AB15" s="597"/>
      <c r="AC15" s="597"/>
      <c r="AD15" s="597"/>
      <c r="AE15" s="597"/>
      <c r="AF15" s="597"/>
      <c r="AG15" s="598"/>
      <c r="AH15" s="256"/>
      <c r="AI15" s="256"/>
      <c r="AJ15" s="312"/>
      <c r="AK15" s="339" t="s">
        <v>613</v>
      </c>
      <c r="AL15" s="654"/>
      <c r="AM15" s="57"/>
    </row>
    <row r="16" spans="1:39" ht="16.5" customHeight="1" x14ac:dyDescent="0.3">
      <c r="A16" s="57"/>
      <c r="B16" s="651"/>
      <c r="C16" s="257">
        <v>2.2999999999999998</v>
      </c>
      <c r="D16" s="596" t="s">
        <v>537</v>
      </c>
      <c r="E16" s="597"/>
      <c r="F16" s="597"/>
      <c r="G16" s="597"/>
      <c r="H16" s="597"/>
      <c r="I16" s="597"/>
      <c r="J16" s="597"/>
      <c r="K16" s="597"/>
      <c r="L16" s="597"/>
      <c r="M16" s="597"/>
      <c r="N16" s="597"/>
      <c r="O16" s="597"/>
      <c r="P16" s="597"/>
      <c r="Q16" s="597"/>
      <c r="R16" s="597"/>
      <c r="S16" s="597"/>
      <c r="T16" s="597"/>
      <c r="U16" s="597"/>
      <c r="V16" s="597"/>
      <c r="W16" s="597"/>
      <c r="X16" s="597"/>
      <c r="Y16" s="597"/>
      <c r="Z16" s="597"/>
      <c r="AA16" s="597"/>
      <c r="AB16" s="597"/>
      <c r="AC16" s="597"/>
      <c r="AD16" s="597"/>
      <c r="AE16" s="597"/>
      <c r="AF16" s="597"/>
      <c r="AG16" s="598"/>
      <c r="AH16" s="256"/>
      <c r="AI16" s="256"/>
      <c r="AJ16" s="312"/>
      <c r="AK16" s="339" t="s">
        <v>615</v>
      </c>
      <c r="AL16" s="654"/>
      <c r="AM16" s="57"/>
    </row>
    <row r="17" spans="1:39" ht="32.25" customHeight="1" x14ac:dyDescent="0.3">
      <c r="A17" s="57"/>
      <c r="B17" s="651"/>
      <c r="C17" s="257">
        <v>2.4</v>
      </c>
      <c r="D17" s="596" t="s">
        <v>538</v>
      </c>
      <c r="E17" s="597"/>
      <c r="F17" s="597"/>
      <c r="G17" s="597"/>
      <c r="H17" s="597"/>
      <c r="I17" s="597"/>
      <c r="J17" s="597"/>
      <c r="K17" s="597"/>
      <c r="L17" s="597"/>
      <c r="M17" s="597"/>
      <c r="N17" s="597"/>
      <c r="O17" s="597"/>
      <c r="P17" s="597"/>
      <c r="Q17" s="597"/>
      <c r="R17" s="597"/>
      <c r="S17" s="597"/>
      <c r="T17" s="597"/>
      <c r="U17" s="597"/>
      <c r="V17" s="597"/>
      <c r="W17" s="597"/>
      <c r="X17" s="597"/>
      <c r="Y17" s="597"/>
      <c r="Z17" s="597"/>
      <c r="AA17" s="597"/>
      <c r="AB17" s="597"/>
      <c r="AC17" s="597"/>
      <c r="AD17" s="597"/>
      <c r="AE17" s="597"/>
      <c r="AF17" s="597"/>
      <c r="AG17" s="598"/>
      <c r="AH17" s="256"/>
      <c r="AI17" s="256"/>
      <c r="AJ17" s="312"/>
      <c r="AK17" s="339" t="s">
        <v>615</v>
      </c>
      <c r="AL17" s="654"/>
      <c r="AM17" s="57"/>
    </row>
    <row r="18" spans="1:39" ht="32.25" customHeight="1" x14ac:dyDescent="0.3">
      <c r="A18" s="57"/>
      <c r="B18" s="651"/>
      <c r="C18" s="257">
        <v>2.5</v>
      </c>
      <c r="D18" s="596" t="s">
        <v>657</v>
      </c>
      <c r="E18" s="597"/>
      <c r="F18" s="597"/>
      <c r="G18" s="597"/>
      <c r="H18" s="597"/>
      <c r="I18" s="597"/>
      <c r="J18" s="597"/>
      <c r="K18" s="597"/>
      <c r="L18" s="597"/>
      <c r="M18" s="597"/>
      <c r="N18" s="597"/>
      <c r="O18" s="597"/>
      <c r="P18" s="597"/>
      <c r="Q18" s="597"/>
      <c r="R18" s="597"/>
      <c r="S18" s="597"/>
      <c r="T18" s="597"/>
      <c r="U18" s="597"/>
      <c r="V18" s="597"/>
      <c r="W18" s="597"/>
      <c r="X18" s="597"/>
      <c r="Y18" s="597"/>
      <c r="Z18" s="597"/>
      <c r="AA18" s="597"/>
      <c r="AB18" s="597"/>
      <c r="AC18" s="597"/>
      <c r="AD18" s="597"/>
      <c r="AE18" s="597"/>
      <c r="AF18" s="597"/>
      <c r="AG18" s="598"/>
      <c r="AH18" s="256"/>
      <c r="AI18" s="256"/>
      <c r="AJ18" s="312"/>
      <c r="AK18" s="329" t="s">
        <v>618</v>
      </c>
      <c r="AL18" s="654"/>
      <c r="AM18" s="57"/>
    </row>
    <row r="19" spans="1:39" ht="34.5" customHeight="1" x14ac:dyDescent="0.3">
      <c r="A19" s="57"/>
      <c r="B19" s="651"/>
      <c r="C19" s="257">
        <v>2.6</v>
      </c>
      <c r="D19" s="596" t="s">
        <v>658</v>
      </c>
      <c r="E19" s="597"/>
      <c r="F19" s="597"/>
      <c r="G19" s="597"/>
      <c r="H19" s="597"/>
      <c r="I19" s="597"/>
      <c r="J19" s="597"/>
      <c r="K19" s="597"/>
      <c r="L19" s="597"/>
      <c r="M19" s="597"/>
      <c r="N19" s="597"/>
      <c r="O19" s="597"/>
      <c r="P19" s="597"/>
      <c r="Q19" s="597"/>
      <c r="R19" s="597"/>
      <c r="S19" s="597"/>
      <c r="T19" s="597"/>
      <c r="U19" s="597"/>
      <c r="V19" s="597"/>
      <c r="W19" s="597"/>
      <c r="X19" s="597"/>
      <c r="Y19" s="597"/>
      <c r="Z19" s="597"/>
      <c r="AA19" s="597"/>
      <c r="AB19" s="597"/>
      <c r="AC19" s="597"/>
      <c r="AD19" s="597"/>
      <c r="AE19" s="597"/>
      <c r="AF19" s="597"/>
      <c r="AG19" s="598"/>
      <c r="AH19" s="256"/>
      <c r="AI19" s="256"/>
      <c r="AJ19" s="312"/>
      <c r="AK19" s="339" t="s">
        <v>613</v>
      </c>
      <c r="AL19" s="654"/>
      <c r="AM19" s="57"/>
    </row>
    <row r="20" spans="1:39" ht="16.5" customHeight="1" thickBot="1" x14ac:dyDescent="0.35">
      <c r="A20" s="57"/>
      <c r="B20" s="651"/>
      <c r="C20" s="257">
        <v>2.7</v>
      </c>
      <c r="D20" s="596" t="s">
        <v>539</v>
      </c>
      <c r="E20" s="597"/>
      <c r="F20" s="597"/>
      <c r="G20" s="597"/>
      <c r="H20" s="597"/>
      <c r="I20" s="597"/>
      <c r="J20" s="597"/>
      <c r="K20" s="597"/>
      <c r="L20" s="597"/>
      <c r="M20" s="597"/>
      <c r="N20" s="597"/>
      <c r="O20" s="597"/>
      <c r="P20" s="597"/>
      <c r="Q20" s="597"/>
      <c r="R20" s="597"/>
      <c r="S20" s="597"/>
      <c r="T20" s="597"/>
      <c r="U20" s="597"/>
      <c r="V20" s="597"/>
      <c r="W20" s="597"/>
      <c r="X20" s="597"/>
      <c r="Y20" s="597"/>
      <c r="Z20" s="597"/>
      <c r="AA20" s="597"/>
      <c r="AB20" s="597"/>
      <c r="AC20" s="597"/>
      <c r="AD20" s="597"/>
      <c r="AE20" s="597"/>
      <c r="AF20" s="597"/>
      <c r="AG20" s="598"/>
      <c r="AH20" s="256"/>
      <c r="AI20" s="256"/>
      <c r="AJ20" s="312"/>
      <c r="AK20" s="329" t="s">
        <v>618</v>
      </c>
      <c r="AL20" s="654"/>
      <c r="AM20" s="57"/>
    </row>
    <row r="21" spans="1:39" ht="6.75" customHeight="1" thickBot="1" x14ac:dyDescent="0.35">
      <c r="A21" s="57"/>
      <c r="B21" s="651"/>
      <c r="C21" s="707"/>
      <c r="D21" s="707"/>
      <c r="E21" s="707"/>
      <c r="F21" s="707"/>
      <c r="G21" s="707"/>
      <c r="H21" s="707"/>
      <c r="I21" s="707"/>
      <c r="J21" s="707"/>
      <c r="K21" s="707"/>
      <c r="L21" s="707"/>
      <c r="M21" s="707"/>
      <c r="N21" s="707"/>
      <c r="O21" s="707"/>
      <c r="P21" s="707"/>
      <c r="Q21" s="707"/>
      <c r="R21" s="707"/>
      <c r="S21" s="707"/>
      <c r="T21" s="707"/>
      <c r="U21" s="707"/>
      <c r="V21" s="707"/>
      <c r="W21" s="707"/>
      <c r="X21" s="707"/>
      <c r="Y21" s="707"/>
      <c r="Z21" s="707"/>
      <c r="AA21" s="707"/>
      <c r="AB21" s="707"/>
      <c r="AC21" s="707"/>
      <c r="AD21" s="707"/>
      <c r="AE21" s="707"/>
      <c r="AF21" s="707"/>
      <c r="AG21" s="707"/>
      <c r="AH21" s="707"/>
      <c r="AI21" s="707"/>
      <c r="AJ21" s="707"/>
      <c r="AK21" s="707"/>
      <c r="AL21" s="654"/>
      <c r="AM21" s="57"/>
    </row>
    <row r="22" spans="1:39" ht="31.2" x14ac:dyDescent="0.3">
      <c r="A22" s="57"/>
      <c r="B22" s="651"/>
      <c r="C22" s="234">
        <v>3</v>
      </c>
      <c r="D22" s="556" t="s">
        <v>540</v>
      </c>
      <c r="E22" s="557"/>
      <c r="F22" s="557"/>
      <c r="G22" s="557"/>
      <c r="H22" s="557"/>
      <c r="I22" s="557"/>
      <c r="J22" s="557"/>
      <c r="K22" s="557"/>
      <c r="L22" s="557"/>
      <c r="M22" s="557"/>
      <c r="N22" s="557"/>
      <c r="O22" s="557"/>
      <c r="P22" s="557"/>
      <c r="Q22" s="557"/>
      <c r="R22" s="557"/>
      <c r="S22" s="557"/>
      <c r="T22" s="557"/>
      <c r="U22" s="557"/>
      <c r="V22" s="557"/>
      <c r="W22" s="557"/>
      <c r="X22" s="557"/>
      <c r="Y22" s="557"/>
      <c r="Z22" s="557"/>
      <c r="AA22" s="557"/>
      <c r="AB22" s="557"/>
      <c r="AC22" s="557"/>
      <c r="AD22" s="557"/>
      <c r="AE22" s="557"/>
      <c r="AF22" s="557"/>
      <c r="AG22" s="558"/>
      <c r="AH22" s="397" t="s">
        <v>28</v>
      </c>
      <c r="AI22" s="397" t="s">
        <v>28</v>
      </c>
      <c r="AJ22" s="311" t="s">
        <v>29</v>
      </c>
      <c r="AK22" s="228" t="s">
        <v>609</v>
      </c>
      <c r="AL22" s="654"/>
      <c r="AM22" s="57"/>
    </row>
    <row r="23" spans="1:39" ht="16.5" customHeight="1" x14ac:dyDescent="0.3">
      <c r="A23" s="57"/>
      <c r="B23" s="651"/>
      <c r="C23" s="257">
        <v>3.1</v>
      </c>
      <c r="D23" s="596" t="s">
        <v>541</v>
      </c>
      <c r="E23" s="597"/>
      <c r="F23" s="597"/>
      <c r="G23" s="597"/>
      <c r="H23" s="597"/>
      <c r="I23" s="597"/>
      <c r="J23" s="597"/>
      <c r="K23" s="597"/>
      <c r="L23" s="597"/>
      <c r="M23" s="597"/>
      <c r="N23" s="597"/>
      <c r="O23" s="597"/>
      <c r="P23" s="597"/>
      <c r="Q23" s="597"/>
      <c r="R23" s="597"/>
      <c r="S23" s="597"/>
      <c r="T23" s="597"/>
      <c r="U23" s="597"/>
      <c r="V23" s="597"/>
      <c r="W23" s="597"/>
      <c r="X23" s="597"/>
      <c r="Y23" s="597"/>
      <c r="Z23" s="597"/>
      <c r="AA23" s="597"/>
      <c r="AB23" s="597"/>
      <c r="AC23" s="597"/>
      <c r="AD23" s="597"/>
      <c r="AE23" s="597"/>
      <c r="AF23" s="597"/>
      <c r="AG23" s="598"/>
      <c r="AH23" s="256"/>
      <c r="AI23" s="256"/>
      <c r="AJ23" s="312"/>
      <c r="AK23" s="329" t="s">
        <v>618</v>
      </c>
      <c r="AL23" s="654"/>
      <c r="AM23" s="57"/>
    </row>
    <row r="24" spans="1:39" ht="32.25" customHeight="1" x14ac:dyDescent="0.3">
      <c r="A24" s="57"/>
      <c r="B24" s="651"/>
      <c r="C24" s="257">
        <v>3.2</v>
      </c>
      <c r="D24" s="596" t="s">
        <v>542</v>
      </c>
      <c r="E24" s="597"/>
      <c r="F24" s="597"/>
      <c r="G24" s="597"/>
      <c r="H24" s="597"/>
      <c r="I24" s="597"/>
      <c r="J24" s="597"/>
      <c r="K24" s="597"/>
      <c r="L24" s="597"/>
      <c r="M24" s="597"/>
      <c r="N24" s="597"/>
      <c r="O24" s="597"/>
      <c r="P24" s="597"/>
      <c r="Q24" s="597"/>
      <c r="R24" s="597"/>
      <c r="S24" s="597"/>
      <c r="T24" s="597"/>
      <c r="U24" s="597"/>
      <c r="V24" s="597"/>
      <c r="W24" s="597"/>
      <c r="X24" s="597"/>
      <c r="Y24" s="597"/>
      <c r="Z24" s="597"/>
      <c r="AA24" s="597"/>
      <c r="AB24" s="597"/>
      <c r="AC24" s="597"/>
      <c r="AD24" s="597"/>
      <c r="AE24" s="597"/>
      <c r="AF24" s="597"/>
      <c r="AG24" s="598"/>
      <c r="AH24" s="256"/>
      <c r="AI24" s="256"/>
      <c r="AJ24" s="312"/>
      <c r="AK24" s="339" t="s">
        <v>613</v>
      </c>
      <c r="AL24" s="654"/>
      <c r="AM24" s="57"/>
    </row>
    <row r="25" spans="1:39" ht="16.5" customHeight="1" x14ac:dyDescent="0.3">
      <c r="A25" s="57"/>
      <c r="B25" s="651"/>
      <c r="C25" s="257">
        <v>3.3</v>
      </c>
      <c r="D25" s="596" t="s">
        <v>543</v>
      </c>
      <c r="E25" s="597"/>
      <c r="F25" s="597"/>
      <c r="G25" s="597"/>
      <c r="H25" s="597"/>
      <c r="I25" s="597"/>
      <c r="J25" s="597"/>
      <c r="K25" s="597"/>
      <c r="L25" s="597"/>
      <c r="M25" s="597"/>
      <c r="N25" s="597"/>
      <c r="O25" s="597"/>
      <c r="P25" s="597"/>
      <c r="Q25" s="597"/>
      <c r="R25" s="597"/>
      <c r="S25" s="597"/>
      <c r="T25" s="597"/>
      <c r="U25" s="597"/>
      <c r="V25" s="597"/>
      <c r="W25" s="597"/>
      <c r="X25" s="597"/>
      <c r="Y25" s="597"/>
      <c r="Z25" s="597"/>
      <c r="AA25" s="597"/>
      <c r="AB25" s="597"/>
      <c r="AC25" s="597"/>
      <c r="AD25" s="597"/>
      <c r="AE25" s="597"/>
      <c r="AF25" s="597"/>
      <c r="AG25" s="598"/>
      <c r="AH25" s="256"/>
      <c r="AI25" s="256"/>
      <c r="AJ25" s="312"/>
      <c r="AK25" s="339" t="s">
        <v>613</v>
      </c>
      <c r="AL25" s="654"/>
      <c r="AM25" s="57"/>
    </row>
    <row r="26" spans="1:39" ht="16.5" customHeight="1" x14ac:dyDescent="0.3">
      <c r="A26" s="57"/>
      <c r="B26" s="651"/>
      <c r="C26" s="257">
        <v>3.4</v>
      </c>
      <c r="D26" s="596" t="s">
        <v>544</v>
      </c>
      <c r="E26" s="597"/>
      <c r="F26" s="597"/>
      <c r="G26" s="597"/>
      <c r="H26" s="597"/>
      <c r="I26" s="597"/>
      <c r="J26" s="597"/>
      <c r="K26" s="597"/>
      <c r="L26" s="597"/>
      <c r="M26" s="597"/>
      <c r="N26" s="597"/>
      <c r="O26" s="597"/>
      <c r="P26" s="597"/>
      <c r="Q26" s="597"/>
      <c r="R26" s="597"/>
      <c r="S26" s="597"/>
      <c r="T26" s="597"/>
      <c r="U26" s="597"/>
      <c r="V26" s="597"/>
      <c r="W26" s="597"/>
      <c r="X26" s="597"/>
      <c r="Y26" s="597"/>
      <c r="Z26" s="597"/>
      <c r="AA26" s="597"/>
      <c r="AB26" s="597"/>
      <c r="AC26" s="597"/>
      <c r="AD26" s="597"/>
      <c r="AE26" s="597"/>
      <c r="AF26" s="597"/>
      <c r="AG26" s="598"/>
      <c r="AH26" s="256"/>
      <c r="AI26" s="256"/>
      <c r="AJ26" s="312"/>
      <c r="AK26" s="339" t="s">
        <v>613</v>
      </c>
      <c r="AL26" s="654"/>
      <c r="AM26" s="57"/>
    </row>
    <row r="27" spans="1:39" ht="16.5" customHeight="1" thickBot="1" x14ac:dyDescent="0.35">
      <c r="A27" s="57"/>
      <c r="B27" s="651"/>
      <c r="C27" s="257">
        <v>3.5</v>
      </c>
      <c r="D27" s="596" t="s">
        <v>545</v>
      </c>
      <c r="E27" s="597"/>
      <c r="F27" s="597"/>
      <c r="G27" s="597"/>
      <c r="H27" s="597"/>
      <c r="I27" s="597"/>
      <c r="J27" s="597"/>
      <c r="K27" s="597"/>
      <c r="L27" s="597"/>
      <c r="M27" s="597"/>
      <c r="N27" s="597"/>
      <c r="O27" s="597"/>
      <c r="P27" s="597"/>
      <c r="Q27" s="597"/>
      <c r="R27" s="597"/>
      <c r="S27" s="597"/>
      <c r="T27" s="597"/>
      <c r="U27" s="597"/>
      <c r="V27" s="597"/>
      <c r="W27" s="597"/>
      <c r="X27" s="597"/>
      <c r="Y27" s="597"/>
      <c r="Z27" s="597"/>
      <c r="AA27" s="597"/>
      <c r="AB27" s="597"/>
      <c r="AC27" s="597"/>
      <c r="AD27" s="597"/>
      <c r="AE27" s="597"/>
      <c r="AF27" s="597"/>
      <c r="AG27" s="598"/>
      <c r="AH27" s="256"/>
      <c r="AI27" s="256"/>
      <c r="AJ27" s="312"/>
      <c r="AK27" s="329" t="s">
        <v>618</v>
      </c>
      <c r="AL27" s="654"/>
      <c r="AM27" s="57"/>
    </row>
    <row r="28" spans="1:39" ht="6.75" customHeight="1" thickBot="1" x14ac:dyDescent="0.35">
      <c r="A28" s="57"/>
      <c r="B28" s="651"/>
      <c r="C28" s="707"/>
      <c r="D28" s="707"/>
      <c r="E28" s="707"/>
      <c r="F28" s="707"/>
      <c r="G28" s="707"/>
      <c r="H28" s="707"/>
      <c r="I28" s="707"/>
      <c r="J28" s="707"/>
      <c r="K28" s="707"/>
      <c r="L28" s="707"/>
      <c r="M28" s="707"/>
      <c r="N28" s="707"/>
      <c r="O28" s="707"/>
      <c r="P28" s="707"/>
      <c r="Q28" s="707"/>
      <c r="R28" s="707"/>
      <c r="S28" s="707"/>
      <c r="T28" s="707"/>
      <c r="U28" s="707"/>
      <c r="V28" s="707"/>
      <c r="W28" s="707"/>
      <c r="X28" s="707"/>
      <c r="Y28" s="707"/>
      <c r="Z28" s="707"/>
      <c r="AA28" s="707"/>
      <c r="AB28" s="707"/>
      <c r="AC28" s="707"/>
      <c r="AD28" s="707"/>
      <c r="AE28" s="707"/>
      <c r="AF28" s="707"/>
      <c r="AG28" s="707"/>
      <c r="AH28" s="707"/>
      <c r="AI28" s="707"/>
      <c r="AJ28" s="707"/>
      <c r="AK28" s="707"/>
      <c r="AL28" s="654"/>
      <c r="AM28" s="57"/>
    </row>
    <row r="29" spans="1:39" ht="31.2" x14ac:dyDescent="0.3">
      <c r="A29" s="57"/>
      <c r="B29" s="651"/>
      <c r="C29" s="234">
        <v>4</v>
      </c>
      <c r="D29" s="556" t="s">
        <v>547</v>
      </c>
      <c r="E29" s="557"/>
      <c r="F29" s="557"/>
      <c r="G29" s="557"/>
      <c r="H29" s="557"/>
      <c r="I29" s="557"/>
      <c r="J29" s="557"/>
      <c r="K29" s="557"/>
      <c r="L29" s="557"/>
      <c r="M29" s="557"/>
      <c r="N29" s="557"/>
      <c r="O29" s="557"/>
      <c r="P29" s="557"/>
      <c r="Q29" s="557"/>
      <c r="R29" s="557"/>
      <c r="S29" s="557"/>
      <c r="T29" s="557"/>
      <c r="U29" s="557"/>
      <c r="V29" s="557"/>
      <c r="W29" s="557"/>
      <c r="X29" s="557"/>
      <c r="Y29" s="557"/>
      <c r="Z29" s="557"/>
      <c r="AA29" s="557"/>
      <c r="AB29" s="557"/>
      <c r="AC29" s="557"/>
      <c r="AD29" s="557"/>
      <c r="AE29" s="557"/>
      <c r="AF29" s="557"/>
      <c r="AG29" s="558"/>
      <c r="AH29" s="397" t="s">
        <v>28</v>
      </c>
      <c r="AI29" s="397" t="s">
        <v>28</v>
      </c>
      <c r="AJ29" s="311" t="s">
        <v>29</v>
      </c>
      <c r="AK29" s="228" t="s">
        <v>609</v>
      </c>
      <c r="AL29" s="654"/>
      <c r="AM29" s="57"/>
    </row>
    <row r="30" spans="1:39" ht="16.5" customHeight="1" x14ac:dyDescent="0.3">
      <c r="A30" s="57"/>
      <c r="B30" s="651"/>
      <c r="C30" s="257">
        <v>4.0999999999999996</v>
      </c>
      <c r="D30" s="596" t="s">
        <v>546</v>
      </c>
      <c r="E30" s="597"/>
      <c r="F30" s="597"/>
      <c r="G30" s="597"/>
      <c r="H30" s="597"/>
      <c r="I30" s="597"/>
      <c r="J30" s="597"/>
      <c r="K30" s="597"/>
      <c r="L30" s="597"/>
      <c r="M30" s="597"/>
      <c r="N30" s="597"/>
      <c r="O30" s="597"/>
      <c r="P30" s="597"/>
      <c r="Q30" s="597"/>
      <c r="R30" s="597"/>
      <c r="S30" s="597"/>
      <c r="T30" s="597"/>
      <c r="U30" s="597"/>
      <c r="V30" s="597"/>
      <c r="W30" s="597"/>
      <c r="X30" s="597"/>
      <c r="Y30" s="597"/>
      <c r="Z30" s="597"/>
      <c r="AA30" s="597"/>
      <c r="AB30" s="597"/>
      <c r="AC30" s="597"/>
      <c r="AD30" s="597"/>
      <c r="AE30" s="597"/>
      <c r="AF30" s="597"/>
      <c r="AG30" s="598"/>
      <c r="AH30" s="256"/>
      <c r="AI30" s="256"/>
      <c r="AJ30" s="312"/>
      <c r="AK30" s="329" t="s">
        <v>618</v>
      </c>
      <c r="AL30" s="654"/>
      <c r="AM30" s="57"/>
    </row>
    <row r="31" spans="1:39" ht="16.5" customHeight="1" x14ac:dyDescent="0.3">
      <c r="A31" s="57"/>
      <c r="B31" s="651"/>
      <c r="C31" s="257">
        <v>4.2</v>
      </c>
      <c r="D31" s="596" t="s">
        <v>548</v>
      </c>
      <c r="E31" s="597"/>
      <c r="F31" s="597"/>
      <c r="G31" s="597"/>
      <c r="H31" s="597"/>
      <c r="I31" s="597"/>
      <c r="J31" s="597"/>
      <c r="K31" s="597"/>
      <c r="L31" s="597"/>
      <c r="M31" s="597"/>
      <c r="N31" s="597"/>
      <c r="O31" s="597"/>
      <c r="P31" s="597"/>
      <c r="Q31" s="597"/>
      <c r="R31" s="597"/>
      <c r="S31" s="597"/>
      <c r="T31" s="597"/>
      <c r="U31" s="597"/>
      <c r="V31" s="597"/>
      <c r="W31" s="597"/>
      <c r="X31" s="597"/>
      <c r="Y31" s="597"/>
      <c r="Z31" s="597"/>
      <c r="AA31" s="597"/>
      <c r="AB31" s="597"/>
      <c r="AC31" s="597"/>
      <c r="AD31" s="597"/>
      <c r="AE31" s="597"/>
      <c r="AF31" s="597"/>
      <c r="AG31" s="598"/>
      <c r="AH31" s="256"/>
      <c r="AI31" s="256"/>
      <c r="AJ31" s="312"/>
      <c r="AK31" s="339" t="s">
        <v>613</v>
      </c>
      <c r="AL31" s="654"/>
      <c r="AM31" s="57"/>
    </row>
    <row r="32" spans="1:39" ht="33.75" customHeight="1" x14ac:dyDescent="0.3">
      <c r="A32" s="57"/>
      <c r="B32" s="651"/>
      <c r="C32" s="257">
        <v>4.3</v>
      </c>
      <c r="D32" s="596" t="s">
        <v>550</v>
      </c>
      <c r="E32" s="597"/>
      <c r="F32" s="597"/>
      <c r="G32" s="597"/>
      <c r="H32" s="597"/>
      <c r="I32" s="597"/>
      <c r="J32" s="597"/>
      <c r="K32" s="597"/>
      <c r="L32" s="597"/>
      <c r="M32" s="597"/>
      <c r="N32" s="597"/>
      <c r="O32" s="597"/>
      <c r="P32" s="597"/>
      <c r="Q32" s="597"/>
      <c r="R32" s="597"/>
      <c r="S32" s="597"/>
      <c r="T32" s="597"/>
      <c r="U32" s="597"/>
      <c r="V32" s="597"/>
      <c r="W32" s="597"/>
      <c r="X32" s="597"/>
      <c r="Y32" s="597"/>
      <c r="Z32" s="597"/>
      <c r="AA32" s="597"/>
      <c r="AB32" s="597"/>
      <c r="AC32" s="597"/>
      <c r="AD32" s="597"/>
      <c r="AE32" s="597"/>
      <c r="AF32" s="597"/>
      <c r="AG32" s="598"/>
      <c r="AH32" s="256"/>
      <c r="AI32" s="256"/>
      <c r="AJ32" s="312"/>
      <c r="AK32" s="329" t="s">
        <v>618</v>
      </c>
      <c r="AL32" s="654"/>
      <c r="AM32" s="57"/>
    </row>
    <row r="33" spans="1:39" ht="16.5" customHeight="1" x14ac:dyDescent="0.3">
      <c r="A33" s="57"/>
      <c r="B33" s="651"/>
      <c r="C33" s="257">
        <v>4.4000000000000004</v>
      </c>
      <c r="D33" s="596" t="s">
        <v>549</v>
      </c>
      <c r="E33" s="597"/>
      <c r="F33" s="597"/>
      <c r="G33" s="597"/>
      <c r="H33" s="597"/>
      <c r="I33" s="597"/>
      <c r="J33" s="597"/>
      <c r="K33" s="597"/>
      <c r="L33" s="597"/>
      <c r="M33" s="597"/>
      <c r="N33" s="597"/>
      <c r="O33" s="597"/>
      <c r="P33" s="597"/>
      <c r="Q33" s="597"/>
      <c r="R33" s="597"/>
      <c r="S33" s="597"/>
      <c r="T33" s="597"/>
      <c r="U33" s="597"/>
      <c r="V33" s="597"/>
      <c r="W33" s="597"/>
      <c r="X33" s="597"/>
      <c r="Y33" s="597"/>
      <c r="Z33" s="597"/>
      <c r="AA33" s="597"/>
      <c r="AB33" s="597"/>
      <c r="AC33" s="597"/>
      <c r="AD33" s="597"/>
      <c r="AE33" s="597"/>
      <c r="AF33" s="597"/>
      <c r="AG33" s="598"/>
      <c r="AH33" s="256"/>
      <c r="AI33" s="256"/>
      <c r="AJ33" s="312"/>
      <c r="AK33" s="329" t="s">
        <v>618</v>
      </c>
      <c r="AL33" s="654"/>
      <c r="AM33" s="57"/>
    </row>
    <row r="34" spans="1:39" ht="16.5" customHeight="1" x14ac:dyDescent="0.3">
      <c r="A34" s="57"/>
      <c r="B34" s="651"/>
      <c r="C34" s="257">
        <v>4.5</v>
      </c>
      <c r="D34" s="596" t="s">
        <v>551</v>
      </c>
      <c r="E34" s="597"/>
      <c r="F34" s="597"/>
      <c r="G34" s="597"/>
      <c r="H34" s="597"/>
      <c r="I34" s="597"/>
      <c r="J34" s="597"/>
      <c r="K34" s="597"/>
      <c r="L34" s="597"/>
      <c r="M34" s="597"/>
      <c r="N34" s="597"/>
      <c r="O34" s="597"/>
      <c r="P34" s="597"/>
      <c r="Q34" s="597"/>
      <c r="R34" s="597"/>
      <c r="S34" s="597"/>
      <c r="T34" s="597"/>
      <c r="U34" s="597"/>
      <c r="V34" s="597"/>
      <c r="W34" s="597"/>
      <c r="X34" s="597"/>
      <c r="Y34" s="597"/>
      <c r="Z34" s="597"/>
      <c r="AA34" s="597"/>
      <c r="AB34" s="597"/>
      <c r="AC34" s="597"/>
      <c r="AD34" s="597"/>
      <c r="AE34" s="597"/>
      <c r="AF34" s="597"/>
      <c r="AG34" s="598"/>
      <c r="AH34" s="256"/>
      <c r="AI34" s="256"/>
      <c r="AJ34" s="312"/>
      <c r="AK34" s="329" t="s">
        <v>618</v>
      </c>
      <c r="AL34" s="654"/>
      <c r="AM34" s="57"/>
    </row>
    <row r="35" spans="1:39" ht="16.2" thickBot="1" x14ac:dyDescent="0.35">
      <c r="A35" s="32"/>
      <c r="B35" s="652"/>
      <c r="AL35" s="655"/>
      <c r="AM35" s="57"/>
    </row>
    <row r="36" spans="1:39" ht="16.2" thickBot="1" x14ac:dyDescent="0.35">
      <c r="A36" s="195"/>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32"/>
    </row>
  </sheetData>
  <mergeCells count="33">
    <mergeCell ref="D7:AG7"/>
    <mergeCell ref="D9:AG9"/>
    <mergeCell ref="D10:AG10"/>
    <mergeCell ref="D11:AG11"/>
    <mergeCell ref="D14:AG14"/>
    <mergeCell ref="D15:AG15"/>
    <mergeCell ref="D16:AG16"/>
    <mergeCell ref="D30:AG30"/>
    <mergeCell ref="D31:AG31"/>
    <mergeCell ref="B11:B35"/>
    <mergeCell ref="C12:AK12"/>
    <mergeCell ref="D13:AG13"/>
    <mergeCell ref="C21:AK21"/>
    <mergeCell ref="D22:AG22"/>
    <mergeCell ref="D20:AG20"/>
    <mergeCell ref="D23:AG23"/>
    <mergeCell ref="D24:AG24"/>
    <mergeCell ref="C2:AL2"/>
    <mergeCell ref="D5:AG5"/>
    <mergeCell ref="D6:AG6"/>
    <mergeCell ref="D8:AG8"/>
    <mergeCell ref="AL7:AL35"/>
    <mergeCell ref="D32:AG32"/>
    <mergeCell ref="D33:AG33"/>
    <mergeCell ref="D34:AG34"/>
    <mergeCell ref="D29:AG29"/>
    <mergeCell ref="C28:AK28"/>
    <mergeCell ref="D25:AG25"/>
    <mergeCell ref="D26:AG26"/>
    <mergeCell ref="D27:AG27"/>
    <mergeCell ref="D17:AG17"/>
    <mergeCell ref="D18:AG18"/>
    <mergeCell ref="D19:AG19"/>
  </mergeCells>
  <phoneticPr fontId="4" type="noConversion"/>
  <pageMargins left="0.75" right="0.75" top="1" bottom="1" header="0.5" footer="0.5"/>
  <pageSetup scale="50" orientation="portrait" horizontalDpi="4294967292" verticalDpi="4294967292" r:id="rId1"/>
  <colBreaks count="1" manualBreakCount="1">
    <brk id="46"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1:F214"/>
  <sheetViews>
    <sheetView showGridLines="0" view="pageBreakPreview" zoomScale="130" zoomScaleNormal="115" zoomScaleSheetLayoutView="130" workbookViewId="0">
      <selection activeCell="D30" sqref="D30"/>
    </sheetView>
  </sheetViews>
  <sheetFormatPr defaultRowHeight="15.6" x14ac:dyDescent="0.3"/>
  <cols>
    <col min="1" max="1" width="22.5" style="344" customWidth="1"/>
    <col min="2" max="2" width="45.19921875" style="344" customWidth="1"/>
    <col min="3" max="4" width="5" style="400" customWidth="1"/>
    <col min="5" max="5" width="2.8984375" style="344" customWidth="1"/>
    <col min="6" max="6" width="0" hidden="1" customWidth="1"/>
  </cols>
  <sheetData>
    <row r="1" spans="1:6" s="287" customFormat="1" x14ac:dyDescent="0.3">
      <c r="A1" s="344"/>
      <c r="B1" s="344"/>
      <c r="C1" s="400"/>
      <c r="D1" s="400"/>
      <c r="E1" s="344"/>
    </row>
    <row r="2" spans="1:6" s="287" customFormat="1" ht="36.75" customHeight="1" x14ac:dyDescent="0.3">
      <c r="A2" s="344"/>
      <c r="B2" s="344"/>
      <c r="C2" s="400"/>
      <c r="D2" s="400"/>
      <c r="E2" s="344"/>
    </row>
    <row r="3" spans="1:6" s="287" customFormat="1" x14ac:dyDescent="0.3">
      <c r="A3" s="344"/>
      <c r="B3" s="344"/>
      <c r="C3" s="400"/>
      <c r="D3" s="400"/>
      <c r="E3" s="344"/>
    </row>
    <row r="4" spans="1:6" s="287" customFormat="1" ht="12" customHeight="1" x14ac:dyDescent="0.3">
      <c r="A4" s="367" t="s">
        <v>576</v>
      </c>
      <c r="B4" s="710" t="str">
        <f>IF(ISBLANK(Intro!C7),"",Intro!C7)</f>
        <v>[type address]</v>
      </c>
      <c r="C4" s="711"/>
      <c r="D4" s="712"/>
      <c r="E4" s="344"/>
      <c r="F4" s="287" t="s">
        <v>664</v>
      </c>
    </row>
    <row r="5" spans="1:6" s="287" customFormat="1" ht="12" customHeight="1" x14ac:dyDescent="0.3">
      <c r="A5" s="368" t="s">
        <v>577</v>
      </c>
      <c r="B5" s="710" t="str">
        <f>IF(ISBLANK(Intro!E7),"",Intro!E7)</f>
        <v>[type city]</v>
      </c>
      <c r="C5" s="711"/>
      <c r="D5" s="712"/>
      <c r="E5" s="344"/>
      <c r="F5" s="298" t="s">
        <v>664</v>
      </c>
    </row>
    <row r="6" spans="1:6" s="287" customFormat="1" ht="12" customHeight="1" x14ac:dyDescent="0.3">
      <c r="A6" s="368" t="s">
        <v>578</v>
      </c>
      <c r="B6" s="710" t="str">
        <f>IF(ISBLANK(Intro!F7),"",Intro!F7)</f>
        <v/>
      </c>
      <c r="C6" s="711"/>
      <c r="D6" s="712"/>
      <c r="E6" s="345"/>
      <c r="F6" s="298" t="s">
        <v>664</v>
      </c>
    </row>
    <row r="7" spans="1:6" s="287" customFormat="1" ht="12" customHeight="1" x14ac:dyDescent="0.3">
      <c r="A7" s="367" t="s">
        <v>579</v>
      </c>
      <c r="B7" s="710"/>
      <c r="C7" s="711"/>
      <c r="D7" s="712"/>
      <c r="E7" s="346"/>
      <c r="F7" s="298"/>
    </row>
    <row r="9" spans="1:6" ht="17.25" customHeight="1" x14ac:dyDescent="0.3"/>
    <row r="10" spans="1:6" ht="12.75" customHeight="1" x14ac:dyDescent="0.3"/>
    <row r="11" spans="1:6" s="287" customFormat="1" ht="18.75" customHeight="1" x14ac:dyDescent="0.3">
      <c r="A11" s="344"/>
      <c r="B11" s="347"/>
      <c r="C11" s="714"/>
      <c r="D11" s="713" t="str">
        <f>IF(Intro!H10="Yes","Yes", (IF(Intro!K9="No", "N/A", " " )))</f>
        <v>Yes</v>
      </c>
      <c r="E11" s="344"/>
      <c r="F11" s="340" t="s">
        <v>668</v>
      </c>
    </row>
    <row r="12" spans="1:6" ht="15" customHeight="1" x14ac:dyDescent="0.3">
      <c r="B12" s="341" t="str">
        <f>IF(ISBLANK('Heat, Cool &amp; DHW'!I9),"", 'Heat, Cool &amp; DHW'!I9)</f>
        <v>Company name</v>
      </c>
      <c r="C12" s="714"/>
      <c r="D12" s="713"/>
    </row>
    <row r="13" spans="1:6" ht="11.25" customHeight="1" x14ac:dyDescent="0.3">
      <c r="B13" s="341"/>
    </row>
    <row r="14" spans="1:6" ht="12" customHeight="1" x14ac:dyDescent="0.3">
      <c r="A14" s="709"/>
      <c r="B14" s="709"/>
      <c r="D14" s="400" t="str">
        <f>IF(ISBLANK('Building Envelope'!M28),"", 'Building Envelope'!M28)</f>
        <v/>
      </c>
      <c r="F14" s="323" t="s">
        <v>593</v>
      </c>
    </row>
    <row r="15" spans="1:6" ht="11.25" customHeight="1" x14ac:dyDescent="0.3"/>
    <row r="16" spans="1:6" ht="12.75" customHeight="1" x14ac:dyDescent="0.3">
      <c r="A16" s="709"/>
      <c r="B16" s="709"/>
      <c r="D16" s="400" t="str">
        <f>IF(ISBLANK('Building Envelope'!M16),"", 'Building Envelope'!M16)</f>
        <v/>
      </c>
      <c r="F16" s="323" t="s">
        <v>588</v>
      </c>
    </row>
    <row r="17" spans="1:6" ht="12" customHeight="1" x14ac:dyDescent="0.3"/>
    <row r="18" spans="1:6" ht="30" customHeight="1" x14ac:dyDescent="0.3">
      <c r="A18" s="709"/>
      <c r="B18" s="709"/>
    </row>
    <row r="19" spans="1:6" ht="12" customHeight="1" x14ac:dyDescent="0.3"/>
    <row r="20" spans="1:6" ht="12" customHeight="1" x14ac:dyDescent="0.3">
      <c r="A20" s="709"/>
      <c r="B20" s="709"/>
      <c r="D20" s="400" t="str">
        <f>IF(ISBLANK('Heat, Cool &amp; DHW'!$AH$15),"", 'Heat, Cool &amp; DHW'!$AH$15)</f>
        <v/>
      </c>
      <c r="F20" s="340" t="s">
        <v>679</v>
      </c>
    </row>
    <row r="21" spans="1:6" ht="12" customHeight="1" x14ac:dyDescent="0.3"/>
    <row r="22" spans="1:6" ht="26.25" customHeight="1" x14ac:dyDescent="0.3">
      <c r="A22" s="709"/>
      <c r="B22" s="709"/>
      <c r="D22" s="400" t="str">
        <f>IF(ISBLANK('Heat, Cool &amp; DHW'!$AH$15),"", 'Heat, Cool &amp; DHW'!$AH$15)</f>
        <v/>
      </c>
      <c r="F22" s="340" t="s">
        <v>679</v>
      </c>
    </row>
    <row r="23" spans="1:6" ht="12.75" customHeight="1" x14ac:dyDescent="0.3">
      <c r="A23" s="709"/>
      <c r="B23" s="709"/>
      <c r="D23" s="400" t="str">
        <f>IF(ISBLANK('Heat, Cool &amp; DHW'!$AH$15),"", 'Heat, Cool &amp; DHW'!$AH$15)</f>
        <v/>
      </c>
      <c r="F23" s="340" t="s">
        <v>679</v>
      </c>
    </row>
    <row r="24" spans="1:6" ht="17.25" customHeight="1" x14ac:dyDescent="0.3">
      <c r="A24" s="709"/>
      <c r="B24" s="709"/>
      <c r="D24" s="400" t="str">
        <f>IF(ISBLANK('Heat, Cool &amp; DHW'!$AH$15),"", 'Heat, Cool &amp; DHW'!$AH$15)</f>
        <v/>
      </c>
      <c r="F24" s="340" t="s">
        <v>679</v>
      </c>
    </row>
    <row r="25" spans="1:6" ht="18.75" customHeight="1" x14ac:dyDescent="0.3">
      <c r="A25" s="709"/>
      <c r="B25" s="709"/>
      <c r="D25" s="400" t="str">
        <f>IF(ISBLANK('Heat, Cool &amp; DHW'!$AH$15),"", 'Heat, Cool &amp; DHW'!$AH$15)</f>
        <v/>
      </c>
      <c r="F25" s="340" t="s">
        <v>679</v>
      </c>
    </row>
    <row r="26" spans="1:6" ht="12.75" customHeight="1" x14ac:dyDescent="0.3">
      <c r="A26" s="709"/>
      <c r="B26" s="709"/>
      <c r="D26" s="400" t="str">
        <f>IF(ISBLANK('Heat, Cool &amp; DHW'!$AH$15),"", 'Heat, Cool &amp; DHW'!$AH$15)</f>
        <v/>
      </c>
      <c r="F26" s="340" t="s">
        <v>679</v>
      </c>
    </row>
    <row r="27" spans="1:6" ht="11.25" customHeight="1" x14ac:dyDescent="0.3">
      <c r="A27" s="709"/>
      <c r="B27" s="709"/>
      <c r="D27" s="400" t="str">
        <f>IF(ISBLANK('Heat, Cool &amp; DHW'!$AH$15),"", 'Heat, Cool &amp; DHW'!$AH$15)</f>
        <v/>
      </c>
      <c r="F27" s="340" t="s">
        <v>679</v>
      </c>
    </row>
    <row r="28" spans="1:6" ht="12" customHeight="1" x14ac:dyDescent="0.3">
      <c r="A28" s="709"/>
      <c r="B28" s="709"/>
      <c r="D28" s="400" t="str">
        <f>IF(ISBLANK('Heat, Cool &amp; DHW'!$AH$15),"", 'Heat, Cool &amp; DHW'!$AH$15)</f>
        <v/>
      </c>
      <c r="F28" s="340" t="s">
        <v>679</v>
      </c>
    </row>
    <row r="29" spans="1:6" ht="13.5" customHeight="1" x14ac:dyDescent="0.3">
      <c r="A29" s="709"/>
      <c r="B29" s="709"/>
      <c r="D29" s="400" t="str">
        <f>IF(ISBLANK('Heat, Cool &amp; DHW'!$AH$15),"", 'Heat, Cool &amp; DHW'!$AH$15)</f>
        <v/>
      </c>
      <c r="F29" s="340" t="s">
        <v>679</v>
      </c>
    </row>
    <row r="31" spans="1:6" ht="12" customHeight="1" x14ac:dyDescent="0.3">
      <c r="A31" s="708" t="s">
        <v>569</v>
      </c>
      <c r="B31" s="708"/>
      <c r="C31" s="708"/>
      <c r="D31" s="708"/>
    </row>
    <row r="32" spans="1:6" ht="12" customHeight="1" x14ac:dyDescent="0.3">
      <c r="A32" s="708" t="s">
        <v>574</v>
      </c>
      <c r="B32" s="708"/>
      <c r="C32" s="708"/>
      <c r="D32" s="708"/>
    </row>
    <row r="33" spans="1:4" ht="12" customHeight="1" x14ac:dyDescent="0.3">
      <c r="A33" s="708" t="s">
        <v>561</v>
      </c>
      <c r="B33" s="708"/>
      <c r="C33" s="708"/>
      <c r="D33" s="708"/>
    </row>
    <row r="34" spans="1:4" ht="12" customHeight="1" x14ac:dyDescent="0.3">
      <c r="A34" s="708" t="s">
        <v>575</v>
      </c>
      <c r="B34" s="708"/>
      <c r="C34" s="708"/>
      <c r="D34" s="708"/>
    </row>
    <row r="35" spans="1:4" x14ac:dyDescent="0.3">
      <c r="A35" s="348"/>
      <c r="B35" s="348"/>
      <c r="C35" s="349"/>
      <c r="D35" s="349"/>
    </row>
    <row r="36" spans="1:4" x14ac:dyDescent="0.3">
      <c r="A36" s="348"/>
      <c r="B36" s="348"/>
      <c r="C36" s="349"/>
      <c r="D36" s="349"/>
    </row>
    <row r="37" spans="1:4" x14ac:dyDescent="0.3">
      <c r="A37" s="345"/>
      <c r="B37" s="345"/>
      <c r="C37" s="349"/>
      <c r="D37" s="349"/>
    </row>
    <row r="38" spans="1:4" x14ac:dyDescent="0.3">
      <c r="A38" s="345"/>
      <c r="B38" s="345"/>
      <c r="C38" s="349"/>
      <c r="D38" s="349"/>
    </row>
    <row r="51" ht="14.25" customHeight="1" x14ac:dyDescent="0.3"/>
    <row r="52" ht="11.25" customHeight="1" x14ac:dyDescent="0.3"/>
    <row r="53" ht="16.5" customHeight="1" x14ac:dyDescent="0.3"/>
    <row r="54" ht="10.5" customHeight="1" x14ac:dyDescent="0.3"/>
    <row r="55" ht="9.75" customHeight="1" x14ac:dyDescent="0.3"/>
    <row r="56" ht="10.5" customHeight="1" x14ac:dyDescent="0.3"/>
    <row r="57" ht="10.5" customHeight="1" x14ac:dyDescent="0.3"/>
    <row r="58" ht="11.25" customHeight="1" x14ac:dyDescent="0.3"/>
    <row r="59" ht="25.5" customHeight="1" x14ac:dyDescent="0.3"/>
    <row r="60" ht="9.75" customHeight="1" x14ac:dyDescent="0.3"/>
    <row r="61" ht="11.25" customHeight="1" x14ac:dyDescent="0.3"/>
    <row r="62" ht="9.75" customHeight="1" x14ac:dyDescent="0.3"/>
    <row r="63" ht="10.5" customHeight="1" x14ac:dyDescent="0.3"/>
    <row r="64" ht="11.25" customHeight="1" x14ac:dyDescent="0.3"/>
    <row r="65" ht="10.5" customHeight="1" x14ac:dyDescent="0.3"/>
    <row r="66" ht="16.5" customHeight="1" x14ac:dyDescent="0.3"/>
    <row r="67" ht="11.25" customHeight="1" x14ac:dyDescent="0.3"/>
    <row r="68" ht="10.5" customHeight="1" x14ac:dyDescent="0.3"/>
    <row r="69" ht="10.5" customHeight="1" x14ac:dyDescent="0.3"/>
    <row r="70" ht="17.25" customHeight="1" x14ac:dyDescent="0.3"/>
    <row r="71" ht="18" customHeight="1" x14ac:dyDescent="0.3"/>
    <row r="72" ht="10.5" customHeight="1" x14ac:dyDescent="0.3"/>
    <row r="73" ht="10.5" customHeight="1" x14ac:dyDescent="0.3"/>
    <row r="74" ht="17.25" customHeight="1" x14ac:dyDescent="0.3"/>
    <row r="75" ht="11.25" customHeight="1" x14ac:dyDescent="0.3"/>
    <row r="76" ht="9.75" customHeight="1" x14ac:dyDescent="0.3"/>
    <row r="77" ht="10.5" customHeight="1" x14ac:dyDescent="0.3"/>
    <row r="78" ht="17.25" customHeight="1" x14ac:dyDescent="0.3"/>
    <row r="79" ht="17.25" customHeight="1" x14ac:dyDescent="0.3"/>
    <row r="80" ht="10.5" customHeight="1" x14ac:dyDescent="0.3"/>
    <row r="81" ht="18" customHeight="1" x14ac:dyDescent="0.3"/>
    <row r="82" ht="10.5" customHeight="1" x14ac:dyDescent="0.3"/>
    <row r="83" ht="18" customHeight="1" x14ac:dyDescent="0.3"/>
    <row r="84" ht="18" customHeight="1" x14ac:dyDescent="0.3"/>
    <row r="85" ht="17.25" customHeight="1" x14ac:dyDescent="0.3"/>
    <row r="86" ht="10.5" customHeight="1" x14ac:dyDescent="0.3"/>
    <row r="87" ht="26.25" customHeight="1" x14ac:dyDescent="0.3"/>
    <row r="88" ht="9.75" customHeight="1" x14ac:dyDescent="0.3"/>
    <row r="89" ht="17.25" customHeight="1" x14ac:dyDescent="0.3"/>
    <row r="90" ht="18" customHeight="1" x14ac:dyDescent="0.3"/>
    <row r="91" ht="17.25" customHeight="1" x14ac:dyDescent="0.3"/>
    <row r="92" ht="18" customHeight="1" x14ac:dyDescent="0.3"/>
    <row r="100" ht="20.25" customHeight="1" x14ac:dyDescent="0.3"/>
    <row r="101" ht="11.25" customHeight="1" x14ac:dyDescent="0.3"/>
    <row r="102" ht="11.25" customHeight="1" x14ac:dyDescent="0.3"/>
    <row r="103" ht="20.25" customHeight="1" x14ac:dyDescent="0.3"/>
    <row r="104" ht="20.25" customHeight="1" x14ac:dyDescent="0.3"/>
    <row r="105" ht="9.75" customHeight="1" x14ac:dyDescent="0.3"/>
    <row r="106" ht="9.75" customHeight="1" x14ac:dyDescent="0.3"/>
    <row r="107" ht="10.5" customHeight="1" x14ac:dyDescent="0.3"/>
    <row r="108" ht="26.25" customHeight="1" x14ac:dyDescent="0.3"/>
    <row r="109" ht="9.75" customHeight="1" x14ac:dyDescent="0.3"/>
    <row r="110" ht="9.75" customHeight="1" x14ac:dyDescent="0.3"/>
    <row r="111" ht="26.25" customHeight="1" x14ac:dyDescent="0.3"/>
    <row r="112" ht="16.5" customHeight="1" x14ac:dyDescent="0.3"/>
    <row r="113" ht="9.75" customHeight="1" x14ac:dyDescent="0.3"/>
    <row r="114" ht="10.5" customHeight="1" x14ac:dyDescent="0.3"/>
    <row r="115" ht="9" customHeight="1" x14ac:dyDescent="0.3"/>
    <row r="116" ht="17.25" customHeight="1" x14ac:dyDescent="0.3"/>
    <row r="117" ht="18" customHeight="1" x14ac:dyDescent="0.3"/>
    <row r="118" ht="9" customHeight="1" x14ac:dyDescent="0.3"/>
    <row r="119" ht="18" customHeight="1" x14ac:dyDescent="0.3"/>
    <row r="120" ht="9.75" customHeight="1" x14ac:dyDescent="0.3"/>
    <row r="121" ht="9" customHeight="1" x14ac:dyDescent="0.3"/>
    <row r="122" ht="9" customHeight="1" x14ac:dyDescent="0.3"/>
    <row r="123" ht="18" customHeight="1" x14ac:dyDescent="0.3"/>
    <row r="124" ht="9.75" customHeight="1" x14ac:dyDescent="0.3"/>
    <row r="125" ht="18" customHeight="1" x14ac:dyDescent="0.3"/>
    <row r="126" ht="9" customHeight="1" x14ac:dyDescent="0.3"/>
    <row r="127" ht="27.75" customHeight="1" x14ac:dyDescent="0.3"/>
    <row r="128" ht="20.25" customHeight="1" x14ac:dyDescent="0.3"/>
    <row r="129" ht="9" customHeight="1" x14ac:dyDescent="0.3"/>
    <row r="130" ht="18" customHeight="1" x14ac:dyDescent="0.3"/>
    <row r="131" ht="18" customHeight="1" x14ac:dyDescent="0.3"/>
    <row r="132" ht="10.5" customHeight="1" x14ac:dyDescent="0.3"/>
    <row r="133" ht="10.5" customHeight="1" x14ac:dyDescent="0.3"/>
    <row r="134" ht="18" customHeight="1" x14ac:dyDescent="0.3"/>
    <row r="135" ht="17.25" customHeight="1" x14ac:dyDescent="0.3"/>
    <row r="136" ht="25.5" customHeight="1" x14ac:dyDescent="0.3"/>
    <row r="137" ht="38.25" customHeight="1" x14ac:dyDescent="0.3"/>
    <row r="138" ht="38.25" customHeight="1" x14ac:dyDescent="0.3"/>
    <row r="143" ht="23.25" customHeight="1" x14ac:dyDescent="0.3"/>
    <row r="144" ht="17.25" customHeight="1" x14ac:dyDescent="0.3"/>
    <row r="145" ht="18" customHeight="1" x14ac:dyDescent="0.3"/>
    <row r="146" ht="22.5" customHeight="1" x14ac:dyDescent="0.3"/>
    <row r="147" ht="15" customHeight="1" x14ac:dyDescent="0.3"/>
    <row r="148" ht="44.25" customHeight="1" x14ac:dyDescent="0.3"/>
    <row r="149" ht="15" customHeight="1" x14ac:dyDescent="0.3"/>
    <row r="150" ht="13.5" customHeight="1" x14ac:dyDescent="0.3"/>
    <row r="188" ht="13.5" customHeight="1" x14ac:dyDescent="0.3"/>
    <row r="189" ht="18" customHeight="1" x14ac:dyDescent="0.3"/>
    <row r="190" ht="36" customHeight="1" x14ac:dyDescent="0.3"/>
    <row r="191" ht="27.75" customHeight="1" x14ac:dyDescent="0.3"/>
    <row r="192" ht="19.5" customHeight="1" x14ac:dyDescent="0.3"/>
    <row r="193" ht="18" customHeight="1" x14ac:dyDescent="0.3"/>
    <row r="194" ht="12" customHeight="1" x14ac:dyDescent="0.3"/>
    <row r="195" ht="12.75" customHeight="1" x14ac:dyDescent="0.3"/>
    <row r="196" ht="17.25" customHeight="1" x14ac:dyDescent="0.3"/>
    <row r="197" ht="25.5" customHeight="1" x14ac:dyDescent="0.3"/>
    <row r="198" ht="21.75" customHeight="1" x14ac:dyDescent="0.3"/>
    <row r="199" ht="17.25" customHeight="1" x14ac:dyDescent="0.3"/>
    <row r="200" ht="18" customHeight="1" x14ac:dyDescent="0.3"/>
    <row r="201" ht="18" customHeight="1" x14ac:dyDescent="0.3"/>
    <row r="202" ht="17.25" customHeight="1" x14ac:dyDescent="0.3"/>
    <row r="203" ht="17.25" customHeight="1" x14ac:dyDescent="0.3"/>
    <row r="205" ht="18" customHeight="1" x14ac:dyDescent="0.3"/>
    <row r="206" ht="18" customHeight="1" x14ac:dyDescent="0.3"/>
    <row r="207" ht="36" customHeight="1" x14ac:dyDescent="0.3"/>
    <row r="208" ht="12.75" customHeight="1" x14ac:dyDescent="0.3"/>
    <row r="209" ht="12" customHeight="1" x14ac:dyDescent="0.3"/>
    <row r="210" ht="13.5" customHeight="1" x14ac:dyDescent="0.3"/>
    <row r="211" ht="12" customHeight="1" x14ac:dyDescent="0.3"/>
    <row r="212" ht="12.75" customHeight="1" x14ac:dyDescent="0.3"/>
    <row r="213" ht="12" customHeight="1" x14ac:dyDescent="0.3"/>
    <row r="214" ht="60" customHeight="1" x14ac:dyDescent="0.3"/>
  </sheetData>
  <mergeCells count="22">
    <mergeCell ref="B4:D4"/>
    <mergeCell ref="B5:D5"/>
    <mergeCell ref="B6:D6"/>
    <mergeCell ref="B7:D7"/>
    <mergeCell ref="A32:D32"/>
    <mergeCell ref="A26:B26"/>
    <mergeCell ref="A25:B25"/>
    <mergeCell ref="A24:B24"/>
    <mergeCell ref="A23:B23"/>
    <mergeCell ref="A22:B22"/>
    <mergeCell ref="A20:B20"/>
    <mergeCell ref="A18:B18"/>
    <mergeCell ref="A16:B16"/>
    <mergeCell ref="D11:D12"/>
    <mergeCell ref="C11:C12"/>
    <mergeCell ref="A14:B14"/>
    <mergeCell ref="A33:D33"/>
    <mergeCell ref="A34:D34"/>
    <mergeCell ref="A28:B28"/>
    <mergeCell ref="A27:B27"/>
    <mergeCell ref="A29:B29"/>
    <mergeCell ref="A31:D31"/>
  </mergeCells>
  <pageMargins left="0.7" right="0.7" top="0.75" bottom="0.75" header="0.3" footer="0.3"/>
  <pageSetup fitToWidth="0" fitToHeight="0" orientation="portrait"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B1:J171"/>
  <sheetViews>
    <sheetView showGridLines="0" view="pageBreakPreview" topLeftCell="A43" zoomScale="130" zoomScaleNormal="190" zoomScaleSheetLayoutView="130" workbookViewId="0">
      <selection activeCell="E51" sqref="E51"/>
    </sheetView>
  </sheetViews>
  <sheetFormatPr defaultRowHeight="15.6" x14ac:dyDescent="0.3"/>
  <cols>
    <col min="1" max="1" width="2.8984375" customWidth="1"/>
    <col min="2" max="2" width="55.8984375" style="344" customWidth="1"/>
    <col min="3" max="3" width="4.19921875" style="400" customWidth="1"/>
    <col min="4" max="4" width="5.69921875" style="400" customWidth="1"/>
    <col min="5" max="5" width="5.09765625" style="350" customWidth="1"/>
    <col min="6" max="6" width="3.19921875" style="400" customWidth="1"/>
    <col min="7" max="7" width="3" customWidth="1"/>
    <col min="8" max="10" width="0" hidden="1" customWidth="1"/>
  </cols>
  <sheetData>
    <row r="1" spans="2:8" s="287" customFormat="1" x14ac:dyDescent="0.3">
      <c r="B1" s="344"/>
      <c r="C1" s="400"/>
      <c r="D1" s="400"/>
      <c r="E1" s="350"/>
      <c r="F1" s="400"/>
    </row>
    <row r="2" spans="2:8" s="287" customFormat="1" x14ac:dyDescent="0.3">
      <c r="B2" s="344"/>
      <c r="C2" s="400"/>
      <c r="D2" s="400"/>
      <c r="E2" s="350"/>
      <c r="F2" s="400"/>
    </row>
    <row r="3" spans="2:8" s="287" customFormat="1" x14ac:dyDescent="0.3">
      <c r="B3" s="344"/>
      <c r="C3" s="400"/>
      <c r="D3" s="400"/>
      <c r="E3" s="350"/>
      <c r="F3" s="400"/>
    </row>
    <row r="4" spans="2:8" s="287" customFormat="1" x14ac:dyDescent="0.3">
      <c r="B4" s="344"/>
      <c r="C4" s="400"/>
      <c r="D4" s="400"/>
      <c r="E4" s="350"/>
      <c r="F4" s="400"/>
    </row>
    <row r="5" spans="2:8" s="287" customFormat="1" ht="12" customHeight="1" x14ac:dyDescent="0.3">
      <c r="B5" s="367" t="s">
        <v>576</v>
      </c>
      <c r="C5" s="715" t="str">
        <f>IF(ISBLANK(Intro!C7),"",Intro!C7)</f>
        <v>[type address]</v>
      </c>
      <c r="D5" s="716"/>
      <c r="E5" s="716"/>
      <c r="F5" s="717"/>
      <c r="H5" s="287" t="s">
        <v>668</v>
      </c>
    </row>
    <row r="6" spans="2:8" ht="12" customHeight="1" x14ac:dyDescent="0.3">
      <c r="B6" s="367" t="s">
        <v>577</v>
      </c>
      <c r="C6" s="715" t="str">
        <f>IF(ISBLANK(Intro!E7),"",Intro!E7)</f>
        <v>[type city]</v>
      </c>
      <c r="D6" s="716"/>
      <c r="E6" s="716"/>
      <c r="F6" s="717"/>
      <c r="H6" t="s">
        <v>668</v>
      </c>
    </row>
    <row r="7" spans="2:8" ht="12" customHeight="1" x14ac:dyDescent="0.3">
      <c r="B7" s="367" t="s">
        <v>578</v>
      </c>
      <c r="C7" s="715" t="str">
        <f>IF(ISBLANK(Intro!F7),"",Intro!F7)</f>
        <v/>
      </c>
      <c r="D7" s="716"/>
      <c r="E7" s="716"/>
      <c r="F7" s="717"/>
      <c r="H7" t="s">
        <v>668</v>
      </c>
    </row>
    <row r="8" spans="2:8" ht="12" customHeight="1" x14ac:dyDescent="0.3">
      <c r="B8" s="708" t="s">
        <v>579</v>
      </c>
      <c r="C8" s="708"/>
      <c r="D8" s="708"/>
      <c r="E8" s="708"/>
      <c r="F8" s="708"/>
    </row>
    <row r="9" spans="2:8" ht="14.25" customHeight="1" x14ac:dyDescent="0.3"/>
    <row r="10" spans="2:8" ht="15.75" customHeight="1" x14ac:dyDescent="0.3"/>
    <row r="11" spans="2:8" ht="9.75" customHeight="1" x14ac:dyDescent="0.3"/>
    <row r="12" spans="2:8" ht="9.75" customHeight="1" x14ac:dyDescent="0.3">
      <c r="E12" s="350" t="str">
        <f>IF(ISBLANK('Building Envelope'!M28),"", 'Building Envelope'!M28)</f>
        <v/>
      </c>
      <c r="F12" s="358"/>
      <c r="H12" s="322" t="s">
        <v>589</v>
      </c>
    </row>
    <row r="13" spans="2:8" ht="10.5" customHeight="1" x14ac:dyDescent="0.3">
      <c r="E13" s="350" t="str">
        <f>IF(ISBLANK('Building Envelope'!M16),"", 'Building Envelope'!M16)</f>
        <v/>
      </c>
      <c r="F13" s="358"/>
      <c r="H13" s="322" t="s">
        <v>590</v>
      </c>
    </row>
    <row r="14" spans="2:8" ht="13.5" customHeight="1" x14ac:dyDescent="0.3">
      <c r="E14" s="350" t="str">
        <f>IF(ISBLANK('Building Envelope'!M26),"", 'Building Envelope'!M26)</f>
        <v/>
      </c>
      <c r="F14" s="358"/>
      <c r="H14" s="322" t="s">
        <v>595</v>
      </c>
    </row>
    <row r="15" spans="2:8" ht="11.25" customHeight="1" x14ac:dyDescent="0.3"/>
    <row r="16" spans="2:8" ht="24.75" customHeight="1" x14ac:dyDescent="0.3">
      <c r="F16" s="358"/>
    </row>
    <row r="17" spans="5:10" ht="10.5" customHeight="1" x14ac:dyDescent="0.3">
      <c r="E17" s="350" t="str">
        <f>IF(ISBLANK('Building Envelope'!M22),"", 'Building Envelope'!M22)</f>
        <v/>
      </c>
      <c r="F17" s="358"/>
      <c r="H17" s="322" t="s">
        <v>596</v>
      </c>
    </row>
    <row r="18" spans="5:10" ht="10.5" customHeight="1" x14ac:dyDescent="0.3">
      <c r="H18" s="298"/>
      <c r="I18" s="298"/>
    </row>
    <row r="19" spans="5:10" ht="10.5" customHeight="1" x14ac:dyDescent="0.3">
      <c r="E19" s="350" t="str">
        <f>IF(ISBLANK('Building Envelope'!M22),"", 'Building Envelope'!M22)</f>
        <v/>
      </c>
      <c r="F19" s="358"/>
      <c r="H19" s="322" t="s">
        <v>596</v>
      </c>
      <c r="I19" s="298"/>
    </row>
    <row r="20" spans="5:10" ht="10.5" customHeight="1" x14ac:dyDescent="0.3">
      <c r="E20" s="350" t="str">
        <f>IF(ISBLANK('Building Envelope'!M22),"", 'Building Envelope'!M22)</f>
        <v/>
      </c>
      <c r="F20" s="358"/>
      <c r="H20" s="322" t="s">
        <v>596</v>
      </c>
      <c r="I20" s="298"/>
    </row>
    <row r="21" spans="5:10" ht="9.75" customHeight="1" x14ac:dyDescent="0.3">
      <c r="E21" s="350" t="str">
        <f>IF(ISBLANK('Building Envelope'!M22),"", 'Building Envelope'!M22)</f>
        <v/>
      </c>
      <c r="F21" s="358"/>
      <c r="H21" s="322" t="s">
        <v>596</v>
      </c>
      <c r="I21" s="298"/>
    </row>
    <row r="22" spans="5:10" ht="10.5" customHeight="1" x14ac:dyDescent="0.3">
      <c r="E22" s="350" t="str">
        <f>IF(ISBLANK('Building Envelope'!M22),"", 'Building Envelope'!M22)</f>
        <v/>
      </c>
      <c r="F22" s="358"/>
      <c r="H22" s="322" t="s">
        <v>596</v>
      </c>
      <c r="I22" s="298"/>
    </row>
    <row r="23" spans="5:10" ht="16.5" customHeight="1" x14ac:dyDescent="0.3">
      <c r="H23" s="286"/>
    </row>
    <row r="24" spans="5:10" ht="11.25" customHeight="1" x14ac:dyDescent="0.3">
      <c r="E24" s="350" t="str">
        <f>IF(ISBLANK('Building Envelope'!M22),"", 'Building Envelope'!M22)</f>
        <v/>
      </c>
      <c r="F24" s="358"/>
      <c r="H24" s="322" t="s">
        <v>596</v>
      </c>
      <c r="J24" s="298"/>
    </row>
    <row r="25" spans="5:10" ht="9" customHeight="1" x14ac:dyDescent="0.3">
      <c r="E25" s="350" t="str">
        <f>IF(ISBLANK('Building Envelope'!M22),"", 'Building Envelope'!M22)</f>
        <v/>
      </c>
      <c r="F25" s="358"/>
      <c r="H25" s="322" t="s">
        <v>596</v>
      </c>
    </row>
    <row r="26" spans="5:10" ht="10.5" customHeight="1" x14ac:dyDescent="0.3"/>
    <row r="27" spans="5:10" ht="17.399999999999999" customHeight="1" x14ac:dyDescent="0.3">
      <c r="E27" s="350" t="str">
        <f>IF(ISBLANK('Building Envelope'!M30),"", 'Building Envelope'!M30)</f>
        <v/>
      </c>
      <c r="F27" s="350" t="str">
        <f>IF(ISBLANK('Building Envelope'!N30),"", 'Building Envelope'!N30)</f>
        <v/>
      </c>
      <c r="H27" s="322" t="s">
        <v>592</v>
      </c>
    </row>
    <row r="28" spans="5:10" ht="16.5" customHeight="1" x14ac:dyDescent="0.3">
      <c r="E28" s="350" t="str">
        <f>IF(ISBLANK('Building Envelope'!M32),"", 'Building Envelope'!M32)</f>
        <v/>
      </c>
      <c r="F28" s="350" t="str">
        <f>IF(ISBLANK('Building Envelope'!N32),"", 'Building Envelope'!N32)</f>
        <v/>
      </c>
      <c r="H28" s="322" t="s">
        <v>591</v>
      </c>
    </row>
    <row r="29" spans="5:10" ht="10.5" customHeight="1" x14ac:dyDescent="0.3">
      <c r="E29" s="350" t="str">
        <f>IF(ISBLANK('Building Envelope'!M30),"", 'Building Envelope'!M30)</f>
        <v/>
      </c>
      <c r="F29" s="350" t="str">
        <f>IF(ISBLANK('Building Envelope'!N30),"", 'Building Envelope'!N30)</f>
        <v/>
      </c>
      <c r="H29" s="322" t="s">
        <v>592</v>
      </c>
    </row>
    <row r="30" spans="5:10" ht="10.5" customHeight="1" x14ac:dyDescent="0.3"/>
    <row r="31" spans="5:10" ht="17.25" customHeight="1" x14ac:dyDescent="0.3">
      <c r="E31" s="350" t="str">
        <f>IF(ISBLANK('Building Envelope'!M33),"", 'Building Envelope'!M33)</f>
        <v/>
      </c>
      <c r="F31" s="358"/>
      <c r="H31" s="322" t="s">
        <v>580</v>
      </c>
    </row>
    <row r="32" spans="5:10" ht="10.95" customHeight="1" x14ac:dyDescent="0.3">
      <c r="E32" s="350" t="str">
        <f>IF(ISBLANK('Building Envelope'!M33),"", 'Building Envelope'!M33)</f>
        <v/>
      </c>
      <c r="F32" s="358"/>
      <c r="H32" s="322" t="s">
        <v>580</v>
      </c>
    </row>
    <row r="33" spans="5:8" ht="10.199999999999999" customHeight="1" x14ac:dyDescent="0.3">
      <c r="H33" s="286"/>
    </row>
    <row r="34" spans="5:8" ht="10.5" customHeight="1" x14ac:dyDescent="0.3">
      <c r="E34" s="350" t="str">
        <f>IF(ISBLANK('Building Envelope'!M33),"", 'Building Envelope'!M33)</f>
        <v/>
      </c>
      <c r="F34" s="358"/>
      <c r="H34" s="322" t="s">
        <v>580</v>
      </c>
    </row>
    <row r="35" spans="5:8" ht="17.25" customHeight="1" x14ac:dyDescent="0.3">
      <c r="E35" s="350" t="str">
        <f>IF(ISBLANK('Building Envelope'!M$33),"", 'Building Envelope'!M$33)</f>
        <v/>
      </c>
      <c r="F35" s="358"/>
      <c r="H35" s="322" t="s">
        <v>580</v>
      </c>
    </row>
    <row r="36" spans="5:8" ht="16.5" customHeight="1" x14ac:dyDescent="0.3">
      <c r="E36" s="350" t="str">
        <f>IF(ISBLANK('Building Envelope'!M$33),"", 'Building Envelope'!M$33)</f>
        <v/>
      </c>
      <c r="F36" s="358"/>
      <c r="H36" s="322" t="s">
        <v>580</v>
      </c>
    </row>
    <row r="37" spans="5:8" ht="10.95" customHeight="1" x14ac:dyDescent="0.3">
      <c r="E37" s="350" t="str">
        <f>IF(ISBLANK('Building Envelope'!M$33),"", 'Building Envelope'!M$33)</f>
        <v/>
      </c>
      <c r="F37" s="358"/>
      <c r="H37" s="322" t="s">
        <v>580</v>
      </c>
    </row>
    <row r="38" spans="5:8" ht="17.25" customHeight="1" x14ac:dyDescent="0.3">
      <c r="E38" s="350" t="str">
        <f>IF(ISBLANK('Building Envelope'!M$33),"", 'Building Envelope'!M$33)</f>
        <v/>
      </c>
      <c r="F38" s="358"/>
      <c r="H38" s="322" t="s">
        <v>580</v>
      </c>
    </row>
    <row r="39" spans="5:8" ht="10.5" customHeight="1" x14ac:dyDescent="0.3"/>
    <row r="40" spans="5:8" ht="18" customHeight="1" x14ac:dyDescent="0.3">
      <c r="E40" s="350" t="str">
        <f>IF(ISBLANK('Building Envelope'!M24),"", 'Building Envelope'!M24)</f>
        <v/>
      </c>
      <c r="F40" s="358"/>
      <c r="H40" s="322" t="s">
        <v>597</v>
      </c>
    </row>
    <row r="41" spans="5:8" ht="16.5" customHeight="1" x14ac:dyDescent="0.3">
      <c r="E41" s="350" t="str">
        <f>IF(ISBLANK('Building Envelope'!M24),"", 'Building Envelope'!M24)</f>
        <v/>
      </c>
      <c r="F41" s="358"/>
      <c r="H41" s="322" t="s">
        <v>597</v>
      </c>
    </row>
    <row r="42" spans="5:8" ht="17.25" customHeight="1" x14ac:dyDescent="0.3">
      <c r="E42" s="350" t="str">
        <f>IF(ISBLANK('Building Envelope'!M24),"", 'Building Envelope'!M24)</f>
        <v/>
      </c>
      <c r="F42" s="358"/>
      <c r="H42" s="322" t="s">
        <v>597</v>
      </c>
    </row>
    <row r="43" spans="5:8" ht="10.5" customHeight="1" x14ac:dyDescent="0.3">
      <c r="E43" s="350" t="str">
        <f>IF(ISBLANK('Building Envelope'!M24),"", 'Building Envelope'!M24)</f>
        <v/>
      </c>
      <c r="F43" s="358"/>
      <c r="H43" s="322" t="s">
        <v>597</v>
      </c>
    </row>
    <row r="44" spans="5:8" ht="24.75" customHeight="1" x14ac:dyDescent="0.3">
      <c r="E44" s="350" t="str">
        <f>IF(ISBLANK('Building Envelope'!M24),"", 'Building Envelope'!M24)</f>
        <v/>
      </c>
      <c r="F44" s="358"/>
      <c r="H44" s="322" t="s">
        <v>597</v>
      </c>
    </row>
    <row r="45" spans="5:8" ht="10.199999999999999" customHeight="1" x14ac:dyDescent="0.3">
      <c r="E45" s="350" t="str">
        <f>IF(ISBLANK('Building Envelope'!M24),"", 'Building Envelope'!M24)</f>
        <v/>
      </c>
      <c r="F45" s="358"/>
      <c r="H45" s="322" t="s">
        <v>597</v>
      </c>
    </row>
    <row r="46" spans="5:8" ht="17.399999999999999" customHeight="1" x14ac:dyDescent="0.3">
      <c r="E46" s="350" t="str">
        <f>IF(ISBLANK('Building Envelope'!M24),"", 'Building Envelope'!M24)</f>
        <v/>
      </c>
      <c r="F46" s="358"/>
      <c r="H46" s="322" t="s">
        <v>597</v>
      </c>
    </row>
    <row r="47" spans="5:8" ht="17.399999999999999" customHeight="1" x14ac:dyDescent="0.3">
      <c r="E47" s="350" t="str">
        <f>IF(ISBLANK('Building Envelope'!M24),"", 'Building Envelope'!M24)</f>
        <v/>
      </c>
      <c r="F47" s="358"/>
      <c r="H47" s="322" t="s">
        <v>597</v>
      </c>
    </row>
    <row r="48" spans="5:8" ht="16.95" customHeight="1" x14ac:dyDescent="0.3">
      <c r="E48" s="350" t="str">
        <f>IF(ISBLANK('Building Envelope'!M24),"", 'Building Envelope'!M24)</f>
        <v/>
      </c>
      <c r="F48" s="358"/>
      <c r="H48" s="322" t="s">
        <v>597</v>
      </c>
    </row>
    <row r="49" spans="5:8" ht="19.5" customHeight="1" x14ac:dyDescent="0.3">
      <c r="E49" s="350" t="str">
        <f>IF(ISBLANK('Building Envelope'!M24),"", 'Building Envelope'!M24)</f>
        <v/>
      </c>
      <c r="F49" s="358"/>
      <c r="H49" s="322" t="s">
        <v>597</v>
      </c>
    </row>
    <row r="57" spans="5:8" ht="20.25" customHeight="1" x14ac:dyDescent="0.3"/>
    <row r="58" spans="5:8" ht="11.25" customHeight="1" x14ac:dyDescent="0.3"/>
    <row r="59" spans="5:8" ht="11.25" customHeight="1" x14ac:dyDescent="0.3"/>
    <row r="60" spans="5:8" ht="20.25" customHeight="1" x14ac:dyDescent="0.3"/>
    <row r="61" spans="5:8" ht="20.25" customHeight="1" x14ac:dyDescent="0.3"/>
    <row r="62" spans="5:8" ht="9.75" customHeight="1" x14ac:dyDescent="0.3"/>
    <row r="63" spans="5:8" ht="9.75" customHeight="1" x14ac:dyDescent="0.3"/>
    <row r="64" spans="5:8" ht="10.5" customHeight="1" x14ac:dyDescent="0.3"/>
    <row r="65" ht="26.25" customHeight="1" x14ac:dyDescent="0.3"/>
    <row r="66" ht="9.75" customHeight="1" x14ac:dyDescent="0.3"/>
    <row r="67" ht="9.75" customHeight="1" x14ac:dyDescent="0.3"/>
    <row r="68" ht="26.25" customHeight="1" x14ac:dyDescent="0.3"/>
    <row r="69" ht="16.5" customHeight="1" x14ac:dyDescent="0.3"/>
    <row r="70" ht="9.75" customHeight="1" x14ac:dyDescent="0.3"/>
    <row r="71" ht="10.5" customHeight="1" x14ac:dyDescent="0.3"/>
    <row r="72" ht="9" customHeight="1" x14ac:dyDescent="0.3"/>
    <row r="73" ht="17.25" customHeight="1" x14ac:dyDescent="0.3"/>
    <row r="74" ht="18" customHeight="1" x14ac:dyDescent="0.3"/>
    <row r="75" ht="9" customHeight="1" x14ac:dyDescent="0.3"/>
    <row r="76" ht="18" customHeight="1" x14ac:dyDescent="0.3"/>
    <row r="77" ht="9.75" customHeight="1" x14ac:dyDescent="0.3"/>
    <row r="78" ht="9" customHeight="1" x14ac:dyDescent="0.3"/>
    <row r="79" ht="9" customHeight="1" x14ac:dyDescent="0.3"/>
    <row r="80" ht="18" customHeight="1" x14ac:dyDescent="0.3"/>
    <row r="81" ht="9.75" customHeight="1" x14ac:dyDescent="0.3"/>
    <row r="82" ht="18" customHeight="1" x14ac:dyDescent="0.3"/>
    <row r="83" ht="9" customHeight="1" x14ac:dyDescent="0.3"/>
    <row r="84" ht="27.75" customHeight="1" x14ac:dyDescent="0.3"/>
    <row r="85" ht="20.25" customHeight="1" x14ac:dyDescent="0.3"/>
    <row r="86" ht="9" customHeight="1" x14ac:dyDescent="0.3"/>
    <row r="87" ht="18" customHeight="1" x14ac:dyDescent="0.3"/>
    <row r="88" ht="18" customHeight="1" x14ac:dyDescent="0.3"/>
    <row r="89" ht="10.5" customHeight="1" x14ac:dyDescent="0.3"/>
    <row r="90" ht="10.5" customHeight="1" x14ac:dyDescent="0.3"/>
    <row r="91" ht="18" customHeight="1" x14ac:dyDescent="0.3"/>
    <row r="92" ht="17.25" customHeight="1" x14ac:dyDescent="0.3"/>
    <row r="93" ht="25.5" customHeight="1" x14ac:dyDescent="0.3"/>
    <row r="94" ht="38.25" customHeight="1" x14ac:dyDescent="0.3"/>
    <row r="95" ht="38.25" customHeight="1" x14ac:dyDescent="0.3"/>
    <row r="100" ht="23.25" customHeight="1" x14ac:dyDescent="0.3"/>
    <row r="101" ht="17.25" customHeight="1" x14ac:dyDescent="0.3"/>
    <row r="102" ht="18" customHeight="1" x14ac:dyDescent="0.3"/>
    <row r="103" ht="22.5" customHeight="1" x14ac:dyDescent="0.3"/>
    <row r="104" ht="15" customHeight="1" x14ac:dyDescent="0.3"/>
    <row r="105" ht="44.25" customHeight="1" x14ac:dyDescent="0.3"/>
    <row r="106" ht="15" customHeight="1" x14ac:dyDescent="0.3"/>
    <row r="107" ht="13.5" customHeight="1" x14ac:dyDescent="0.3"/>
    <row r="145" ht="13.5" customHeight="1" x14ac:dyDescent="0.3"/>
    <row r="146" ht="18" customHeight="1" x14ac:dyDescent="0.3"/>
    <row r="147" ht="36" customHeight="1" x14ac:dyDescent="0.3"/>
    <row r="148" ht="27.75" customHeight="1" x14ac:dyDescent="0.3"/>
    <row r="149" ht="19.5" customHeight="1" x14ac:dyDescent="0.3"/>
    <row r="150" ht="18" customHeight="1" x14ac:dyDescent="0.3"/>
    <row r="151" ht="12" customHeight="1" x14ac:dyDescent="0.3"/>
    <row r="152" ht="12.75" customHeight="1" x14ac:dyDescent="0.3"/>
    <row r="153" ht="17.25" customHeight="1" x14ac:dyDescent="0.3"/>
    <row r="154" ht="25.5" customHeight="1" x14ac:dyDescent="0.3"/>
    <row r="155" ht="21.75" customHeight="1" x14ac:dyDescent="0.3"/>
    <row r="156" ht="17.25" customHeight="1" x14ac:dyDescent="0.3"/>
    <row r="157" ht="18" customHeight="1" x14ac:dyDescent="0.3"/>
    <row r="158" ht="18" customHeight="1" x14ac:dyDescent="0.3"/>
    <row r="159" ht="17.25" customHeight="1" x14ac:dyDescent="0.3"/>
    <row r="160" ht="17.25" customHeight="1" x14ac:dyDescent="0.3"/>
    <row r="162" ht="18" customHeight="1" x14ac:dyDescent="0.3"/>
    <row r="163" ht="18" customHeight="1" x14ac:dyDescent="0.3"/>
    <row r="164" ht="36" customHeight="1" x14ac:dyDescent="0.3"/>
    <row r="165" ht="12.75" customHeight="1" x14ac:dyDescent="0.3"/>
    <row r="166" ht="12" customHeight="1" x14ac:dyDescent="0.3"/>
    <row r="167" ht="13.5" customHeight="1" x14ac:dyDescent="0.3"/>
    <row r="168" ht="12" customHeight="1" x14ac:dyDescent="0.3"/>
    <row r="169" ht="12.75" customHeight="1" x14ac:dyDescent="0.3"/>
    <row r="170" ht="12" customHeight="1" x14ac:dyDescent="0.3"/>
    <row r="171" ht="60" customHeight="1" x14ac:dyDescent="0.3"/>
  </sheetData>
  <mergeCells count="4">
    <mergeCell ref="B8:F8"/>
    <mergeCell ref="C5:F5"/>
    <mergeCell ref="C6:F6"/>
    <mergeCell ref="C7:F7"/>
  </mergeCells>
  <pageMargins left="0.7" right="0.7" top="0.75" bottom="0.75" header="0.3" footer="0.3"/>
  <pageSetup fitToWidth="0" fitToHeight="0" orientation="portrait" horizontalDpi="4294967293" verticalDpi="4294967293" r:id="rId1"/>
  <ignoredErrors>
    <ignoredError sqref="E28:F28"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1:H113"/>
  <sheetViews>
    <sheetView showGridLines="0" view="pageBreakPreview" zoomScale="130" zoomScaleNormal="160" zoomScaleSheetLayoutView="130" workbookViewId="0">
      <selection activeCell="D38" sqref="D38"/>
    </sheetView>
  </sheetViews>
  <sheetFormatPr defaultRowHeight="15.6" x14ac:dyDescent="0.3"/>
  <cols>
    <col min="1" max="1" width="33.59765625" style="344" customWidth="1"/>
    <col min="2" max="2" width="32.69921875" style="344" customWidth="1"/>
    <col min="3" max="3" width="4.8984375" style="400" customWidth="1"/>
    <col min="4" max="4" width="5.59765625" style="400" customWidth="1"/>
    <col min="5" max="5" width="3.59765625" style="400" customWidth="1"/>
    <col min="6" max="6" width="2.09765625" customWidth="1"/>
    <col min="7" max="7" width="0" hidden="1" customWidth="1"/>
  </cols>
  <sheetData>
    <row r="1" spans="1:8" ht="17.399999999999999" customHeight="1" x14ac:dyDescent="0.3">
      <c r="A1" s="718"/>
      <c r="B1" s="718"/>
    </row>
    <row r="2" spans="1:8" ht="23.25" customHeight="1" x14ac:dyDescent="0.3">
      <c r="A2" s="719"/>
      <c r="B2" s="719"/>
    </row>
    <row r="3" spans="1:8" ht="11.25" customHeight="1" x14ac:dyDescent="0.3">
      <c r="A3" s="709"/>
      <c r="B3" s="709"/>
    </row>
    <row r="4" spans="1:8" ht="8.25" customHeight="1" x14ac:dyDescent="0.3">
      <c r="A4" s="719"/>
      <c r="B4" s="719"/>
    </row>
    <row r="5" spans="1:8" ht="20.25" customHeight="1" x14ac:dyDescent="0.3">
      <c r="A5" s="351" t="str">
        <f>IF(ISBLANK('Heat, Cool &amp; DHW'!AH15),"", 'Heat, Cool &amp; DHW'!AH15)</f>
        <v/>
      </c>
      <c r="B5" s="352"/>
      <c r="D5" s="400" t="str">
        <f>IF(ISBLANK('Heat, Cool &amp; DHW'!AH15),"", 'Heat, Cool &amp; DHW'!AH15)</f>
        <v/>
      </c>
      <c r="E5" s="358"/>
      <c r="G5" s="322" t="s">
        <v>581</v>
      </c>
    </row>
    <row r="6" spans="1:8" ht="19.5" customHeight="1" x14ac:dyDescent="0.3">
      <c r="A6" s="353" t="str">
        <f>IF(ISBLANK('Heat, Cool &amp; DHW'!W29),"", 'Heat, Cool &amp; DHW'!W29)</f>
        <v/>
      </c>
      <c r="B6" s="354" t="str">
        <f>IF(ISBLANK('Heat, Cool &amp; DHW'!W30),"", 'Heat, Cool &amp; DHW'!W30)</f>
        <v/>
      </c>
      <c r="D6" s="400" t="str">
        <f>IF(ISBLANK('Heat, Cool &amp; DHW'!AH29),"", 'Heat, Cool &amp; DHW'!AH29)</f>
        <v/>
      </c>
      <c r="E6" s="400" t="str">
        <f>IF(ISBLANK('Heat, Cool &amp; DHW'!AI29),"", 'Heat, Cool &amp; DHW'!AI29)</f>
        <v/>
      </c>
      <c r="G6" s="322" t="s">
        <v>600</v>
      </c>
    </row>
    <row r="7" spans="1:8" ht="9" customHeight="1" x14ac:dyDescent="0.3">
      <c r="A7" s="709"/>
      <c r="B7" s="709"/>
      <c r="D7" s="400" t="str">
        <f>IF(ISBLANK('Heat, Cool &amp; DHW'!AH50),"", 'Heat, Cool &amp; DHW'!AH50)</f>
        <v/>
      </c>
      <c r="E7" s="358" t="str">
        <f>IF(ISBLANK('Heat, Cool &amp; DHW'!AI50),"", 'Heat, Cool &amp; DHW'!AI50)</f>
        <v/>
      </c>
      <c r="G7" s="322" t="s">
        <v>601</v>
      </c>
    </row>
    <row r="8" spans="1:8" ht="9.6" customHeight="1" x14ac:dyDescent="0.3">
      <c r="A8" s="709"/>
      <c r="B8" s="709"/>
    </row>
    <row r="9" spans="1:8" ht="10.95" customHeight="1" x14ac:dyDescent="0.3">
      <c r="A9" s="709"/>
      <c r="B9" s="709"/>
      <c r="D9" s="400" t="str">
        <f>IF(ISBLANK('Heat, Cool &amp; DHW'!AH18),"", 'Heat, Cool &amp; DHW'!AH18)</f>
        <v/>
      </c>
      <c r="E9" s="400" t="str">
        <f>IF(ISBLANK('Heat, Cool &amp; DHW'!AI18),"", 'Heat, Cool &amp; DHW'!AI18)</f>
        <v/>
      </c>
      <c r="G9" s="322" t="s">
        <v>603</v>
      </c>
    </row>
    <row r="10" spans="1:8" ht="25.5" customHeight="1" x14ac:dyDescent="0.3">
      <c r="A10" s="709"/>
      <c r="B10" s="709"/>
      <c r="D10" s="400" t="str">
        <f>IF(ISBLANK('Heat, Cool &amp; DHW'!AH26),"", 'Heat, Cool &amp; DHW'!AH26)</f>
        <v/>
      </c>
      <c r="E10" s="358"/>
      <c r="G10" s="322" t="s">
        <v>582</v>
      </c>
    </row>
    <row r="11" spans="1:8" ht="10.95" customHeight="1" x14ac:dyDescent="0.3">
      <c r="A11" s="709"/>
      <c r="B11" s="709"/>
      <c r="C11" s="400" t="s">
        <v>638</v>
      </c>
      <c r="D11" s="400" t="s">
        <v>638</v>
      </c>
      <c r="E11" s="400" t="str">
        <f>IF(ISBLANK('Heat, Cool &amp; DHW'!AI27),"", 'Heat, Cool &amp; DHW'!AI27)</f>
        <v/>
      </c>
      <c r="G11" s="322" t="s">
        <v>583</v>
      </c>
    </row>
    <row r="12" spans="1:8" ht="9.75" customHeight="1" x14ac:dyDescent="0.3">
      <c r="A12" s="709"/>
      <c r="B12" s="709"/>
    </row>
    <row r="13" spans="1:8" ht="24.75" customHeight="1" x14ac:dyDescent="0.3">
      <c r="A13" s="709"/>
      <c r="B13" s="709"/>
      <c r="D13" s="400" t="str">
        <f>IF(ISBLANK('Heat, Cool &amp; DHW'!J28),"", 'Heat, Cool &amp; DHW'!J28)</f>
        <v>##</v>
      </c>
      <c r="E13" s="400" t="str">
        <f>IF(ISBLANK('Heat, Cool &amp; DHW'!AI28),"", 'Heat, Cool &amp; DHW'!AI28)</f>
        <v/>
      </c>
      <c r="G13" s="342" t="s">
        <v>639</v>
      </c>
    </row>
    <row r="14" spans="1:8" ht="17.25" customHeight="1" x14ac:dyDescent="0.3">
      <c r="A14" s="709"/>
      <c r="B14" s="709"/>
      <c r="D14" s="400" t="str">
        <f>IF(ISBLANK('Heat, Cool &amp; DHW'!W28),"", 'Heat, Cool &amp; DHW'!W28)</f>
        <v>##</v>
      </c>
      <c r="E14" s="400" t="str">
        <f>IF(ISBLANK('Heat, Cool &amp; DHW'!AI29),"", 'Heat, Cool &amp; DHW'!AI29)</f>
        <v/>
      </c>
      <c r="G14" s="342" t="s">
        <v>639</v>
      </c>
    </row>
    <row r="15" spans="1:8" ht="8.25" customHeight="1" x14ac:dyDescent="0.3">
      <c r="A15" s="709"/>
      <c r="B15" s="709"/>
      <c r="D15" s="400" t="str">
        <f>IF(ISBLANK('Heat, Cool &amp; DHW'!AH29),"", 'Heat, Cool &amp; DHW'!AH29)</f>
        <v/>
      </c>
      <c r="E15" s="400" t="str">
        <f>IF(ISBLANK('Heat, Cool &amp; DHW'!AI29),"", 'Heat, Cool &amp; DHW'!AI29)</f>
        <v/>
      </c>
      <c r="G15" s="342" t="s">
        <v>639</v>
      </c>
      <c r="H15" s="292"/>
    </row>
    <row r="16" spans="1:8" ht="10.5" customHeight="1" x14ac:dyDescent="0.3">
      <c r="A16" s="709"/>
      <c r="B16" s="709"/>
    </row>
    <row r="17" spans="1:7" ht="9" customHeight="1" x14ac:dyDescent="0.3">
      <c r="A17" s="709"/>
      <c r="B17" s="709"/>
      <c r="D17" s="400" t="str">
        <f>IF(ISBLANK(Ventilation!AC49),"", Ventilation!AC49)</f>
        <v/>
      </c>
      <c r="E17" s="358"/>
      <c r="G17" s="322" t="s">
        <v>640</v>
      </c>
    </row>
    <row r="18" spans="1:7" ht="17.25" customHeight="1" x14ac:dyDescent="0.3">
      <c r="A18" s="709"/>
      <c r="B18" s="709"/>
      <c r="E18" s="358"/>
      <c r="G18" s="286"/>
    </row>
    <row r="19" spans="1:7" ht="15.75" customHeight="1" x14ac:dyDescent="0.3">
      <c r="A19" s="709"/>
      <c r="B19" s="709"/>
      <c r="E19" s="358"/>
      <c r="G19" s="286"/>
    </row>
    <row r="20" spans="1:7" ht="9.6" customHeight="1" x14ac:dyDescent="0.3">
      <c r="A20" s="709"/>
      <c r="B20" s="709"/>
      <c r="D20" s="400" t="str">
        <f>IF(ISBLANK(Ventilation!AC19),"", Ventilation!AC19)</f>
        <v/>
      </c>
      <c r="E20" s="358"/>
      <c r="G20" s="322" t="s">
        <v>641</v>
      </c>
    </row>
    <row r="21" spans="1:7" ht="17.25" customHeight="1" x14ac:dyDescent="0.3">
      <c r="A21" s="709"/>
      <c r="B21" s="709"/>
      <c r="E21" s="358"/>
      <c r="G21" s="286"/>
    </row>
    <row r="22" spans="1:7" ht="9.75" customHeight="1" x14ac:dyDescent="0.3">
      <c r="A22" s="709"/>
      <c r="B22" s="709"/>
      <c r="D22" s="400" t="str">
        <f>IF(ISBLANK(Ventilation!AC19),"", Ventilation!AC19)</f>
        <v/>
      </c>
      <c r="E22" s="358" t="str">
        <f>IF(ISBLANK(Ventilation!AD19),"", Ventilation!AD19)</f>
        <v/>
      </c>
      <c r="G22" s="322" t="s">
        <v>641</v>
      </c>
    </row>
    <row r="23" spans="1:7" ht="9" customHeight="1" x14ac:dyDescent="0.3">
      <c r="A23" s="709"/>
      <c r="B23" s="709"/>
      <c r="E23" s="358"/>
      <c r="G23" s="286"/>
    </row>
    <row r="24" spans="1:7" ht="9.6" customHeight="1" x14ac:dyDescent="0.3">
      <c r="A24" s="709"/>
      <c r="B24" s="709"/>
      <c r="D24" s="400" t="str">
        <f>IF(ISBLANK(Ventilation!AC12),"", Ventilation!AC12)</f>
        <v/>
      </c>
      <c r="E24" s="358"/>
      <c r="G24" s="322" t="s">
        <v>604</v>
      </c>
    </row>
    <row r="25" spans="1:7" ht="24" customHeight="1" x14ac:dyDescent="0.3">
      <c r="A25" s="709"/>
      <c r="B25" s="709"/>
      <c r="D25" s="400" t="str">
        <f>IF(ISBLANK(Ventilation!AC11),"", Ventilation!AC11)</f>
        <v/>
      </c>
      <c r="E25" s="358"/>
      <c r="G25" s="322" t="s">
        <v>605</v>
      </c>
    </row>
    <row r="26" spans="1:7" ht="9.75" customHeight="1" x14ac:dyDescent="0.3">
      <c r="A26" s="709"/>
      <c r="B26" s="709"/>
      <c r="D26" s="400" t="str">
        <f>IF(ISBLANK('Water Management &amp; IAQ'!AH31),"", 'Water Management &amp; IAQ'!AH31)</f>
        <v/>
      </c>
      <c r="E26" s="358"/>
      <c r="G26" s="322" t="s">
        <v>634</v>
      </c>
    </row>
    <row r="27" spans="1:7" ht="18" customHeight="1" x14ac:dyDescent="0.3">
      <c r="A27" s="709"/>
      <c r="B27" s="709"/>
    </row>
    <row r="28" spans="1:7" ht="9" customHeight="1" x14ac:dyDescent="0.3">
      <c r="A28" s="709"/>
      <c r="B28" s="709"/>
    </row>
    <row r="29" spans="1:7" ht="27" customHeight="1" x14ac:dyDescent="0.3">
      <c r="A29" s="709"/>
      <c r="B29" s="709"/>
      <c r="D29" s="400" t="str">
        <f>IF(ISBLANK(Ventilation!AC20),"", Ventilation!AC20)</f>
        <v/>
      </c>
      <c r="E29" s="358"/>
      <c r="G29" s="322" t="s">
        <v>669</v>
      </c>
    </row>
    <row r="30" spans="1:7" ht="18" customHeight="1" x14ac:dyDescent="0.3">
      <c r="A30" s="709"/>
      <c r="B30" s="709"/>
      <c r="D30" s="400" t="str">
        <f>IF(ISBLANK(Ventilation!AC18),"", Ventilation!AC18)</f>
        <v/>
      </c>
      <c r="E30" s="358"/>
      <c r="G30" s="322" t="s">
        <v>606</v>
      </c>
    </row>
    <row r="31" spans="1:7" ht="10.95" customHeight="1" x14ac:dyDescent="0.3">
      <c r="A31" s="709"/>
      <c r="B31" s="709"/>
    </row>
    <row r="32" spans="1:7" ht="17.25" customHeight="1" x14ac:dyDescent="0.3">
      <c r="A32" s="709"/>
      <c r="B32" s="709"/>
      <c r="D32" s="400" t="str">
        <f>IF(ISBLANK(Ventilation!AC13),"", Ventilation!AC13)</f>
        <v/>
      </c>
      <c r="E32" s="358"/>
      <c r="G32" s="322" t="s">
        <v>616</v>
      </c>
    </row>
    <row r="33" spans="1:7" ht="15" customHeight="1" x14ac:dyDescent="0.3">
      <c r="A33" s="709"/>
      <c r="B33" s="709"/>
      <c r="D33" s="400" t="str">
        <f>IF(ISBLANK('Heat, Cool &amp; DHW'!AH24),"",'Heat, Cool &amp; DHW'!AH24)</f>
        <v/>
      </c>
      <c r="E33" s="358"/>
      <c r="G33" s="322" t="s">
        <v>584</v>
      </c>
    </row>
    <row r="34" spans="1:7" ht="11.25" customHeight="1" x14ac:dyDescent="0.3">
      <c r="A34" s="709"/>
      <c r="B34" s="709"/>
      <c r="D34" s="400" t="str">
        <f>IF(ISBLANK('Heat, Cool &amp; DHW'!AH23),"", 'Heat, Cool &amp; DHW'!AH23)</f>
        <v/>
      </c>
      <c r="E34" s="358"/>
      <c r="G34" s="322" t="s">
        <v>585</v>
      </c>
    </row>
    <row r="35" spans="1:7" ht="9.75" customHeight="1" x14ac:dyDescent="0.3">
      <c r="A35" s="709"/>
      <c r="B35" s="709"/>
    </row>
    <row r="36" spans="1:7" ht="18.600000000000001" customHeight="1" x14ac:dyDescent="0.3">
      <c r="A36" s="709"/>
      <c r="B36" s="709"/>
      <c r="D36" s="400" t="str">
        <f>IF(ISBLANK('Heat, Cool &amp; DHW'!AH55),"", 'Heat, Cool &amp; DHW'!AH55)</f>
        <v/>
      </c>
      <c r="E36" s="358" t="str">
        <f>IF(ISBLANK('Heat, Cool &amp; DHW'!AI55),"", 'Heat, Cool &amp; DHW'!AI55)</f>
        <v/>
      </c>
      <c r="G36" s="322" t="s">
        <v>587</v>
      </c>
    </row>
    <row r="37" spans="1:7" ht="18" customHeight="1" x14ac:dyDescent="0.3">
      <c r="A37" s="709"/>
      <c r="B37" s="709"/>
      <c r="D37" s="400" t="str">
        <f>IF(ISBLANK('Heat, Cool &amp; DHW'!AH56),"", 'Heat, Cool &amp; DHW'!AH56)</f>
        <v/>
      </c>
      <c r="E37" s="358" t="str">
        <f>IF(ISBLANK('Heat, Cool &amp; DHW'!AI56),"", 'Heat, Cool &amp; DHW'!AI56)</f>
        <v/>
      </c>
      <c r="G37" s="322" t="s">
        <v>586</v>
      </c>
    </row>
    <row r="38" spans="1:7" ht="24.75" customHeight="1" x14ac:dyDescent="0.3">
      <c r="A38" s="709"/>
      <c r="B38" s="709"/>
      <c r="C38" s="400" t="s">
        <v>638</v>
      </c>
      <c r="D38" s="400" t="s">
        <v>638</v>
      </c>
      <c r="E38" s="400" t="str">
        <f>IF(ISBLANK('Heat, Cool &amp; DHW'!AH58),"", 'Heat, Cool &amp; DHW'!AH58)</f>
        <v/>
      </c>
      <c r="G38" s="322" t="s">
        <v>670</v>
      </c>
    </row>
    <row r="39" spans="1:7" ht="11.25" customHeight="1" x14ac:dyDescent="0.3"/>
    <row r="40" spans="1:7" s="288" customFormat="1" ht="11.25" customHeight="1" x14ac:dyDescent="0.2">
      <c r="A40" s="371" t="s">
        <v>677</v>
      </c>
      <c r="B40" s="355" t="s">
        <v>570</v>
      </c>
      <c r="C40" s="720" t="s">
        <v>573</v>
      </c>
      <c r="D40" s="720"/>
      <c r="E40" s="720"/>
    </row>
    <row r="41" spans="1:7" s="288" customFormat="1" ht="11.25" customHeight="1" x14ac:dyDescent="0.2">
      <c r="A41" s="355" t="s">
        <v>569</v>
      </c>
      <c r="B41" s="355" t="s">
        <v>571</v>
      </c>
      <c r="C41" s="720" t="s">
        <v>573</v>
      </c>
      <c r="D41" s="720"/>
      <c r="E41" s="720"/>
    </row>
    <row r="42" spans="1:7" s="288" customFormat="1" ht="11.25" customHeight="1" x14ac:dyDescent="0.2">
      <c r="A42" s="355" t="s">
        <v>567</v>
      </c>
      <c r="B42" s="355" t="s">
        <v>572</v>
      </c>
      <c r="C42" s="720" t="s">
        <v>573</v>
      </c>
      <c r="D42" s="720"/>
      <c r="E42" s="720"/>
    </row>
    <row r="43" spans="1:7" s="288" customFormat="1" ht="11.25" customHeight="1" x14ac:dyDescent="0.2">
      <c r="A43" s="356"/>
      <c r="B43" s="357"/>
      <c r="C43" s="399"/>
      <c r="D43" s="399"/>
      <c r="E43" s="399"/>
    </row>
    <row r="44" spans="1:7" s="288" customFormat="1" ht="11.25" customHeight="1" x14ac:dyDescent="0.2">
      <c r="A44" s="356"/>
      <c r="B44" s="357"/>
      <c r="C44" s="399"/>
      <c r="D44" s="399"/>
      <c r="E44" s="399"/>
    </row>
    <row r="45" spans="1:7" s="288" customFormat="1" ht="11.25" customHeight="1" x14ac:dyDescent="0.2">
      <c r="A45" s="356"/>
      <c r="B45" s="357"/>
      <c r="C45" s="399"/>
      <c r="D45" s="399"/>
      <c r="E45" s="399"/>
    </row>
    <row r="46" spans="1:7" s="288" customFormat="1" ht="11.25" customHeight="1" x14ac:dyDescent="0.2">
      <c r="A46" s="356"/>
      <c r="B46" s="357"/>
      <c r="C46" s="399"/>
      <c r="D46" s="399"/>
      <c r="E46" s="399"/>
    </row>
    <row r="47" spans="1:7" s="288" customFormat="1" ht="11.25" customHeight="1" x14ac:dyDescent="0.2">
      <c r="A47" s="356"/>
      <c r="B47" s="357"/>
      <c r="C47" s="399"/>
      <c r="D47" s="399"/>
      <c r="E47" s="399"/>
    </row>
    <row r="48" spans="1:7" ht="15" customHeight="1" x14ac:dyDescent="0.3"/>
    <row r="49" ht="13.5" customHeight="1" x14ac:dyDescent="0.3"/>
    <row r="87" ht="13.5" customHeight="1" x14ac:dyDescent="0.3"/>
    <row r="88" ht="18" customHeight="1" x14ac:dyDescent="0.3"/>
    <row r="89" ht="36" customHeight="1" x14ac:dyDescent="0.3"/>
    <row r="90" ht="27.75" customHeight="1" x14ac:dyDescent="0.3"/>
    <row r="91" ht="19.5" customHeight="1" x14ac:dyDescent="0.3"/>
    <row r="92" ht="18" customHeight="1" x14ac:dyDescent="0.3"/>
    <row r="93" ht="12" customHeight="1" x14ac:dyDescent="0.3"/>
    <row r="94" ht="12.75" customHeight="1" x14ac:dyDescent="0.3"/>
    <row r="95" ht="17.25" customHeight="1" x14ac:dyDescent="0.3"/>
    <row r="96" ht="25.5" customHeight="1" x14ac:dyDescent="0.3"/>
    <row r="97" ht="21.75" customHeight="1" x14ac:dyDescent="0.3"/>
    <row r="98" ht="17.25" customHeight="1" x14ac:dyDescent="0.3"/>
    <row r="99" ht="18" customHeight="1" x14ac:dyDescent="0.3"/>
    <row r="100" ht="18" customHeight="1" x14ac:dyDescent="0.3"/>
    <row r="101" ht="17.25" customHeight="1" x14ac:dyDescent="0.3"/>
    <row r="102" ht="17.25" customHeight="1" x14ac:dyDescent="0.3"/>
    <row r="104" ht="18" customHeight="1" x14ac:dyDescent="0.3"/>
    <row r="105" ht="18" customHeight="1" x14ac:dyDescent="0.3"/>
    <row r="106" ht="36" customHeight="1" x14ac:dyDescent="0.3"/>
    <row r="107" ht="12.75" customHeight="1" x14ac:dyDescent="0.3"/>
    <row r="108" ht="12" customHeight="1" x14ac:dyDescent="0.3"/>
    <row r="109" ht="13.5" customHeight="1" x14ac:dyDescent="0.3"/>
    <row r="110" ht="12" customHeight="1" x14ac:dyDescent="0.3"/>
    <row r="111" ht="12.75" customHeight="1" x14ac:dyDescent="0.3"/>
    <row r="112" ht="12" customHeight="1" x14ac:dyDescent="0.3"/>
    <row r="113" ht="60" customHeight="1" x14ac:dyDescent="0.3"/>
  </sheetData>
  <mergeCells count="39">
    <mergeCell ref="C41:E41"/>
    <mergeCell ref="C42:E42"/>
    <mergeCell ref="A35:B35"/>
    <mergeCell ref="A36:B36"/>
    <mergeCell ref="A37:B37"/>
    <mergeCell ref="A38:B38"/>
    <mergeCell ref="C40:E40"/>
    <mergeCell ref="A34:B34"/>
    <mergeCell ref="A23:B23"/>
    <mergeCell ref="A24:B24"/>
    <mergeCell ref="A25:B25"/>
    <mergeCell ref="A26:B26"/>
    <mergeCell ref="A27:B27"/>
    <mergeCell ref="A28:B28"/>
    <mergeCell ref="A29:B29"/>
    <mergeCell ref="A30:B30"/>
    <mergeCell ref="A31:B31"/>
    <mergeCell ref="A32:B32"/>
    <mergeCell ref="A33:B33"/>
    <mergeCell ref="A8:B8"/>
    <mergeCell ref="A9:B9"/>
    <mergeCell ref="A10:B10"/>
    <mergeCell ref="A11:B11"/>
    <mergeCell ref="A22:B22"/>
    <mergeCell ref="A12:B12"/>
    <mergeCell ref="A13:B13"/>
    <mergeCell ref="A14:B14"/>
    <mergeCell ref="A15:B15"/>
    <mergeCell ref="A16:B16"/>
    <mergeCell ref="A17:B17"/>
    <mergeCell ref="A18:B18"/>
    <mergeCell ref="A19:B19"/>
    <mergeCell ref="A20:B20"/>
    <mergeCell ref="A21:B21"/>
    <mergeCell ref="A1:B1"/>
    <mergeCell ref="A2:B2"/>
    <mergeCell ref="A3:B3"/>
    <mergeCell ref="A4:B4"/>
    <mergeCell ref="A7:B7"/>
  </mergeCells>
  <pageMargins left="0.7" right="0.7" top="0.75" bottom="0.75" header="0.3" footer="0.3"/>
  <pageSetup fitToWidth="0" fitToHeight="0" orientation="portrait" horizontalDpi="4294967293" verticalDpi="4294967293" r:id="rId1"/>
  <headerFooter scaleWithDoc="0" alignWithMargins="0"/>
  <ignoredErrors>
    <ignoredError sqref="D25"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38518F5D-B87E-45A1-89BE-B306B37903AC}">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vt:lpstr>
      <vt:lpstr>Building Envelope</vt:lpstr>
      <vt:lpstr>Ventilation</vt:lpstr>
      <vt:lpstr>Heat, Cool &amp; DHW</vt:lpstr>
      <vt:lpstr>Lights Appliances &amp; Renewables</vt:lpstr>
      <vt:lpstr>Water Management &amp; IAQ</vt:lpstr>
      <vt:lpstr>ENERGY STAR 1</vt:lpstr>
      <vt:lpstr>ENERGY STAR 2</vt:lpstr>
      <vt:lpstr>ENERGY STAR 3</vt:lpstr>
      <vt:lpstr>DOE</vt:lpstr>
      <vt:lpstr>Indoor Air Plus</vt:lpstr>
      <vt:lpstr>Revision log</vt:lpstr>
      <vt:lpstr>Appendix Calculators</vt:lpstr>
      <vt:lpstr>'Building Envelope'!Print_Area</vt:lpstr>
      <vt:lpstr>DOE!Print_Area</vt:lpstr>
      <vt:lpstr>'ENERGY STAR 1'!Print_Area</vt:lpstr>
      <vt:lpstr>'ENERGY STAR 2'!Print_Area</vt:lpstr>
      <vt:lpstr>'ENERGY STAR 3'!Print_Area</vt:lpstr>
      <vt:lpstr>'Heat, Cool &amp; DHW'!Print_Area</vt:lpstr>
      <vt:lpstr>'Indoor Air Plus'!Print_Area</vt:lpstr>
      <vt:lpstr>Intro!Print_Area</vt:lpstr>
      <vt:lpstr>'Lights Appliances &amp; Renewables'!Print_Area</vt:lpstr>
      <vt:lpstr>Ventilation!Print_Area</vt:lpstr>
      <vt:lpstr>'Water Management &amp; IAQ'!Print_Area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Lisa</cp:lastModifiedBy>
  <cp:lastPrinted>2019-01-11T20:52:06Z</cp:lastPrinted>
  <dcterms:created xsi:type="dcterms:W3CDTF">2013-06-27T00:10:55Z</dcterms:created>
  <dcterms:modified xsi:type="dcterms:W3CDTF">2019-02-18T17:22:16Z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{38518F5D-B87E-45A1-89BE-B306B37903AC}</vt:lpwstr>
  </property>
</Properties>
</file>