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Lisa\Documents\PHIUS\Tech Committee\PV Utilization\"/>
    </mc:Choice>
  </mc:AlternateContent>
  <xr:revisionPtr revIDLastSave="0" documentId="13_ncr:1_{59A4E78F-C65F-4200-8BEA-752A672ECBEE}" xr6:coauthVersionLast="41" xr6:coauthVersionMax="41" xr10:uidLastSave="{00000000-0000-0000-0000-000000000000}"/>
  <bookViews>
    <workbookView xWindow="-108" yWindow="-108" windowWidth="23256" windowHeight="12576" tabRatio="500" xr2:uid="{00000000-000D-0000-FFFF-FFFF00000000}"/>
  </bookViews>
  <sheets>
    <sheet name="PV Utilization Calculator" sheetId="2" r:id="rId1"/>
    <sheet name="Sheet1" sheetId="1" state="hidden" r:id="rId2"/>
  </sheets>
  <definedNames>
    <definedName name="a0">'PV Utilization Calculator'!$C$5</definedName>
    <definedName name="a1_">'PV Utilization Calculator'!$C$6</definedName>
    <definedName name="a2_">'PV Utilization Calculator'!$C$7</definedName>
    <definedName name="ValidZones">Sheet1!$F$1:$O$1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2" l="1"/>
  <c r="F37" i="2"/>
  <c r="F38" i="2"/>
  <c r="F39" i="2"/>
  <c r="F40" i="2"/>
  <c r="F41" i="2"/>
  <c r="F35" i="2"/>
  <c r="C5" i="2"/>
  <c r="C6" i="2"/>
  <c r="C7" i="2"/>
  <c r="E15" i="2"/>
  <c r="F15" i="2"/>
  <c r="D15" i="2"/>
  <c r="D41" i="2"/>
  <c r="D35" i="2"/>
  <c r="E35" i="2"/>
  <c r="D36" i="2"/>
  <c r="E36" i="2"/>
  <c r="D37" i="2"/>
  <c r="E37" i="2"/>
  <c r="D38" i="2"/>
  <c r="E38" i="2"/>
  <c r="D39" i="2"/>
  <c r="E39" i="2"/>
  <c r="D40" i="2"/>
  <c r="E40" i="2"/>
  <c r="E41" i="2"/>
  <c r="O132" i="1"/>
  <c r="O131" i="1"/>
  <c r="O130" i="1"/>
  <c r="O129" i="1"/>
  <c r="O128" i="1"/>
  <c r="O127" i="1"/>
  <c r="O126" i="1"/>
  <c r="O125" i="1"/>
  <c r="O124" i="1"/>
  <c r="O123" i="1"/>
  <c r="N122" i="1"/>
  <c r="N121" i="1"/>
  <c r="N120" i="1"/>
  <c r="N119" i="1"/>
  <c r="N118" i="1"/>
  <c r="N117" i="1"/>
  <c r="N116" i="1"/>
  <c r="N115" i="1"/>
  <c r="N114" i="1"/>
  <c r="M113" i="1"/>
  <c r="M112" i="1"/>
  <c r="M111" i="1"/>
  <c r="M110" i="1"/>
  <c r="M109" i="1"/>
  <c r="M108" i="1"/>
  <c r="M107" i="1"/>
  <c r="M106" i="1"/>
  <c r="M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K86" i="1"/>
  <c r="K85" i="1"/>
  <c r="K84" i="1"/>
  <c r="K83" i="1"/>
  <c r="K82" i="1"/>
  <c r="K81" i="1"/>
  <c r="K80" i="1"/>
  <c r="K79" i="1"/>
  <c r="K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I59" i="1"/>
  <c r="I58" i="1"/>
  <c r="I57" i="1"/>
  <c r="I56" i="1"/>
  <c r="I55" i="1"/>
  <c r="I54" i="1"/>
  <c r="I53" i="1"/>
  <c r="I52" i="1"/>
  <c r="I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F14" i="1"/>
  <c r="F13" i="1"/>
  <c r="F12" i="1"/>
  <c r="F11" i="1"/>
  <c r="F10" i="1"/>
  <c r="F9" i="1"/>
  <c r="F8" i="1"/>
  <c r="F7" i="1"/>
  <c r="F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4" authorId="0" shapeId="0" xr:uid="{00000000-0006-0000-0000-000001000000}">
      <text>
        <r>
          <rPr>
            <sz val="10"/>
            <color indexed="81"/>
            <rFont val="Calibri"/>
          </rPr>
          <t xml:space="preserve">IECC/ASHRAE zone system
</t>
        </r>
      </text>
    </comment>
  </commentList>
</comments>
</file>

<file path=xl/sharedStrings.xml><?xml version="1.0" encoding="utf-8"?>
<sst xmlns="http://schemas.openxmlformats.org/spreadsheetml/2006/main" count="281" uniqueCount="57">
  <si>
    <t>Zones -&gt;</t>
  </si>
  <si>
    <t>3C</t>
  </si>
  <si>
    <t>4C</t>
  </si>
  <si>
    <t>a0 -&gt;</t>
  </si>
  <si>
    <t>a1 -&gt;</t>
  </si>
  <si>
    <t>a2 -&gt;</t>
  </si>
  <si>
    <t>City</t>
  </si>
  <si>
    <t>Zone</t>
  </si>
  <si>
    <t>Array kW</t>
  </si>
  <si>
    <t>PV/Total</t>
  </si>
  <si>
    <t>Live utilization</t>
  </si>
  <si>
    <t>Utiliz curve fit</t>
  </si>
  <si>
    <t>Miami</t>
  </si>
  <si>
    <t>1A</t>
  </si>
  <si>
    <t>Houston</t>
  </si>
  <si>
    <t>2A</t>
  </si>
  <si>
    <t>Phoenix</t>
  </si>
  <si>
    <t>2B</t>
  </si>
  <si>
    <t>Memphis</t>
  </si>
  <si>
    <t>3A</t>
  </si>
  <si>
    <t>El Paso</t>
  </si>
  <si>
    <t>3B</t>
  </si>
  <si>
    <t>San Francisco</t>
  </si>
  <si>
    <t>Baltimore</t>
  </si>
  <si>
    <t>4A</t>
  </si>
  <si>
    <t>Albuquerque</t>
  </si>
  <si>
    <t>4B</t>
  </si>
  <si>
    <t>Salem</t>
  </si>
  <si>
    <t>Chicago</t>
  </si>
  <si>
    <t>5A</t>
  </si>
  <si>
    <t>Boise</t>
  </si>
  <si>
    <t>5B</t>
  </si>
  <si>
    <t>Burlington</t>
  </si>
  <si>
    <t>6A</t>
  </si>
  <si>
    <t>Duluth</t>
  </si>
  <si>
    <t>Fairbanks</t>
  </si>
  <si>
    <t>Select Climate Zone</t>
  </si>
  <si>
    <t>kWh</t>
  </si>
  <si>
    <t>Annual PV generation (kWh)</t>
  </si>
  <si>
    <t>http://pvwatts.nrel.gov</t>
  </si>
  <si>
    <t>a0</t>
  </si>
  <si>
    <t>a1</t>
  </si>
  <si>
    <t>a2</t>
  </si>
  <si>
    <t>PV kWh / Total usage kWh</t>
  </si>
  <si>
    <t>Array size (kW)</t>
  </si>
  <si>
    <r>
      <t xml:space="preserve">Onsite utilization fraction </t>
    </r>
    <r>
      <rPr>
        <sz val="9"/>
        <color rgb="FF000000"/>
        <rFont val="Arial"/>
        <family val="2"/>
      </rPr>
      <t>(coincident production-and-use)</t>
    </r>
  </si>
  <si>
    <t>Compare additional array sizes if desired.</t>
  </si>
  <si>
    <t>STEPS</t>
  </si>
  <si>
    <t>*Print Pvwatts output report and include with PHIUS submission.</t>
  </si>
  <si>
    <t xml:space="preserve">Use NREL's Pvwatts calculator to determine annual PV generation (kWh), input in C15 below. </t>
  </si>
  <si>
    <t xml:space="preserve">Input planned array size (kW) in cell B15 below. </t>
  </si>
  <si>
    <t xml:space="preserve">In WUFI Passive, add new device under the Systems branch. Select 'Photovoltaic/Renewable Energy' device type. </t>
  </si>
  <si>
    <t xml:space="preserve">Under PHIUS+ 2018 mode, the 'Onsite Utilization' is set to 1. </t>
  </si>
  <si>
    <t xml:space="preserve">Input the annual PV generation (cell C15) multiplied by the corresponding onsite utilization fraction (cell E15) into the 'Photovoltaic/Renewable Energy' input. </t>
  </si>
  <si>
    <t>Input into WUFI Passive 'Photovoltaic/renewable energy [kwh/yr]'</t>
  </si>
  <si>
    <r>
      <t xml:space="preserve">Input annual total </t>
    </r>
    <r>
      <rPr>
        <b/>
        <sz val="12"/>
        <color rgb="FF000000"/>
        <rFont val="Arial"/>
        <family val="2"/>
      </rPr>
      <t>electricity</t>
    </r>
    <r>
      <rPr>
        <sz val="12"/>
        <color rgb="FF000000"/>
        <rFont val="Arial"/>
        <family val="2"/>
      </rPr>
      <t xml:space="preserve"> usage (site) from energy model</t>
    </r>
  </si>
  <si>
    <t>PHIUS+ Core PV utilization calculator v1.1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</si>
</sst>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sz val="10"/>
      <color indexed="81"/>
      <name val="Calibri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sz val="9"/>
      <color rgb="FF000000"/>
      <name val="Arial"/>
      <family val="2"/>
    </font>
    <font>
      <i/>
      <sz val="10"/>
      <name val="Arial"/>
      <family val="2"/>
    </font>
    <font>
      <sz val="11"/>
      <color theme="0" tint="-0.499984740745262"/>
      <name val="Arial"/>
      <family val="2"/>
    </font>
    <font>
      <b/>
      <sz val="1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7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9" fillId="0" borderId="0" xfId="1" applyFont="1" applyAlignment="1">
      <alignment horizontal="left"/>
    </xf>
    <xf numFmtId="164" fontId="4" fillId="0" borderId="15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1" fillId="0" borderId="0" xfId="1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1" fontId="5" fillId="3" borderId="6" xfId="0" applyNumberFormat="1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'PV Utilization Calculator'!$E$34</c:f>
              <c:strCache>
                <c:ptCount val="1"/>
                <c:pt idx="0">
                  <c:v>Onsite utilization fraction (coincident production-and-use)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'PV Utilization Calculator'!$D$35:$D$41</c:f>
              <c:numCache>
                <c:formatCode>0.000</c:formatCode>
                <c:ptCount val="7"/>
                <c:pt idx="0">
                  <c:v>9.583333333333334E-2</c:v>
                </c:pt>
                <c:pt idx="1">
                  <c:v>0.19166666666666668</c:v>
                </c:pt>
                <c:pt idx="2">
                  <c:v>0.47916666666666669</c:v>
                </c:pt>
                <c:pt idx="3">
                  <c:v>0.67083333333333328</c:v>
                </c:pt>
                <c:pt idx="4">
                  <c:v>1.0583333333333333</c:v>
                </c:pt>
                <c:pt idx="5">
                  <c:v>1.5416666666666667</c:v>
                </c:pt>
                <c:pt idx="6">
                  <c:v>1.9166666666666667</c:v>
                </c:pt>
              </c:numCache>
            </c:numRef>
          </c:xVal>
          <c:yVal>
            <c:numRef>
              <c:f>'PV Utilization Calculator'!$E$35:$E$41</c:f>
              <c:numCache>
                <c:formatCode>0.000</c:formatCode>
                <c:ptCount val="7"/>
                <c:pt idx="0">
                  <c:v>1</c:v>
                </c:pt>
                <c:pt idx="1">
                  <c:v>0.89103218015962893</c:v>
                </c:pt>
                <c:pt idx="2">
                  <c:v>0.58418524634045832</c:v>
                </c:pt>
                <c:pt idx="3">
                  <c:v>0.46378017334051808</c:v>
                </c:pt>
                <c:pt idx="4">
                  <c:v>0.32354750277057515</c:v>
                </c:pt>
                <c:pt idx="5">
                  <c:v>0.23354990522727434</c:v>
                </c:pt>
                <c:pt idx="6">
                  <c:v>0.19180855267783326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80-4745-89B2-D9F7F8C32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11601552"/>
        <c:axId val="-1114099680"/>
      </c:scatterChart>
      <c:valAx>
        <c:axId val="-1111601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PV kWh / Total usage 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14099680"/>
        <c:crosses val="autoZero"/>
        <c:crossBetween val="midCat"/>
      </c:valAx>
      <c:valAx>
        <c:axId val="-11140996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Utilization fraction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11601552"/>
        <c:crosses val="autoZero"/>
        <c:crossBetween val="midCat"/>
        <c:majorUnit val="0.1"/>
        <c:minorUnit val="2.5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5134</xdr:colOff>
      <xdr:row>41</xdr:row>
      <xdr:rowOff>145940</xdr:rowOff>
    </xdr:from>
    <xdr:to>
      <xdr:col>4</xdr:col>
      <xdr:colOff>1265583</xdr:colOff>
      <xdr:row>56</xdr:row>
      <xdr:rowOff>79513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1444488</xdr:colOff>
      <xdr:row>19</xdr:row>
      <xdr:rowOff>125895</xdr:rowOff>
    </xdr:from>
    <xdr:to>
      <xdr:col>4</xdr:col>
      <xdr:colOff>819385</xdr:colOff>
      <xdr:row>30</xdr:row>
      <xdr:rowOff>68872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4CB603A-2ABF-4DBE-8788-35EF380F6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20958" y="4909930"/>
          <a:ext cx="4761905" cy="2295238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vwatts.nrel.gov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zoomScale="115" zoomScaleNormal="115" workbookViewId="0">
      <selection activeCell="F41" sqref="F41"/>
    </sheetView>
  </sheetViews>
  <sheetFormatPr defaultColWidth="10.77734375" defaultRowHeight="15.6" x14ac:dyDescent="0.3"/>
  <cols>
    <col min="1" max="1" width="8.44140625" style="9" customWidth="1"/>
    <col min="2" max="2" width="33.33203125" style="8" customWidth="1"/>
    <col min="3" max="3" width="20.5546875" style="8" customWidth="1"/>
    <col min="4" max="4" width="24.6640625" style="8" customWidth="1"/>
    <col min="5" max="5" width="19.109375" style="8" customWidth="1"/>
    <col min="6" max="6" width="24.88671875" style="8" customWidth="1"/>
    <col min="7" max="16384" width="10.77734375" style="8"/>
  </cols>
  <sheetData>
    <row r="1" spans="1:6" ht="22.8" x14ac:dyDescent="0.4">
      <c r="A1" s="32"/>
      <c r="B1" s="12" t="s">
        <v>56</v>
      </c>
    </row>
    <row r="3" spans="1:6" ht="16.2" thickBot="1" x14ac:dyDescent="0.35">
      <c r="A3" s="9" t="s">
        <v>47</v>
      </c>
    </row>
    <row r="4" spans="1:6" ht="16.2" thickBot="1" x14ac:dyDescent="0.35">
      <c r="A4" s="9">
        <v>1</v>
      </c>
      <c r="B4" s="6" t="s">
        <v>36</v>
      </c>
      <c r="C4" s="29">
        <v>5</v>
      </c>
    </row>
    <row r="5" spans="1:6" x14ac:dyDescent="0.3">
      <c r="B5" s="31" t="s">
        <v>40</v>
      </c>
      <c r="C5" s="31">
        <f>LOOKUP($C$4,ValidZones,Sheet1!F2:O2)</f>
        <v>6.3579999999999997</v>
      </c>
    </row>
    <row r="6" spans="1:6" x14ac:dyDescent="0.3">
      <c r="B6" s="31" t="s">
        <v>41</v>
      </c>
      <c r="C6" s="31">
        <f>LOOKUP($C$4,ValidZones,Sheet1!F3:O3)</f>
        <v>4.71</v>
      </c>
    </row>
    <row r="7" spans="1:6" ht="16.2" thickBot="1" x14ac:dyDescent="0.35">
      <c r="B7" s="31" t="s">
        <v>42</v>
      </c>
      <c r="C7" s="31">
        <f>LOOKUP($C$4,ValidZones,Sheet1!F4:O4)</f>
        <v>15.984</v>
      </c>
    </row>
    <row r="8" spans="1:6" ht="49.2" customHeight="1" thickBot="1" x14ac:dyDescent="0.35">
      <c r="A8" s="9">
        <v>2</v>
      </c>
      <c r="B8" s="11" t="s">
        <v>55</v>
      </c>
      <c r="C8" s="28">
        <v>6000</v>
      </c>
      <c r="D8" s="6" t="s">
        <v>37</v>
      </c>
    </row>
    <row r="9" spans="1:6" x14ac:dyDescent="0.3">
      <c r="B9" s="7"/>
    </row>
    <row r="10" spans="1:6" x14ac:dyDescent="0.3">
      <c r="A10" s="9">
        <v>3</v>
      </c>
      <c r="B10" s="6" t="s">
        <v>50</v>
      </c>
    </row>
    <row r="11" spans="1:6" x14ac:dyDescent="0.3">
      <c r="A11" s="9">
        <v>4</v>
      </c>
      <c r="B11" s="6" t="s">
        <v>49</v>
      </c>
    </row>
    <row r="12" spans="1:6" ht="17.399999999999999" x14ac:dyDescent="0.3">
      <c r="B12" s="15" t="s">
        <v>39</v>
      </c>
    </row>
    <row r="13" spans="1:6" x14ac:dyDescent="0.3">
      <c r="B13" s="30" t="s">
        <v>48</v>
      </c>
    </row>
    <row r="14" spans="1:6" ht="50.4" customHeight="1" thickBot="1" x14ac:dyDescent="0.35">
      <c r="B14" s="8" t="s">
        <v>44</v>
      </c>
      <c r="C14" s="7" t="s">
        <v>38</v>
      </c>
      <c r="D14" s="7" t="s">
        <v>43</v>
      </c>
      <c r="E14" s="7" t="s">
        <v>45</v>
      </c>
      <c r="F14" s="7" t="s">
        <v>54</v>
      </c>
    </row>
    <row r="15" spans="1:6" ht="16.2" thickBot="1" x14ac:dyDescent="0.35">
      <c r="B15" s="20">
        <v>1.5</v>
      </c>
      <c r="C15" s="21">
        <v>1725</v>
      </c>
      <c r="D15" s="19">
        <f>C15/$C$8</f>
        <v>0.28749999999999998</v>
      </c>
      <c r="E15" s="19">
        <f t="shared" ref="E15" si="0">MIN(1,(1+a0*D15)/(1+a1_*D15+a2_*D15^2))</f>
        <v>0.76944006649792762</v>
      </c>
      <c r="F15" s="33">
        <f>E15*C15</f>
        <v>1327.2841147089252</v>
      </c>
    </row>
    <row r="16" spans="1:6" x14ac:dyDescent="0.3">
      <c r="B16" s="13"/>
      <c r="C16" s="13"/>
      <c r="D16" s="14"/>
      <c r="E16" s="14"/>
    </row>
    <row r="17" spans="1:2" x14ac:dyDescent="0.3">
      <c r="A17" s="9">
        <v>5</v>
      </c>
      <c r="B17" s="6" t="s">
        <v>51</v>
      </c>
    </row>
    <row r="18" spans="1:2" x14ac:dyDescent="0.3">
      <c r="B18" s="6" t="s">
        <v>52</v>
      </c>
    </row>
    <row r="19" spans="1:2" x14ac:dyDescent="0.3">
      <c r="B19" s="6" t="s">
        <v>53</v>
      </c>
    </row>
    <row r="20" spans="1:2" x14ac:dyDescent="0.3">
      <c r="B20" s="6"/>
    </row>
    <row r="21" spans="1:2" ht="18" customHeight="1" x14ac:dyDescent="0.3">
      <c r="B21" s="6"/>
    </row>
    <row r="22" spans="1:2" ht="18" customHeight="1" x14ac:dyDescent="0.3">
      <c r="B22" s="6"/>
    </row>
    <row r="23" spans="1:2" ht="18" customHeight="1" x14ac:dyDescent="0.3">
      <c r="B23" s="6"/>
    </row>
    <row r="24" spans="1:2" ht="18" customHeight="1" x14ac:dyDescent="0.3">
      <c r="B24" s="6"/>
    </row>
    <row r="25" spans="1:2" ht="18" customHeight="1" x14ac:dyDescent="0.3">
      <c r="B25" s="6"/>
    </row>
    <row r="26" spans="1:2" x14ac:dyDescent="0.3">
      <c r="B26" s="6"/>
    </row>
    <row r="27" spans="1:2" x14ac:dyDescent="0.3">
      <c r="B27" s="6"/>
    </row>
    <row r="28" spans="1:2" x14ac:dyDescent="0.3">
      <c r="B28" s="6"/>
    </row>
    <row r="33" spans="1:8" x14ac:dyDescent="0.3">
      <c r="A33" s="9">
        <v>6</v>
      </c>
      <c r="B33" s="6" t="s">
        <v>46</v>
      </c>
    </row>
    <row r="34" spans="1:8" ht="49.2" customHeight="1" thickBot="1" x14ac:dyDescent="0.35">
      <c r="B34" s="8" t="s">
        <v>44</v>
      </c>
      <c r="C34" s="7" t="s">
        <v>38</v>
      </c>
      <c r="D34" s="7" t="s">
        <v>43</v>
      </c>
      <c r="E34" s="7" t="s">
        <v>45</v>
      </c>
      <c r="F34" s="7" t="s">
        <v>54</v>
      </c>
    </row>
    <row r="35" spans="1:8" x14ac:dyDescent="0.3">
      <c r="B35" s="22">
        <v>0.5</v>
      </c>
      <c r="C35" s="23">
        <v>575</v>
      </c>
      <c r="D35" s="16">
        <f t="shared" ref="D35:D41" si="1">C35/$C$8</f>
        <v>9.583333333333334E-2</v>
      </c>
      <c r="E35" s="16">
        <f t="shared" ref="E35:E41" si="2">MIN(1,(1+a0*D35)/(1+a1_*D35+a2_*D35^2))</f>
        <v>1</v>
      </c>
      <c r="F35" s="34">
        <f>E35*C35</f>
        <v>575</v>
      </c>
      <c r="H35" s="10"/>
    </row>
    <row r="36" spans="1:8" x14ac:dyDescent="0.3">
      <c r="B36" s="24">
        <v>1</v>
      </c>
      <c r="C36" s="25">
        <v>1150</v>
      </c>
      <c r="D36" s="17">
        <f t="shared" si="1"/>
        <v>0.19166666666666668</v>
      </c>
      <c r="E36" s="17">
        <f t="shared" si="2"/>
        <v>0.89103218015962893</v>
      </c>
      <c r="F36" s="35">
        <f t="shared" ref="F36:F41" si="3">E36*C36</f>
        <v>1024.6870071835733</v>
      </c>
      <c r="H36" s="10"/>
    </row>
    <row r="37" spans="1:8" x14ac:dyDescent="0.3">
      <c r="B37" s="24">
        <v>2.5</v>
      </c>
      <c r="C37" s="25">
        <v>2875</v>
      </c>
      <c r="D37" s="17">
        <f t="shared" si="1"/>
        <v>0.47916666666666669</v>
      </c>
      <c r="E37" s="17">
        <f t="shared" si="2"/>
        <v>0.58418524634045832</v>
      </c>
      <c r="F37" s="35">
        <f t="shared" si="3"/>
        <v>1679.5325832288177</v>
      </c>
      <c r="H37" s="10"/>
    </row>
    <row r="38" spans="1:8" x14ac:dyDescent="0.3">
      <c r="B38" s="24">
        <v>3.5</v>
      </c>
      <c r="C38" s="25">
        <v>4025</v>
      </c>
      <c r="D38" s="17">
        <f t="shared" si="1"/>
        <v>0.67083333333333328</v>
      </c>
      <c r="E38" s="17">
        <f t="shared" si="2"/>
        <v>0.46378017334051808</v>
      </c>
      <c r="F38" s="35">
        <f t="shared" si="3"/>
        <v>1866.7151976955852</v>
      </c>
      <c r="H38" s="10"/>
    </row>
    <row r="39" spans="1:8" x14ac:dyDescent="0.3">
      <c r="B39" s="24">
        <v>5.5</v>
      </c>
      <c r="C39" s="25">
        <v>6350</v>
      </c>
      <c r="D39" s="17">
        <f t="shared" si="1"/>
        <v>1.0583333333333333</v>
      </c>
      <c r="E39" s="17">
        <f t="shared" si="2"/>
        <v>0.32354750277057515</v>
      </c>
      <c r="F39" s="35">
        <f t="shared" si="3"/>
        <v>2054.5266425931522</v>
      </c>
      <c r="H39" s="10"/>
    </row>
    <row r="40" spans="1:8" x14ac:dyDescent="0.3">
      <c r="B40" s="24">
        <v>8</v>
      </c>
      <c r="C40" s="25">
        <v>9250</v>
      </c>
      <c r="D40" s="17">
        <f t="shared" si="1"/>
        <v>1.5416666666666667</v>
      </c>
      <c r="E40" s="17">
        <f t="shared" si="2"/>
        <v>0.23354990522727434</v>
      </c>
      <c r="F40" s="35">
        <f t="shared" si="3"/>
        <v>2160.3366233522875</v>
      </c>
      <c r="H40" s="10"/>
    </row>
    <row r="41" spans="1:8" ht="16.2" thickBot="1" x14ac:dyDescent="0.35">
      <c r="B41" s="26">
        <v>10</v>
      </c>
      <c r="C41" s="27">
        <v>11500</v>
      </c>
      <c r="D41" s="18">
        <f t="shared" si="1"/>
        <v>1.9166666666666667</v>
      </c>
      <c r="E41" s="18">
        <f t="shared" si="2"/>
        <v>0.19180855267783326</v>
      </c>
      <c r="F41" s="36">
        <f t="shared" si="3"/>
        <v>2205.7983557950824</v>
      </c>
    </row>
    <row r="42" spans="1:8" x14ac:dyDescent="0.3">
      <c r="F42" s="10"/>
    </row>
  </sheetData>
  <dataValidations count="1">
    <dataValidation type="list" sqref="C4" xr:uid="{00000000-0002-0000-0000-000000000000}">
      <formula1>ValidZones</formula1>
    </dataValidation>
  </dataValidations>
  <hyperlinks>
    <hyperlink ref="B12" r:id="rId1" xr:uid="{00000000-0004-0000-0000-000000000000}"/>
  </hyperlinks>
  <pageMargins left="0.7" right="0.7" top="0.75" bottom="0.75" header="0.3" footer="0.3"/>
  <pageSetup orientation="portrait" horizontalDpi="4294967293" verticalDpi="4294967293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32"/>
  <sheetViews>
    <sheetView workbookViewId="0"/>
  </sheetViews>
  <sheetFormatPr defaultColWidth="14.44140625" defaultRowHeight="15.75" customHeight="1" x14ac:dyDescent="0.25"/>
  <sheetData>
    <row r="1" spans="1:15" ht="15.75" customHeight="1" x14ac:dyDescent="0.25">
      <c r="A1" s="1"/>
      <c r="B1" s="1"/>
      <c r="C1" s="1"/>
      <c r="D1" s="1"/>
      <c r="E1" s="2" t="s">
        <v>0</v>
      </c>
      <c r="F1" s="3">
        <v>1</v>
      </c>
      <c r="G1" s="3">
        <v>2</v>
      </c>
      <c r="H1" s="3">
        <v>3</v>
      </c>
      <c r="I1" s="3" t="s">
        <v>1</v>
      </c>
      <c r="J1" s="3">
        <v>4</v>
      </c>
      <c r="K1" s="3" t="s">
        <v>2</v>
      </c>
      <c r="L1" s="3">
        <v>5</v>
      </c>
      <c r="M1" s="3">
        <v>6</v>
      </c>
      <c r="N1" s="3">
        <v>7</v>
      </c>
      <c r="O1" s="3">
        <v>8</v>
      </c>
    </row>
    <row r="2" spans="1:15" ht="15.75" customHeight="1" x14ac:dyDescent="0.25">
      <c r="A2" s="1"/>
      <c r="B2" s="1"/>
      <c r="C2" s="1"/>
      <c r="D2" s="1"/>
      <c r="E2" s="2" t="s">
        <v>3</v>
      </c>
      <c r="F2" s="4">
        <v>2.3279999999999998</v>
      </c>
      <c r="G2" s="3">
        <v>2.2930000000000001</v>
      </c>
      <c r="H2" s="3">
        <v>2.7469999999999999</v>
      </c>
      <c r="I2" s="3">
        <v>3.4630000000000001</v>
      </c>
      <c r="J2" s="3">
        <v>2.8809999999999998</v>
      </c>
      <c r="K2" s="3">
        <v>5.28</v>
      </c>
      <c r="L2" s="3">
        <v>6.3579999999999997</v>
      </c>
      <c r="M2" s="3">
        <v>7.05</v>
      </c>
      <c r="N2" s="3">
        <v>11.5</v>
      </c>
      <c r="O2" s="3">
        <v>19.350000000000001</v>
      </c>
    </row>
    <row r="3" spans="1:15" ht="15.75" customHeight="1" x14ac:dyDescent="0.25">
      <c r="A3" s="1"/>
      <c r="B3" s="1"/>
      <c r="C3" s="1"/>
      <c r="D3" s="1"/>
      <c r="E3" s="2" t="s">
        <v>4</v>
      </c>
      <c r="F3" s="4">
        <v>1.498</v>
      </c>
      <c r="G3" s="3">
        <v>1.4670000000000001</v>
      </c>
      <c r="H3" s="3">
        <v>1.7410000000000001</v>
      </c>
      <c r="I3" s="3">
        <v>2.1110000000000002</v>
      </c>
      <c r="J3" s="3">
        <v>1.8089999999999999</v>
      </c>
      <c r="K3" s="3">
        <v>3.7650000000000001</v>
      </c>
      <c r="L3" s="3">
        <v>4.71</v>
      </c>
      <c r="M3" s="3">
        <v>5.444</v>
      </c>
      <c r="N3" s="3">
        <v>9.1579999999999995</v>
      </c>
      <c r="O3" s="3">
        <v>15.776</v>
      </c>
    </row>
    <row r="4" spans="1:15" ht="15.75" customHeight="1" x14ac:dyDescent="0.25">
      <c r="A4" s="1"/>
      <c r="B4" s="1"/>
      <c r="C4" s="1"/>
      <c r="D4" s="1"/>
      <c r="E4" s="2" t="s">
        <v>5</v>
      </c>
      <c r="F4" s="4">
        <v>5.633</v>
      </c>
      <c r="G4" s="3">
        <v>5.6070000000000002</v>
      </c>
      <c r="H4" s="3">
        <v>6.9050000000000002</v>
      </c>
      <c r="I4" s="3">
        <v>8.7569999999999997</v>
      </c>
      <c r="J4" s="3">
        <v>7.2590000000000003</v>
      </c>
      <c r="K4" s="3">
        <v>12.999000000000001</v>
      </c>
      <c r="L4" s="3">
        <v>15.984</v>
      </c>
      <c r="M4" s="3">
        <v>17.227</v>
      </c>
      <c r="N4" s="3">
        <v>28.99</v>
      </c>
      <c r="O4" s="3">
        <v>73.295000000000002</v>
      </c>
    </row>
    <row r="5" spans="1:15" ht="15.75" customHeight="1" x14ac:dyDescent="0.2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5" t="s">
        <v>11</v>
      </c>
      <c r="G5" s="5" t="s">
        <v>11</v>
      </c>
      <c r="H5" s="5" t="s">
        <v>11</v>
      </c>
      <c r="I5" s="5" t="s">
        <v>11</v>
      </c>
      <c r="J5" s="5" t="s">
        <v>11</v>
      </c>
      <c r="K5" s="5" t="s">
        <v>11</v>
      </c>
      <c r="L5" s="5" t="s">
        <v>11</v>
      </c>
      <c r="M5" s="5" t="s">
        <v>11</v>
      </c>
      <c r="N5" s="5" t="s">
        <v>11</v>
      </c>
      <c r="O5" s="5" t="s">
        <v>11</v>
      </c>
    </row>
    <row r="6" spans="1:15" ht="15.75" customHeight="1" x14ac:dyDescent="0.25">
      <c r="A6" s="2" t="s">
        <v>12</v>
      </c>
      <c r="B6" s="2" t="s">
        <v>13</v>
      </c>
      <c r="C6" s="2">
        <v>0</v>
      </c>
      <c r="D6" s="2">
        <v>0</v>
      </c>
      <c r="E6" s="2">
        <v>1</v>
      </c>
      <c r="F6">
        <f t="shared" ref="F6:F14" si="0">MIN(1,(1+F$2*$D6)/(1+F$3*$D6+F$4*$D6^2))</f>
        <v>1</v>
      </c>
    </row>
    <row r="7" spans="1:15" ht="15.75" customHeight="1" x14ac:dyDescent="0.25">
      <c r="A7" s="2" t="s">
        <v>12</v>
      </c>
      <c r="B7" s="2" t="s">
        <v>13</v>
      </c>
      <c r="C7" s="2">
        <v>0.5</v>
      </c>
      <c r="D7" s="2">
        <v>9.2837000000000003E-2</v>
      </c>
      <c r="E7" s="2">
        <v>1</v>
      </c>
      <c r="F7">
        <f t="shared" si="0"/>
        <v>1</v>
      </c>
    </row>
    <row r="8" spans="1:15" ht="15.75" customHeight="1" x14ac:dyDescent="0.25">
      <c r="A8" s="2" t="s">
        <v>12</v>
      </c>
      <c r="B8" s="2" t="s">
        <v>13</v>
      </c>
      <c r="C8" s="2">
        <v>1</v>
      </c>
      <c r="D8" s="2">
        <v>0.18591299999999999</v>
      </c>
      <c r="E8" s="2">
        <v>0.98449399999999998</v>
      </c>
      <c r="F8">
        <f t="shared" si="0"/>
        <v>0.972583926061379</v>
      </c>
    </row>
    <row r="9" spans="1:15" ht="15.75" customHeight="1" x14ac:dyDescent="0.25">
      <c r="A9" s="2" t="s">
        <v>12</v>
      </c>
      <c r="B9" s="2" t="s">
        <v>13</v>
      </c>
      <c r="C9" s="2">
        <v>1.5</v>
      </c>
      <c r="D9" s="2">
        <v>0.27916800000000003</v>
      </c>
      <c r="E9" s="2">
        <v>0.90572900000000001</v>
      </c>
      <c r="F9">
        <f t="shared" si="0"/>
        <v>0.88838191600104055</v>
      </c>
    </row>
    <row r="10" spans="1:15" ht="15.75" customHeight="1" x14ac:dyDescent="0.25">
      <c r="A10" s="2" t="s">
        <v>12</v>
      </c>
      <c r="B10" s="2" t="s">
        <v>13</v>
      </c>
      <c r="C10" s="2">
        <v>2.5</v>
      </c>
      <c r="D10" s="2">
        <v>0.46593000000000001</v>
      </c>
      <c r="E10" s="2">
        <v>0.70699999999999996</v>
      </c>
      <c r="F10">
        <f t="shared" si="0"/>
        <v>0.71372903336707305</v>
      </c>
    </row>
    <row r="11" spans="1:15" ht="15.75" customHeight="1" x14ac:dyDescent="0.25">
      <c r="A11" s="2" t="s">
        <v>12</v>
      </c>
      <c r="B11" s="2" t="s">
        <v>13</v>
      </c>
      <c r="C11" s="2">
        <v>3.5</v>
      </c>
      <c r="D11" s="2">
        <v>0.65308999999999995</v>
      </c>
      <c r="E11" s="2">
        <v>0.56067900000000004</v>
      </c>
      <c r="F11">
        <f t="shared" si="0"/>
        <v>0.57530715289781265</v>
      </c>
    </row>
    <row r="12" spans="1:15" ht="15.75" customHeight="1" x14ac:dyDescent="0.25">
      <c r="A12" s="2" t="s">
        <v>12</v>
      </c>
      <c r="B12" s="2" t="s">
        <v>13</v>
      </c>
      <c r="C12" s="2">
        <v>5.5</v>
      </c>
      <c r="D12" s="2">
        <v>1.028351</v>
      </c>
      <c r="E12" s="2">
        <v>0.39520499999999997</v>
      </c>
      <c r="F12">
        <f t="shared" si="0"/>
        <v>0.39941643173418667</v>
      </c>
    </row>
    <row r="13" spans="1:15" ht="15.75" customHeight="1" x14ac:dyDescent="0.25">
      <c r="A13" s="2" t="s">
        <v>12</v>
      </c>
      <c r="B13" s="2" t="s">
        <v>13</v>
      </c>
      <c r="C13" s="2">
        <v>8</v>
      </c>
      <c r="D13" s="2">
        <v>1.4986409999999999</v>
      </c>
      <c r="E13" s="2">
        <v>0.28876000000000002</v>
      </c>
      <c r="F13">
        <f t="shared" si="0"/>
        <v>0.28238318724866329</v>
      </c>
    </row>
    <row r="14" spans="1:15" ht="15.75" customHeight="1" x14ac:dyDescent="0.25">
      <c r="A14" s="2" t="s">
        <v>12</v>
      </c>
      <c r="B14" s="2" t="s">
        <v>13</v>
      </c>
      <c r="C14" s="2">
        <v>12</v>
      </c>
      <c r="D14" s="2">
        <v>2.2526660000000001</v>
      </c>
      <c r="E14" s="2">
        <v>0.202431</v>
      </c>
      <c r="F14">
        <f t="shared" si="0"/>
        <v>0.18945275147370713</v>
      </c>
    </row>
    <row r="15" spans="1:15" ht="15.75" customHeight="1" x14ac:dyDescent="0.25">
      <c r="A15" s="2" t="s">
        <v>14</v>
      </c>
      <c r="B15" s="2" t="s">
        <v>15</v>
      </c>
      <c r="C15" s="2">
        <v>0</v>
      </c>
      <c r="D15" s="2">
        <v>0</v>
      </c>
      <c r="E15" s="2">
        <v>1</v>
      </c>
      <c r="G15">
        <f t="shared" ref="G15:G32" si="1">MIN(1,(1+G$2*$D15)/(1+G$3*$D15+G$4*$D15^2))</f>
        <v>1</v>
      </c>
    </row>
    <row r="16" spans="1:15" ht="15.75" customHeight="1" x14ac:dyDescent="0.25">
      <c r="A16" s="2" t="s">
        <v>14</v>
      </c>
      <c r="B16" s="2" t="s">
        <v>15</v>
      </c>
      <c r="C16" s="2">
        <v>0.5</v>
      </c>
      <c r="D16" s="2">
        <v>9.0330999999999995E-2</v>
      </c>
      <c r="E16" s="2">
        <v>1</v>
      </c>
      <c r="G16">
        <f t="shared" si="1"/>
        <v>1</v>
      </c>
    </row>
    <row r="17" spans="1:7" ht="15.75" customHeight="1" x14ac:dyDescent="0.25">
      <c r="A17" s="2" t="s">
        <v>14</v>
      </c>
      <c r="B17" s="2" t="s">
        <v>15</v>
      </c>
      <c r="C17" s="2">
        <v>1</v>
      </c>
      <c r="D17" s="2">
        <v>0.18086199999999999</v>
      </c>
      <c r="E17" s="2">
        <v>0.97273600000000005</v>
      </c>
      <c r="G17">
        <f t="shared" si="1"/>
        <v>0.97651819890382718</v>
      </c>
    </row>
    <row r="18" spans="1:7" ht="15.75" customHeight="1" x14ac:dyDescent="0.25">
      <c r="A18" s="2" t="s">
        <v>14</v>
      </c>
      <c r="B18" s="2" t="s">
        <v>15</v>
      </c>
      <c r="C18" s="2">
        <v>1.5</v>
      </c>
      <c r="D18" s="2">
        <v>0.27155299999999999</v>
      </c>
      <c r="E18" s="2">
        <v>0.87473299999999998</v>
      </c>
      <c r="G18">
        <f t="shared" si="1"/>
        <v>0.89559575283117321</v>
      </c>
    </row>
    <row r="19" spans="1:7" ht="15.75" customHeight="1" x14ac:dyDescent="0.25">
      <c r="A19" s="2" t="s">
        <v>14</v>
      </c>
      <c r="B19" s="2" t="s">
        <v>15</v>
      </c>
      <c r="C19" s="2">
        <v>2.5</v>
      </c>
      <c r="D19" s="2">
        <v>0.45314300000000002</v>
      </c>
      <c r="E19" s="2">
        <v>0.68748100000000001</v>
      </c>
      <c r="G19">
        <f t="shared" si="1"/>
        <v>0.7240726911683194</v>
      </c>
    </row>
    <row r="20" spans="1:7" ht="15.75" customHeight="1" x14ac:dyDescent="0.25">
      <c r="A20" s="2" t="s">
        <v>14</v>
      </c>
      <c r="B20" s="2" t="s">
        <v>15</v>
      </c>
      <c r="C20" s="2">
        <v>3.5</v>
      </c>
      <c r="D20" s="2">
        <v>0.63508799999999999</v>
      </c>
      <c r="E20" s="2">
        <v>0.55365200000000003</v>
      </c>
      <c r="G20">
        <f t="shared" si="1"/>
        <v>0.58577376121524083</v>
      </c>
    </row>
    <row r="21" spans="1:7" ht="15.75" customHeight="1" x14ac:dyDescent="0.25">
      <c r="A21" s="2" t="s">
        <v>14</v>
      </c>
      <c r="B21" s="2" t="s">
        <v>15</v>
      </c>
      <c r="C21" s="2">
        <v>5.5</v>
      </c>
      <c r="D21" s="2">
        <v>0.999838</v>
      </c>
      <c r="E21" s="2">
        <v>0.39303500000000002</v>
      </c>
      <c r="G21">
        <f t="shared" si="1"/>
        <v>0.40791013781844471</v>
      </c>
    </row>
    <row r="22" spans="1:7" ht="15.75" customHeight="1" x14ac:dyDescent="0.25">
      <c r="A22" s="2" t="s">
        <v>14</v>
      </c>
      <c r="B22" s="2" t="s">
        <v>15</v>
      </c>
      <c r="C22" s="2">
        <v>8</v>
      </c>
      <c r="D22" s="2">
        <v>1.4568840000000001</v>
      </c>
      <c r="E22" s="2">
        <v>0.28794900000000001</v>
      </c>
      <c r="G22">
        <f t="shared" si="1"/>
        <v>0.28864121132449921</v>
      </c>
    </row>
    <row r="23" spans="1:7" ht="15.75" customHeight="1" x14ac:dyDescent="0.25">
      <c r="A23" s="2" t="s">
        <v>14</v>
      </c>
      <c r="B23" s="2" t="s">
        <v>15</v>
      </c>
      <c r="C23" s="2">
        <v>12</v>
      </c>
      <c r="D23" s="2">
        <v>2.189584</v>
      </c>
      <c r="E23" s="2">
        <v>0.202738</v>
      </c>
      <c r="G23">
        <f t="shared" si="1"/>
        <v>0.1936317746560183</v>
      </c>
    </row>
    <row r="24" spans="1:7" ht="15.75" customHeight="1" x14ac:dyDescent="0.25">
      <c r="A24" s="2" t="s">
        <v>16</v>
      </c>
      <c r="B24" s="2" t="s">
        <v>17</v>
      </c>
      <c r="C24" s="2">
        <v>0</v>
      </c>
      <c r="D24" s="2">
        <v>0</v>
      </c>
      <c r="E24" s="2">
        <v>1</v>
      </c>
      <c r="G24">
        <f t="shared" si="1"/>
        <v>1</v>
      </c>
    </row>
    <row r="25" spans="1:7" ht="15.75" customHeight="1" x14ac:dyDescent="0.25">
      <c r="A25" s="2" t="s">
        <v>16</v>
      </c>
      <c r="B25" s="2" t="s">
        <v>17</v>
      </c>
      <c r="C25" s="2">
        <v>0.5</v>
      </c>
      <c r="D25" s="2">
        <v>0.12784200000000001</v>
      </c>
      <c r="E25" s="2">
        <v>1</v>
      </c>
      <c r="G25">
        <f t="shared" si="1"/>
        <v>1</v>
      </c>
    </row>
    <row r="26" spans="1:7" ht="15.75" customHeight="1" x14ac:dyDescent="0.25">
      <c r="A26" s="2" t="s">
        <v>16</v>
      </c>
      <c r="B26" s="2" t="s">
        <v>17</v>
      </c>
      <c r="C26" s="2">
        <v>1</v>
      </c>
      <c r="D26" s="2">
        <v>0.25596600000000003</v>
      </c>
      <c r="E26" s="2">
        <v>0.96640999999999999</v>
      </c>
      <c r="G26">
        <f t="shared" si="1"/>
        <v>0.91052958943202189</v>
      </c>
    </row>
    <row r="27" spans="1:7" ht="15.75" customHeight="1" x14ac:dyDescent="0.25">
      <c r="A27" s="2" t="s">
        <v>16</v>
      </c>
      <c r="B27" s="2" t="s">
        <v>17</v>
      </c>
      <c r="C27" s="2">
        <v>1.5</v>
      </c>
      <c r="D27" s="2">
        <v>0.38427499999999998</v>
      </c>
      <c r="E27" s="2">
        <v>0.83108599999999999</v>
      </c>
      <c r="G27">
        <f t="shared" si="1"/>
        <v>0.78652888248345099</v>
      </c>
    </row>
    <row r="28" spans="1:7" ht="15.75" customHeight="1" x14ac:dyDescent="0.25">
      <c r="A28" s="2" t="s">
        <v>16</v>
      </c>
      <c r="B28" s="2" t="s">
        <v>17</v>
      </c>
      <c r="C28" s="2">
        <v>2.5</v>
      </c>
      <c r="D28" s="2">
        <v>0.64116300000000004</v>
      </c>
      <c r="E28" s="2">
        <v>0.58577800000000002</v>
      </c>
      <c r="G28">
        <f t="shared" si="1"/>
        <v>0.58182719676546479</v>
      </c>
    </row>
    <row r="29" spans="1:7" ht="15.75" customHeight="1" x14ac:dyDescent="0.25">
      <c r="A29" s="2" t="s">
        <v>16</v>
      </c>
      <c r="B29" s="2" t="s">
        <v>17</v>
      </c>
      <c r="C29" s="2">
        <v>3.5</v>
      </c>
      <c r="D29" s="2">
        <v>0.89845200000000003</v>
      </c>
      <c r="E29" s="2">
        <v>0.44881100000000002</v>
      </c>
      <c r="G29">
        <f t="shared" si="1"/>
        <v>0.44712310982949133</v>
      </c>
    </row>
    <row r="30" spans="1:7" ht="15.75" customHeight="1" x14ac:dyDescent="0.25">
      <c r="A30" s="2" t="s">
        <v>16</v>
      </c>
      <c r="B30" s="2" t="s">
        <v>17</v>
      </c>
      <c r="C30" s="2">
        <v>5.5</v>
      </c>
      <c r="D30" s="2">
        <v>1.413942</v>
      </c>
      <c r="E30" s="2">
        <v>0.30487799999999998</v>
      </c>
      <c r="G30">
        <f t="shared" si="1"/>
        <v>0.29698857872928142</v>
      </c>
    </row>
    <row r="31" spans="1:7" ht="15.75" customHeight="1" x14ac:dyDescent="0.25">
      <c r="A31" s="2" t="s">
        <v>16</v>
      </c>
      <c r="B31" s="2" t="s">
        <v>17</v>
      </c>
      <c r="C31" s="2">
        <v>8</v>
      </c>
      <c r="D31" s="2">
        <v>2.0594939999999999</v>
      </c>
      <c r="E31" s="2">
        <v>0.21801400000000001</v>
      </c>
      <c r="G31">
        <f t="shared" si="1"/>
        <v>0.20581685544096645</v>
      </c>
    </row>
    <row r="32" spans="1:7" ht="15.75" customHeight="1" x14ac:dyDescent="0.25">
      <c r="A32" s="2" t="s">
        <v>16</v>
      </c>
      <c r="B32" s="2" t="s">
        <v>17</v>
      </c>
      <c r="C32" s="2">
        <v>12</v>
      </c>
      <c r="D32" s="2">
        <v>3.0940289999999999</v>
      </c>
      <c r="E32" s="2">
        <v>0.15082200000000001</v>
      </c>
      <c r="G32">
        <f t="shared" si="1"/>
        <v>0.13669898871337657</v>
      </c>
    </row>
    <row r="33" spans="1:8" ht="15.75" customHeight="1" x14ac:dyDescent="0.25">
      <c r="A33" s="2" t="s">
        <v>18</v>
      </c>
      <c r="B33" s="2" t="s">
        <v>19</v>
      </c>
      <c r="C33" s="2">
        <v>0</v>
      </c>
      <c r="D33" s="2">
        <v>0</v>
      </c>
      <c r="E33" s="2">
        <v>1</v>
      </c>
      <c r="H33">
        <f t="shared" ref="H33:H50" si="2">MIN(1,(1+H$2*$D33)/(1+H$3*$D33+H$4*$D33^2))</f>
        <v>1</v>
      </c>
    </row>
    <row r="34" spans="1:8" ht="15.75" customHeight="1" x14ac:dyDescent="0.25">
      <c r="A34" s="2" t="s">
        <v>18</v>
      </c>
      <c r="B34" s="2" t="s">
        <v>19</v>
      </c>
      <c r="C34" s="2">
        <v>0.5</v>
      </c>
      <c r="D34" s="2">
        <v>9.6502000000000004E-2</v>
      </c>
      <c r="E34" s="2">
        <v>1</v>
      </c>
      <c r="H34">
        <f t="shared" si="2"/>
        <v>1</v>
      </c>
    </row>
    <row r="35" spans="1:8" ht="15.75" customHeight="1" x14ac:dyDescent="0.25">
      <c r="A35" s="2" t="s">
        <v>18</v>
      </c>
      <c r="B35" s="2" t="s">
        <v>19</v>
      </c>
      <c r="C35" s="2">
        <v>1</v>
      </c>
      <c r="D35" s="2">
        <v>0.19322900000000001</v>
      </c>
      <c r="E35" s="2">
        <v>0.957646</v>
      </c>
      <c r="H35">
        <f t="shared" si="2"/>
        <v>0.96021476028454911</v>
      </c>
    </row>
    <row r="36" spans="1:8" ht="15.75" customHeight="1" x14ac:dyDescent="0.25">
      <c r="A36" s="2" t="s">
        <v>18</v>
      </c>
      <c r="B36" s="2" t="s">
        <v>19</v>
      </c>
      <c r="C36" s="2">
        <v>1.5</v>
      </c>
      <c r="D36" s="2">
        <v>0.290126</v>
      </c>
      <c r="E36" s="2">
        <v>0.83616800000000002</v>
      </c>
      <c r="H36">
        <f t="shared" si="2"/>
        <v>0.86131186298081364</v>
      </c>
    </row>
    <row r="37" spans="1:8" ht="15.75" customHeight="1" x14ac:dyDescent="0.25">
      <c r="A37" s="2" t="s">
        <v>18</v>
      </c>
      <c r="B37" s="2" t="s">
        <v>19</v>
      </c>
      <c r="C37" s="2">
        <v>2.5</v>
      </c>
      <c r="D37" s="2">
        <v>0.48415900000000001</v>
      </c>
      <c r="E37" s="2">
        <v>0.62994300000000003</v>
      </c>
      <c r="H37">
        <f t="shared" si="2"/>
        <v>0.67311002289869337</v>
      </c>
    </row>
    <row r="38" spans="1:8" ht="15.75" customHeight="1" x14ac:dyDescent="0.25">
      <c r="A38" s="2" t="s">
        <v>18</v>
      </c>
      <c r="B38" s="2" t="s">
        <v>19</v>
      </c>
      <c r="C38" s="2">
        <v>3.5</v>
      </c>
      <c r="D38" s="2">
        <v>0.67856700000000003</v>
      </c>
      <c r="E38" s="2">
        <v>0.49973400000000001</v>
      </c>
      <c r="H38">
        <f t="shared" si="2"/>
        <v>0.53425158631007108</v>
      </c>
    </row>
    <row r="39" spans="1:8" ht="15.75" customHeight="1" x14ac:dyDescent="0.25">
      <c r="A39" s="2" t="s">
        <v>18</v>
      </c>
      <c r="B39" s="2" t="s">
        <v>19</v>
      </c>
      <c r="C39" s="2">
        <v>5.5</v>
      </c>
      <c r="D39" s="2">
        <v>1.0684039999999999</v>
      </c>
      <c r="E39" s="2">
        <v>0.35551899999999997</v>
      </c>
      <c r="H39">
        <f t="shared" si="2"/>
        <v>0.36630831021759747</v>
      </c>
    </row>
    <row r="40" spans="1:8" ht="15.75" customHeight="1" x14ac:dyDescent="0.25">
      <c r="A40" s="2" t="s">
        <v>18</v>
      </c>
      <c r="B40" s="2" t="s">
        <v>19</v>
      </c>
      <c r="C40" s="2">
        <v>8</v>
      </c>
      <c r="D40" s="2">
        <v>1.5569269999999999</v>
      </c>
      <c r="E40" s="2">
        <v>0.26185399999999998</v>
      </c>
      <c r="H40">
        <f t="shared" si="2"/>
        <v>0.25805725239144334</v>
      </c>
    </row>
    <row r="41" spans="1:8" ht="15.75" customHeight="1" x14ac:dyDescent="0.25">
      <c r="A41" s="2" t="s">
        <v>18</v>
      </c>
      <c r="B41" s="2" t="s">
        <v>19</v>
      </c>
      <c r="C41" s="2">
        <v>12</v>
      </c>
      <c r="D41" s="2">
        <v>2.3401429999999999</v>
      </c>
      <c r="E41" s="2">
        <v>0.185528</v>
      </c>
      <c r="H41">
        <f t="shared" si="2"/>
        <v>0.17320468607667641</v>
      </c>
    </row>
    <row r="42" spans="1:8" ht="15.75" customHeight="1" x14ac:dyDescent="0.25">
      <c r="A42" s="2" t="s">
        <v>20</v>
      </c>
      <c r="B42" s="2" t="s">
        <v>21</v>
      </c>
      <c r="C42" s="2">
        <v>0</v>
      </c>
      <c r="D42" s="2">
        <v>0</v>
      </c>
      <c r="E42" s="2">
        <v>1</v>
      </c>
      <c r="H42">
        <f t="shared" si="2"/>
        <v>1</v>
      </c>
    </row>
    <row r="43" spans="1:8" ht="15.75" customHeight="1" x14ac:dyDescent="0.25">
      <c r="A43" s="2" t="s">
        <v>20</v>
      </c>
      <c r="B43" s="2" t="s">
        <v>21</v>
      </c>
      <c r="C43" s="2">
        <v>0.5</v>
      </c>
      <c r="D43" s="2">
        <v>0.14654</v>
      </c>
      <c r="E43" s="2">
        <v>1</v>
      </c>
      <c r="H43">
        <f t="shared" si="2"/>
        <v>0.99938824889292543</v>
      </c>
    </row>
    <row r="44" spans="1:8" ht="15.75" customHeight="1" x14ac:dyDescent="0.25">
      <c r="A44" s="2" t="s">
        <v>20</v>
      </c>
      <c r="B44" s="2" t="s">
        <v>21</v>
      </c>
      <c r="C44" s="2">
        <v>1</v>
      </c>
      <c r="D44" s="2">
        <v>0.29344300000000001</v>
      </c>
      <c r="E44" s="2">
        <v>0.92861300000000002</v>
      </c>
      <c r="H44">
        <f t="shared" si="2"/>
        <v>0.85780932145566779</v>
      </c>
    </row>
    <row r="45" spans="1:8" ht="15.75" customHeight="1" x14ac:dyDescent="0.25">
      <c r="A45" s="2" t="s">
        <v>20</v>
      </c>
      <c r="B45" s="2" t="s">
        <v>21</v>
      </c>
      <c r="C45" s="2">
        <v>1.5</v>
      </c>
      <c r="D45" s="2">
        <v>0.44060700000000003</v>
      </c>
      <c r="E45" s="2">
        <v>0.74128499999999997</v>
      </c>
      <c r="H45">
        <f t="shared" si="2"/>
        <v>0.71127252003045172</v>
      </c>
    </row>
    <row r="46" spans="1:8" ht="15.75" customHeight="1" x14ac:dyDescent="0.25">
      <c r="A46" s="2" t="s">
        <v>20</v>
      </c>
      <c r="B46" s="2" t="s">
        <v>21</v>
      </c>
      <c r="C46" s="2">
        <v>2.5</v>
      </c>
      <c r="D46" s="2">
        <v>0.73538300000000001</v>
      </c>
      <c r="E46" s="2">
        <v>0.50399400000000005</v>
      </c>
      <c r="H46">
        <f t="shared" si="2"/>
        <v>0.50214069471389922</v>
      </c>
    </row>
    <row r="47" spans="1:8" ht="15.75" customHeight="1" x14ac:dyDescent="0.25">
      <c r="A47" s="2" t="s">
        <v>20</v>
      </c>
      <c r="B47" s="2" t="s">
        <v>21</v>
      </c>
      <c r="C47" s="2">
        <v>3.5</v>
      </c>
      <c r="D47" s="2">
        <v>1.0307329999999999</v>
      </c>
      <c r="E47" s="2">
        <v>0.38048199999999999</v>
      </c>
      <c r="H47">
        <f t="shared" si="2"/>
        <v>0.37820859467580592</v>
      </c>
    </row>
    <row r="48" spans="1:8" ht="15.75" customHeight="1" x14ac:dyDescent="0.25">
      <c r="A48" s="2" t="s">
        <v>20</v>
      </c>
      <c r="B48" s="2" t="s">
        <v>21</v>
      </c>
      <c r="C48" s="2">
        <v>5.5</v>
      </c>
      <c r="D48" s="2">
        <v>1.6228199999999999</v>
      </c>
      <c r="E48" s="2">
        <v>0.25708199999999998</v>
      </c>
      <c r="H48">
        <f t="shared" si="2"/>
        <v>0.24797353099859562</v>
      </c>
    </row>
    <row r="49" spans="1:10" ht="15.75" customHeight="1" x14ac:dyDescent="0.25">
      <c r="A49" s="2" t="s">
        <v>20</v>
      </c>
      <c r="B49" s="2" t="s">
        <v>21</v>
      </c>
      <c r="C49" s="2">
        <v>8</v>
      </c>
      <c r="D49" s="2">
        <v>2.3646739999999999</v>
      </c>
      <c r="E49" s="2">
        <v>0.18377199999999999</v>
      </c>
      <c r="H49">
        <f t="shared" si="2"/>
        <v>0.17141992384336763</v>
      </c>
    </row>
    <row r="50" spans="1:10" ht="15.75" customHeight="1" x14ac:dyDescent="0.25">
      <c r="A50" s="2" t="s">
        <v>20</v>
      </c>
      <c r="B50" s="2" t="s">
        <v>21</v>
      </c>
      <c r="C50" s="2">
        <v>12</v>
      </c>
      <c r="D50" s="2">
        <v>3.553766</v>
      </c>
      <c r="E50" s="2">
        <v>0.12703500000000001</v>
      </c>
      <c r="H50">
        <f t="shared" si="2"/>
        <v>0.1140158502243343</v>
      </c>
    </row>
    <row r="51" spans="1:10" ht="13.2" x14ac:dyDescent="0.25">
      <c r="A51" s="2" t="s">
        <v>22</v>
      </c>
      <c r="B51" s="2" t="s">
        <v>1</v>
      </c>
      <c r="C51" s="2">
        <v>0</v>
      </c>
      <c r="D51" s="2">
        <v>0</v>
      </c>
      <c r="E51" s="2">
        <v>1</v>
      </c>
      <c r="I51">
        <f t="shared" ref="I51:I59" si="3">MIN(1,(1+I$2*$D51)/(1+I$3*$D51+I$4*$D51^2))</f>
        <v>1</v>
      </c>
    </row>
    <row r="52" spans="1:10" ht="13.2" x14ac:dyDescent="0.25">
      <c r="A52" s="2" t="s">
        <v>22</v>
      </c>
      <c r="B52" s="2" t="s">
        <v>1</v>
      </c>
      <c r="C52" s="2">
        <v>0.5</v>
      </c>
      <c r="D52" s="2">
        <v>0.136661</v>
      </c>
      <c r="E52" s="2">
        <v>0.99957799999999997</v>
      </c>
      <c r="I52">
        <f t="shared" si="3"/>
        <v>1</v>
      </c>
    </row>
    <row r="53" spans="1:10" ht="13.2" x14ac:dyDescent="0.25">
      <c r="A53" s="2" t="s">
        <v>22</v>
      </c>
      <c r="B53" s="2" t="s">
        <v>1</v>
      </c>
      <c r="C53" s="2">
        <v>1</v>
      </c>
      <c r="D53" s="2">
        <v>0.273702</v>
      </c>
      <c r="E53" s="2">
        <v>0.89936899999999997</v>
      </c>
      <c r="I53">
        <f t="shared" si="3"/>
        <v>0.87198198507216074</v>
      </c>
    </row>
    <row r="54" spans="1:10" ht="13.2" x14ac:dyDescent="0.25">
      <c r="A54" s="2" t="s">
        <v>22</v>
      </c>
      <c r="B54" s="2" t="s">
        <v>1</v>
      </c>
      <c r="C54" s="2">
        <v>1.5</v>
      </c>
      <c r="D54" s="2">
        <v>0.41099999999999998</v>
      </c>
      <c r="E54" s="2">
        <v>0.72144399999999997</v>
      </c>
      <c r="I54">
        <f t="shared" si="3"/>
        <v>0.72404923099975482</v>
      </c>
    </row>
    <row r="55" spans="1:10" ht="13.2" x14ac:dyDescent="0.25">
      <c r="A55" s="2" t="s">
        <v>22</v>
      </c>
      <c r="B55" s="2" t="s">
        <v>1</v>
      </c>
      <c r="C55" s="2">
        <v>2.5</v>
      </c>
      <c r="D55" s="2">
        <v>0.54841700000000004</v>
      </c>
      <c r="E55" s="2">
        <v>0.59423899999999996</v>
      </c>
      <c r="I55">
        <f t="shared" si="3"/>
        <v>0.60506807925323158</v>
      </c>
    </row>
    <row r="56" spans="1:10" ht="13.2" x14ac:dyDescent="0.25">
      <c r="A56" s="2" t="s">
        <v>22</v>
      </c>
      <c r="B56" s="2" t="s">
        <v>1</v>
      </c>
      <c r="C56" s="2">
        <v>3.5</v>
      </c>
      <c r="D56" s="2">
        <v>0.68598300000000001</v>
      </c>
      <c r="E56" s="2">
        <v>0.50379499999999999</v>
      </c>
      <c r="I56">
        <f t="shared" si="3"/>
        <v>0.51386859303615495</v>
      </c>
    </row>
    <row r="57" spans="1:10" ht="13.2" x14ac:dyDescent="0.25">
      <c r="A57" s="2" t="s">
        <v>22</v>
      </c>
      <c r="B57" s="2" t="s">
        <v>1</v>
      </c>
      <c r="C57" s="2">
        <v>5.5</v>
      </c>
      <c r="D57" s="2">
        <v>0.96153699999999998</v>
      </c>
      <c r="E57" s="2">
        <v>0.38602599999999998</v>
      </c>
      <c r="I57">
        <f t="shared" si="3"/>
        <v>0.38915660777021854</v>
      </c>
    </row>
    <row r="58" spans="1:10" ht="13.2" x14ac:dyDescent="0.25">
      <c r="A58" s="2" t="s">
        <v>22</v>
      </c>
      <c r="B58" s="2" t="s">
        <v>1</v>
      </c>
      <c r="C58" s="2">
        <v>8</v>
      </c>
      <c r="D58" s="2">
        <v>2.2061470000000001</v>
      </c>
      <c r="E58" s="2">
        <v>0.19123000000000001</v>
      </c>
      <c r="I58">
        <f t="shared" si="3"/>
        <v>0.17896028875335154</v>
      </c>
    </row>
    <row r="59" spans="1:10" ht="13.2" x14ac:dyDescent="0.25">
      <c r="A59" s="2" t="s">
        <v>22</v>
      </c>
      <c r="B59" s="2" t="s">
        <v>1</v>
      </c>
      <c r="C59" s="2">
        <v>12</v>
      </c>
      <c r="D59" s="2">
        <v>3.315979</v>
      </c>
      <c r="E59" s="2">
        <v>0.13223499999999999</v>
      </c>
      <c r="I59">
        <f t="shared" si="3"/>
        <v>0.11969788441570658</v>
      </c>
    </row>
    <row r="60" spans="1:10" ht="13.2" x14ac:dyDescent="0.25">
      <c r="A60" s="2" t="s">
        <v>23</v>
      </c>
      <c r="B60" s="2" t="s">
        <v>24</v>
      </c>
      <c r="C60" s="2">
        <v>0</v>
      </c>
      <c r="D60" s="2">
        <v>0</v>
      </c>
      <c r="E60" s="2">
        <v>1</v>
      </c>
      <c r="J60">
        <f t="shared" ref="J60:J77" si="4">MIN(1,(1+J$2*$D60)/(1+J$3*$D60+J$4*$D60^2))</f>
        <v>1</v>
      </c>
    </row>
    <row r="61" spans="1:10" ht="13.2" x14ac:dyDescent="0.25">
      <c r="A61" s="2" t="s">
        <v>23</v>
      </c>
      <c r="B61" s="2" t="s">
        <v>24</v>
      </c>
      <c r="C61" s="2">
        <v>0.5</v>
      </c>
      <c r="D61" s="2">
        <v>9.5495999999999998E-2</v>
      </c>
      <c r="E61" s="2">
        <v>1</v>
      </c>
      <c r="J61">
        <f t="shared" si="4"/>
        <v>1</v>
      </c>
    </row>
    <row r="62" spans="1:10" ht="13.2" x14ac:dyDescent="0.25">
      <c r="A62" s="2" t="s">
        <v>23</v>
      </c>
      <c r="B62" s="2" t="s">
        <v>24</v>
      </c>
      <c r="C62" s="2">
        <v>1</v>
      </c>
      <c r="D62" s="2">
        <v>0.191221</v>
      </c>
      <c r="E62" s="2">
        <v>0.965974</v>
      </c>
      <c r="J62">
        <f t="shared" si="4"/>
        <v>0.96249112046554697</v>
      </c>
    </row>
    <row r="63" spans="1:10" ht="13.2" x14ac:dyDescent="0.25">
      <c r="A63" s="2" t="s">
        <v>23</v>
      </c>
      <c r="B63" s="2" t="s">
        <v>24</v>
      </c>
      <c r="C63" s="2">
        <v>1.5</v>
      </c>
      <c r="D63" s="2">
        <v>0.28711799999999998</v>
      </c>
      <c r="E63" s="2">
        <v>0.84520099999999998</v>
      </c>
      <c r="J63">
        <f t="shared" si="4"/>
        <v>0.86277401837438983</v>
      </c>
    </row>
    <row r="64" spans="1:10" ht="13.2" x14ac:dyDescent="0.25">
      <c r="A64" s="2" t="s">
        <v>23</v>
      </c>
      <c r="B64" s="2" t="s">
        <v>24</v>
      </c>
      <c r="C64" s="2">
        <v>2.5</v>
      </c>
      <c r="D64" s="2">
        <v>0.479153</v>
      </c>
      <c r="E64" s="2">
        <v>0.636131</v>
      </c>
      <c r="J64">
        <f t="shared" si="4"/>
        <v>0.67370350018863123</v>
      </c>
    </row>
    <row r="65" spans="1:11" ht="13.2" x14ac:dyDescent="0.25">
      <c r="A65" s="2" t="s">
        <v>23</v>
      </c>
      <c r="B65" s="2" t="s">
        <v>24</v>
      </c>
      <c r="C65" s="2">
        <v>3.5</v>
      </c>
      <c r="D65" s="2">
        <v>0.67157100000000003</v>
      </c>
      <c r="E65" s="2">
        <v>0.50445399999999996</v>
      </c>
      <c r="J65">
        <f t="shared" si="4"/>
        <v>0.53469431985140592</v>
      </c>
    </row>
    <row r="66" spans="1:11" ht="13.2" x14ac:dyDescent="0.25">
      <c r="A66" s="2" t="s">
        <v>23</v>
      </c>
      <c r="B66" s="2" t="s">
        <v>24</v>
      </c>
      <c r="C66" s="2">
        <v>5.5</v>
      </c>
      <c r="D66" s="2">
        <v>1.0572870000000001</v>
      </c>
      <c r="E66" s="2">
        <v>0.35789100000000001</v>
      </c>
      <c r="J66">
        <f t="shared" si="4"/>
        <v>0.36691663640060906</v>
      </c>
    </row>
    <row r="67" spans="1:11" ht="13.2" x14ac:dyDescent="0.25">
      <c r="A67" s="2" t="s">
        <v>23</v>
      </c>
      <c r="B67" s="2" t="s">
        <v>24</v>
      </c>
      <c r="C67" s="2">
        <v>8</v>
      </c>
      <c r="D67" s="2">
        <v>1.5406359999999999</v>
      </c>
      <c r="E67" s="2">
        <v>0.26275199999999999</v>
      </c>
      <c r="J67">
        <f t="shared" si="4"/>
        <v>0.2587741259102514</v>
      </c>
    </row>
    <row r="68" spans="1:11" ht="13.2" x14ac:dyDescent="0.25">
      <c r="A68" s="2" t="s">
        <v>23</v>
      </c>
      <c r="B68" s="2" t="s">
        <v>24</v>
      </c>
      <c r="C68" s="2">
        <v>12</v>
      </c>
      <c r="D68" s="2">
        <v>2.3156870000000001</v>
      </c>
      <c r="E68" s="2">
        <v>0.184803</v>
      </c>
      <c r="J68">
        <f t="shared" si="4"/>
        <v>0.1738984843701471</v>
      </c>
    </row>
    <row r="69" spans="1:11" ht="13.2" x14ac:dyDescent="0.25">
      <c r="A69" s="2" t="s">
        <v>25</v>
      </c>
      <c r="B69" s="2" t="s">
        <v>26</v>
      </c>
      <c r="C69" s="2">
        <v>0</v>
      </c>
      <c r="D69" s="2">
        <v>0</v>
      </c>
      <c r="E69" s="2">
        <v>1</v>
      </c>
      <c r="J69">
        <f t="shared" si="4"/>
        <v>1</v>
      </c>
    </row>
    <row r="70" spans="1:11" ht="13.2" x14ac:dyDescent="0.25">
      <c r="A70" s="2" t="s">
        <v>25</v>
      </c>
      <c r="B70" s="2" t="s">
        <v>26</v>
      </c>
      <c r="C70" s="2">
        <v>0.5</v>
      </c>
      <c r="D70" s="2">
        <v>0.14888199999999999</v>
      </c>
      <c r="E70" s="2">
        <v>0.99995999999999996</v>
      </c>
      <c r="J70">
        <f t="shared" si="4"/>
        <v>0.99909077483683073</v>
      </c>
    </row>
    <row r="71" spans="1:11" ht="13.2" x14ac:dyDescent="0.25">
      <c r="A71" s="2" t="s">
        <v>25</v>
      </c>
      <c r="B71" s="2" t="s">
        <v>26</v>
      </c>
      <c r="C71" s="2">
        <v>1</v>
      </c>
      <c r="D71" s="2">
        <v>0.29809200000000002</v>
      </c>
      <c r="E71" s="2">
        <v>0.91414099999999998</v>
      </c>
      <c r="J71">
        <f t="shared" si="4"/>
        <v>0.85099324213225847</v>
      </c>
    </row>
    <row r="72" spans="1:11" ht="13.2" x14ac:dyDescent="0.25">
      <c r="A72" s="2" t="s">
        <v>25</v>
      </c>
      <c r="B72" s="2" t="s">
        <v>26</v>
      </c>
      <c r="C72" s="2">
        <v>1.5</v>
      </c>
      <c r="D72" s="2">
        <v>0.44756099999999999</v>
      </c>
      <c r="E72" s="2">
        <v>0.72042399999999995</v>
      </c>
      <c r="J72">
        <f t="shared" si="4"/>
        <v>0.70148213363432399</v>
      </c>
    </row>
    <row r="73" spans="1:11" ht="13.2" x14ac:dyDescent="0.25">
      <c r="A73" s="2" t="s">
        <v>25</v>
      </c>
      <c r="B73" s="2" t="s">
        <v>26</v>
      </c>
      <c r="C73" s="2">
        <v>2.5</v>
      </c>
      <c r="D73" s="2">
        <v>0.74701700000000004</v>
      </c>
      <c r="E73" s="2">
        <v>0.48993900000000001</v>
      </c>
      <c r="J73">
        <f t="shared" si="4"/>
        <v>0.49236085758229686</v>
      </c>
    </row>
    <row r="74" spans="1:11" ht="13.2" x14ac:dyDescent="0.25">
      <c r="A74" s="2" t="s">
        <v>25</v>
      </c>
      <c r="B74" s="2" t="s">
        <v>26</v>
      </c>
      <c r="C74" s="2">
        <v>3.5</v>
      </c>
      <c r="D74" s="2">
        <v>1.047048</v>
      </c>
      <c r="E74" s="2">
        <v>0.370838</v>
      </c>
      <c r="J74">
        <f t="shared" si="4"/>
        <v>0.37011275732427529</v>
      </c>
    </row>
    <row r="75" spans="1:11" ht="13.2" x14ac:dyDescent="0.25">
      <c r="A75" s="2" t="s">
        <v>25</v>
      </c>
      <c r="B75" s="2" t="s">
        <v>26</v>
      </c>
      <c r="C75" s="2">
        <v>5.5</v>
      </c>
      <c r="D75" s="2">
        <v>1.648374</v>
      </c>
      <c r="E75" s="2">
        <v>0.251946</v>
      </c>
      <c r="J75">
        <f t="shared" si="4"/>
        <v>0.24251503028271221</v>
      </c>
    </row>
    <row r="76" spans="1:11" ht="13.2" x14ac:dyDescent="0.25">
      <c r="A76" s="2" t="s">
        <v>25</v>
      </c>
      <c r="B76" s="2" t="s">
        <v>26</v>
      </c>
      <c r="C76" s="2">
        <v>8</v>
      </c>
      <c r="D76" s="2">
        <v>2.4017330000000001</v>
      </c>
      <c r="E76" s="2">
        <v>0.18118899999999999</v>
      </c>
      <c r="J76">
        <f t="shared" si="4"/>
        <v>0.16772340718008183</v>
      </c>
    </row>
    <row r="77" spans="1:11" ht="13.2" x14ac:dyDescent="0.25">
      <c r="A77" s="2" t="s">
        <v>25</v>
      </c>
      <c r="B77" s="2" t="s">
        <v>26</v>
      </c>
      <c r="C77" s="2">
        <v>12</v>
      </c>
      <c r="D77" s="2">
        <v>3.6094590000000002</v>
      </c>
      <c r="E77" s="2">
        <v>0.12560199999999999</v>
      </c>
      <c r="J77">
        <f t="shared" si="4"/>
        <v>0.1116427067579621</v>
      </c>
    </row>
    <row r="78" spans="1:11" ht="13.2" x14ac:dyDescent="0.25">
      <c r="A78" s="2" t="s">
        <v>27</v>
      </c>
      <c r="B78" s="2" t="s">
        <v>2</v>
      </c>
      <c r="C78" s="2">
        <v>0</v>
      </c>
      <c r="D78" s="2">
        <v>0</v>
      </c>
      <c r="E78" s="2">
        <v>1</v>
      </c>
      <c r="K78">
        <f t="shared" ref="K78:K86" si="5">MIN(1,(1+K$2*$D78)/(1+K$3*$D78+K$4*$D78^2))</f>
        <v>1</v>
      </c>
    </row>
    <row r="79" spans="1:11" ht="13.2" x14ac:dyDescent="0.25">
      <c r="A79" s="2" t="s">
        <v>27</v>
      </c>
      <c r="B79" s="2" t="s">
        <v>2</v>
      </c>
      <c r="C79" s="2">
        <v>0.5</v>
      </c>
      <c r="D79" s="2">
        <v>9.4797000000000006E-2</v>
      </c>
      <c r="E79" s="2">
        <v>0.99999800000000005</v>
      </c>
      <c r="K79">
        <f t="shared" si="5"/>
        <v>1</v>
      </c>
    </row>
    <row r="80" spans="1:11" ht="13.2" x14ac:dyDescent="0.25">
      <c r="A80" s="2" t="s">
        <v>27</v>
      </c>
      <c r="B80" s="2" t="s">
        <v>2</v>
      </c>
      <c r="C80" s="2">
        <v>1</v>
      </c>
      <c r="D80" s="2">
        <v>0.18978700000000001</v>
      </c>
      <c r="E80" s="2">
        <v>0.94489100000000004</v>
      </c>
      <c r="K80">
        <f t="shared" si="5"/>
        <v>0.91722176871978811</v>
      </c>
    </row>
    <row r="81" spans="1:12" ht="13.2" x14ac:dyDescent="0.25">
      <c r="A81" s="2" t="s">
        <v>27</v>
      </c>
      <c r="B81" s="2" t="s">
        <v>2</v>
      </c>
      <c r="C81" s="2">
        <v>1.5</v>
      </c>
      <c r="D81" s="2">
        <v>0.28495199999999998</v>
      </c>
      <c r="E81" s="2">
        <v>0.79935999999999996</v>
      </c>
      <c r="K81">
        <f t="shared" si="5"/>
        <v>0.80060115546954669</v>
      </c>
    </row>
    <row r="82" spans="1:12" ht="13.2" x14ac:dyDescent="0.25">
      <c r="A82" s="2" t="s">
        <v>27</v>
      </c>
      <c r="B82" s="2" t="s">
        <v>2</v>
      </c>
      <c r="C82" s="2">
        <v>2.5</v>
      </c>
      <c r="D82" s="2">
        <v>0.47561999999999999</v>
      </c>
      <c r="E82" s="2">
        <v>0.59725700000000004</v>
      </c>
      <c r="K82">
        <f t="shared" si="5"/>
        <v>0.61265191646229611</v>
      </c>
    </row>
    <row r="83" spans="1:12" ht="13.2" x14ac:dyDescent="0.25">
      <c r="A83" s="2" t="s">
        <v>27</v>
      </c>
      <c r="B83" s="2" t="s">
        <v>2</v>
      </c>
      <c r="C83" s="2">
        <v>3.5</v>
      </c>
      <c r="D83" s="2">
        <v>0.66680200000000001</v>
      </c>
      <c r="E83" s="2">
        <v>0.47628399999999999</v>
      </c>
      <c r="K83">
        <f t="shared" si="5"/>
        <v>0.48661170473435023</v>
      </c>
    </row>
    <row r="84" spans="1:12" ht="13.2" x14ac:dyDescent="0.25">
      <c r="A84" s="2" t="s">
        <v>27</v>
      </c>
      <c r="B84" s="2" t="s">
        <v>2</v>
      </c>
      <c r="C84" s="2">
        <v>5.5</v>
      </c>
      <c r="D84" s="2">
        <v>1.050171</v>
      </c>
      <c r="E84" s="2">
        <v>0.342194</v>
      </c>
      <c r="K84">
        <f t="shared" si="5"/>
        <v>0.339290646714691</v>
      </c>
    </row>
    <row r="85" spans="1:12" ht="13.2" x14ac:dyDescent="0.25">
      <c r="A85" s="2" t="s">
        <v>27</v>
      </c>
      <c r="B85" s="2" t="s">
        <v>2</v>
      </c>
      <c r="C85" s="2">
        <v>8</v>
      </c>
      <c r="D85" s="2">
        <v>1.530556</v>
      </c>
      <c r="E85" s="2">
        <v>0.25348700000000002</v>
      </c>
      <c r="K85">
        <f t="shared" si="5"/>
        <v>0.2440299404706858</v>
      </c>
    </row>
    <row r="86" spans="1:12" ht="13.2" x14ac:dyDescent="0.25">
      <c r="A86" s="2" t="s">
        <v>27</v>
      </c>
      <c r="B86" s="2" t="s">
        <v>2</v>
      </c>
      <c r="C86" s="2">
        <v>12</v>
      </c>
      <c r="D86" s="2">
        <v>2.300522</v>
      </c>
      <c r="E86" s="2">
        <v>0.17874699999999999</v>
      </c>
      <c r="K86">
        <f t="shared" si="5"/>
        <v>0.16756555135216691</v>
      </c>
    </row>
    <row r="87" spans="1:12" ht="13.2" x14ac:dyDescent="0.25">
      <c r="A87" s="2" t="s">
        <v>28</v>
      </c>
      <c r="B87" s="2" t="s">
        <v>29</v>
      </c>
      <c r="C87" s="2">
        <v>0</v>
      </c>
      <c r="D87" s="2">
        <v>0</v>
      </c>
      <c r="E87" s="2">
        <v>1</v>
      </c>
      <c r="L87">
        <f t="shared" ref="L87:L104" si="6">MIN(1,(1+L$2*$D87)/(1+L$3*$D87+L$4*$D87^2))</f>
        <v>1</v>
      </c>
    </row>
    <row r="88" spans="1:12" ht="13.2" x14ac:dyDescent="0.25">
      <c r="A88" s="2" t="s">
        <v>28</v>
      </c>
      <c r="B88" s="2" t="s">
        <v>29</v>
      </c>
      <c r="C88" s="2">
        <v>0.5</v>
      </c>
      <c r="D88" s="2">
        <v>7.9418000000000002E-2</v>
      </c>
      <c r="E88" s="2">
        <v>0.99993699999999996</v>
      </c>
      <c r="L88">
        <f t="shared" si="6"/>
        <v>1</v>
      </c>
    </row>
    <row r="89" spans="1:12" ht="13.2" x14ac:dyDescent="0.25">
      <c r="A89" s="2" t="s">
        <v>28</v>
      </c>
      <c r="B89" s="2" t="s">
        <v>29</v>
      </c>
      <c r="C89" s="2">
        <v>1</v>
      </c>
      <c r="D89" s="2">
        <v>0.15911800000000001</v>
      </c>
      <c r="E89" s="2">
        <v>0.95445400000000002</v>
      </c>
      <c r="L89">
        <f t="shared" si="6"/>
        <v>0.93386445384569916</v>
      </c>
    </row>
    <row r="90" spans="1:12" ht="13.2" x14ac:dyDescent="0.25">
      <c r="A90" s="2" t="s">
        <v>28</v>
      </c>
      <c r="B90" s="2" t="s">
        <v>29</v>
      </c>
      <c r="C90" s="2">
        <v>1.5</v>
      </c>
      <c r="D90" s="2">
        <v>0.239013</v>
      </c>
      <c r="E90" s="2">
        <v>0.83159400000000006</v>
      </c>
      <c r="L90">
        <f t="shared" si="6"/>
        <v>0.82913796266358319</v>
      </c>
    </row>
    <row r="91" spans="1:12" ht="13.2" x14ac:dyDescent="0.25">
      <c r="A91" s="2" t="s">
        <v>28</v>
      </c>
      <c r="B91" s="2" t="s">
        <v>29</v>
      </c>
      <c r="C91" s="2">
        <v>2.5</v>
      </c>
      <c r="D91" s="2">
        <v>0.399065</v>
      </c>
      <c r="E91" s="2">
        <v>0.64023600000000003</v>
      </c>
      <c r="L91">
        <f t="shared" si="6"/>
        <v>0.65201731256032214</v>
      </c>
    </row>
    <row r="92" spans="1:12" ht="13.2" x14ac:dyDescent="0.25">
      <c r="A92" s="2" t="s">
        <v>28</v>
      </c>
      <c r="B92" s="2" t="s">
        <v>29</v>
      </c>
      <c r="C92" s="2">
        <v>3.5</v>
      </c>
      <c r="D92" s="2">
        <v>0.55954199999999998</v>
      </c>
      <c r="E92" s="2">
        <v>0.51873400000000003</v>
      </c>
      <c r="L92">
        <f t="shared" si="6"/>
        <v>0.52750671504343727</v>
      </c>
    </row>
    <row r="93" spans="1:12" ht="13.2" x14ac:dyDescent="0.25">
      <c r="A93" s="2" t="s">
        <v>28</v>
      </c>
      <c r="B93" s="2" t="s">
        <v>29</v>
      </c>
      <c r="C93" s="2">
        <v>5.5</v>
      </c>
      <c r="D93" s="2">
        <v>0.88148199999999999</v>
      </c>
      <c r="E93" s="2">
        <v>0.37819799999999998</v>
      </c>
      <c r="L93">
        <f t="shared" si="6"/>
        <v>0.37586184586374061</v>
      </c>
    </row>
    <row r="94" spans="1:12" ht="13.2" x14ac:dyDescent="0.25">
      <c r="A94" s="2" t="s">
        <v>28</v>
      </c>
      <c r="B94" s="2" t="s">
        <v>29</v>
      </c>
      <c r="C94" s="2">
        <v>8</v>
      </c>
      <c r="D94" s="2">
        <v>1.285061</v>
      </c>
      <c r="E94" s="2">
        <v>0.28287099999999998</v>
      </c>
      <c r="L94">
        <f t="shared" si="6"/>
        <v>0.27416674009833691</v>
      </c>
    </row>
    <row r="95" spans="1:12" ht="13.2" x14ac:dyDescent="0.25">
      <c r="A95" s="2" t="s">
        <v>28</v>
      </c>
      <c r="B95" s="2" t="s">
        <v>29</v>
      </c>
      <c r="C95" s="2">
        <v>12</v>
      </c>
      <c r="D95" s="2">
        <v>1.9321809999999999</v>
      </c>
      <c r="E95" s="2">
        <v>0.201769</v>
      </c>
      <c r="L95">
        <f t="shared" si="6"/>
        <v>0.19039762851155612</v>
      </c>
    </row>
    <row r="96" spans="1:12" ht="13.2" x14ac:dyDescent="0.25">
      <c r="A96" s="2" t="s">
        <v>30</v>
      </c>
      <c r="B96" s="2" t="s">
        <v>31</v>
      </c>
      <c r="C96" s="2">
        <v>0</v>
      </c>
      <c r="D96" s="2">
        <v>0</v>
      </c>
      <c r="E96" s="2">
        <v>1</v>
      </c>
      <c r="L96">
        <f t="shared" si="6"/>
        <v>1</v>
      </c>
    </row>
    <row r="97" spans="1:13" ht="13.2" x14ac:dyDescent="0.25">
      <c r="A97" s="2" t="s">
        <v>30</v>
      </c>
      <c r="B97" s="2" t="s">
        <v>31</v>
      </c>
      <c r="C97" s="2">
        <v>0.5</v>
      </c>
      <c r="D97" s="2">
        <v>9.4395999999999994E-2</v>
      </c>
      <c r="E97" s="2">
        <v>0.99932500000000002</v>
      </c>
      <c r="L97">
        <f t="shared" si="6"/>
        <v>1</v>
      </c>
    </row>
    <row r="98" spans="1:13" ht="13.2" x14ac:dyDescent="0.25">
      <c r="A98" s="2" t="s">
        <v>30</v>
      </c>
      <c r="B98" s="2" t="s">
        <v>31</v>
      </c>
      <c r="C98" s="2">
        <v>1</v>
      </c>
      <c r="D98" s="2">
        <v>0.18898699999999999</v>
      </c>
      <c r="E98" s="2">
        <v>0.92028699999999997</v>
      </c>
      <c r="L98">
        <f t="shared" si="6"/>
        <v>0.89458195993718914</v>
      </c>
    </row>
    <row r="99" spans="1:13" ht="13.2" x14ac:dyDescent="0.25">
      <c r="A99" s="2" t="s">
        <v>30</v>
      </c>
      <c r="B99" s="2" t="s">
        <v>31</v>
      </c>
      <c r="C99" s="2">
        <v>1.5</v>
      </c>
      <c r="D99" s="2">
        <v>0.28372700000000001</v>
      </c>
      <c r="E99" s="2">
        <v>0.76938300000000004</v>
      </c>
      <c r="L99">
        <f t="shared" si="6"/>
        <v>0.77390906873555765</v>
      </c>
    </row>
    <row r="100" spans="1:13" ht="13.2" x14ac:dyDescent="0.25">
      <c r="A100" s="2" t="s">
        <v>30</v>
      </c>
      <c r="B100" s="2" t="s">
        <v>31</v>
      </c>
      <c r="C100" s="2">
        <v>2.5</v>
      </c>
      <c r="D100" s="2">
        <v>0.47343400000000002</v>
      </c>
      <c r="E100" s="2">
        <v>0.57361499999999999</v>
      </c>
      <c r="L100">
        <f t="shared" si="6"/>
        <v>0.58863549050865616</v>
      </c>
    </row>
    <row r="101" spans="1:13" ht="13.2" x14ac:dyDescent="0.25">
      <c r="A101" s="2" t="s">
        <v>30</v>
      </c>
      <c r="B101" s="2" t="s">
        <v>31</v>
      </c>
      <c r="C101" s="2">
        <v>3.5</v>
      </c>
      <c r="D101" s="2">
        <v>0.66358399999999995</v>
      </c>
      <c r="E101" s="2">
        <v>0.45885599999999999</v>
      </c>
      <c r="L101">
        <f t="shared" si="6"/>
        <v>0.46749351307964992</v>
      </c>
    </row>
    <row r="102" spans="1:13" ht="13.2" x14ac:dyDescent="0.25">
      <c r="A102" s="2" t="s">
        <v>30</v>
      </c>
      <c r="B102" s="2" t="s">
        <v>31</v>
      </c>
      <c r="C102" s="2">
        <v>5.5</v>
      </c>
      <c r="D102" s="2">
        <v>1.044937</v>
      </c>
      <c r="E102" s="2">
        <v>0.32849299999999998</v>
      </c>
      <c r="L102">
        <f t="shared" si="6"/>
        <v>0.32701093882506777</v>
      </c>
    </row>
    <row r="103" spans="1:13" ht="13.2" x14ac:dyDescent="0.25">
      <c r="A103" s="2" t="s">
        <v>30</v>
      </c>
      <c r="B103" s="2" t="s">
        <v>31</v>
      </c>
      <c r="C103" s="2">
        <v>8</v>
      </c>
      <c r="D103" s="2">
        <v>1.522861</v>
      </c>
      <c r="E103" s="2">
        <v>0.243141</v>
      </c>
      <c r="L103">
        <f t="shared" si="6"/>
        <v>0.23611964667902635</v>
      </c>
    </row>
    <row r="104" spans="1:13" ht="13.2" x14ac:dyDescent="0.25">
      <c r="A104" s="2" t="s">
        <v>30</v>
      </c>
      <c r="B104" s="2" t="s">
        <v>31</v>
      </c>
      <c r="C104" s="2">
        <v>12</v>
      </c>
      <c r="D104" s="2">
        <v>2.2890060000000001</v>
      </c>
      <c r="E104" s="2">
        <v>0.172176</v>
      </c>
      <c r="L104">
        <f t="shared" si="6"/>
        <v>0.16281245618733647</v>
      </c>
    </row>
    <row r="105" spans="1:13" ht="13.2" x14ac:dyDescent="0.25">
      <c r="A105" s="2" t="s">
        <v>32</v>
      </c>
      <c r="B105" s="2" t="s">
        <v>33</v>
      </c>
      <c r="C105" s="2">
        <v>0</v>
      </c>
      <c r="D105" s="2">
        <v>0</v>
      </c>
      <c r="E105" s="2">
        <v>1</v>
      </c>
      <c r="M105">
        <f t="shared" ref="M105:M113" si="7">MIN(1,(1+M$2*$D105)/(1+M$3*$D105+M$4*$D105^2))</f>
        <v>1</v>
      </c>
    </row>
    <row r="106" spans="1:13" ht="13.2" x14ac:dyDescent="0.25">
      <c r="A106" s="2" t="s">
        <v>32</v>
      </c>
      <c r="B106" s="2" t="s">
        <v>33</v>
      </c>
      <c r="C106" s="2">
        <v>0.5</v>
      </c>
      <c r="D106" s="2">
        <v>7.8729999999999994E-2</v>
      </c>
      <c r="E106" s="2">
        <v>0.99968800000000002</v>
      </c>
      <c r="M106">
        <f t="shared" si="7"/>
        <v>1</v>
      </c>
    </row>
    <row r="107" spans="1:13" ht="13.2" x14ac:dyDescent="0.25">
      <c r="A107" s="2" t="s">
        <v>32</v>
      </c>
      <c r="B107" s="2" t="s">
        <v>33</v>
      </c>
      <c r="C107" s="2">
        <v>1</v>
      </c>
      <c r="D107" s="2">
        <v>0.15765999999999999</v>
      </c>
      <c r="E107" s="2">
        <v>0.94350599999999996</v>
      </c>
      <c r="M107">
        <f t="shared" si="7"/>
        <v>0.92346229804517366</v>
      </c>
    </row>
    <row r="108" spans="1:13" ht="13.2" x14ac:dyDescent="0.25">
      <c r="A108" s="2" t="s">
        <v>32</v>
      </c>
      <c r="B108" s="2" t="s">
        <v>33</v>
      </c>
      <c r="C108" s="2">
        <v>1.5</v>
      </c>
      <c r="D108" s="2">
        <v>0.23674100000000001</v>
      </c>
      <c r="E108" s="2">
        <v>0.81965600000000005</v>
      </c>
      <c r="M108">
        <f t="shared" si="7"/>
        <v>0.82014607968873887</v>
      </c>
    </row>
    <row r="109" spans="1:13" ht="13.2" x14ac:dyDescent="0.25">
      <c r="A109" s="2" t="s">
        <v>32</v>
      </c>
      <c r="B109" s="2" t="s">
        <v>33</v>
      </c>
      <c r="C109" s="2">
        <v>2.5</v>
      </c>
      <c r="D109" s="2">
        <v>0.39519599999999999</v>
      </c>
      <c r="E109" s="2">
        <v>0.63790500000000006</v>
      </c>
      <c r="M109">
        <f t="shared" si="7"/>
        <v>0.64809297438314983</v>
      </c>
    </row>
    <row r="110" spans="1:13" ht="13.2" x14ac:dyDescent="0.25">
      <c r="A110" s="2" t="s">
        <v>32</v>
      </c>
      <c r="B110" s="2" t="s">
        <v>33</v>
      </c>
      <c r="C110" s="2">
        <v>3.5</v>
      </c>
      <c r="D110" s="2">
        <v>0.55410000000000004</v>
      </c>
      <c r="E110" s="2">
        <v>0.51982799999999996</v>
      </c>
      <c r="M110">
        <f t="shared" si="7"/>
        <v>0.52724890715487593</v>
      </c>
    </row>
    <row r="111" spans="1:13" ht="13.2" x14ac:dyDescent="0.25">
      <c r="A111" s="2" t="s">
        <v>32</v>
      </c>
      <c r="B111" s="2" t="s">
        <v>33</v>
      </c>
      <c r="C111" s="2">
        <v>5.5</v>
      </c>
      <c r="D111" s="2">
        <v>0.87279700000000005</v>
      </c>
      <c r="E111" s="2">
        <v>0.37929400000000002</v>
      </c>
      <c r="M111">
        <f t="shared" si="7"/>
        <v>0.37898655463358544</v>
      </c>
    </row>
    <row r="112" spans="1:13" ht="13.2" x14ac:dyDescent="0.25">
      <c r="A112" s="2" t="s">
        <v>32</v>
      </c>
      <c r="B112" s="2" t="s">
        <v>33</v>
      </c>
      <c r="C112" s="2">
        <v>8</v>
      </c>
      <c r="D112" s="2">
        <v>1.272354</v>
      </c>
      <c r="E112" s="2">
        <v>0.28451599999999999</v>
      </c>
      <c r="M112">
        <f t="shared" si="7"/>
        <v>0.27837592967368224</v>
      </c>
    </row>
    <row r="113" spans="1:15" ht="13.2" x14ac:dyDescent="0.25">
      <c r="A113" s="2" t="s">
        <v>32</v>
      </c>
      <c r="B113" s="2" t="s">
        <v>33</v>
      </c>
      <c r="C113" s="2">
        <v>12</v>
      </c>
      <c r="D113" s="2">
        <v>1.9131450000000001</v>
      </c>
      <c r="E113" s="2">
        <v>0.20304700000000001</v>
      </c>
      <c r="M113">
        <f t="shared" si="7"/>
        <v>0.1945486663461076</v>
      </c>
    </row>
    <row r="114" spans="1:15" ht="13.2" x14ac:dyDescent="0.25">
      <c r="A114" s="2" t="s">
        <v>34</v>
      </c>
      <c r="B114" s="2">
        <v>7</v>
      </c>
      <c r="C114" s="2">
        <v>0</v>
      </c>
      <c r="D114" s="2">
        <v>0</v>
      </c>
      <c r="E114" s="2">
        <v>1</v>
      </c>
      <c r="N114">
        <f t="shared" ref="N114:N122" si="8">MIN(1,(1+N$2*$D114)/(1+N$3*$D114+N$4*$D114^2))</f>
        <v>1</v>
      </c>
    </row>
    <row r="115" spans="1:15" ht="13.2" x14ac:dyDescent="0.25">
      <c r="A115" s="2" t="s">
        <v>34</v>
      </c>
      <c r="B115" s="2">
        <v>7</v>
      </c>
      <c r="C115" s="2">
        <v>0.5</v>
      </c>
      <c r="D115" s="2">
        <v>7.0821999999999996E-2</v>
      </c>
      <c r="E115" s="2">
        <v>0.99964799999999998</v>
      </c>
      <c r="N115">
        <f t="shared" si="8"/>
        <v>1</v>
      </c>
    </row>
    <row r="116" spans="1:15" ht="13.2" x14ac:dyDescent="0.25">
      <c r="A116" s="2" t="s">
        <v>34</v>
      </c>
      <c r="B116" s="2">
        <v>7</v>
      </c>
      <c r="C116" s="2">
        <v>1</v>
      </c>
      <c r="D116" s="2">
        <v>0.142038</v>
      </c>
      <c r="E116" s="2">
        <v>0.93462900000000004</v>
      </c>
      <c r="N116">
        <f t="shared" si="8"/>
        <v>0.91259710800179983</v>
      </c>
    </row>
    <row r="117" spans="1:15" ht="13.2" x14ac:dyDescent="0.25">
      <c r="A117" s="2" t="s">
        <v>34</v>
      </c>
      <c r="B117" s="2">
        <v>7</v>
      </c>
      <c r="C117" s="2">
        <v>1.5</v>
      </c>
      <c r="D117" s="2">
        <v>0.213528</v>
      </c>
      <c r="E117" s="2">
        <v>0.80515000000000003</v>
      </c>
      <c r="N117">
        <f t="shared" si="8"/>
        <v>0.80789280376302119</v>
      </c>
    </row>
    <row r="118" spans="1:15" ht="13.2" x14ac:dyDescent="0.25">
      <c r="A118" s="2" t="s">
        <v>34</v>
      </c>
      <c r="B118" s="2">
        <v>7</v>
      </c>
      <c r="C118" s="2">
        <v>2.5</v>
      </c>
      <c r="D118" s="2">
        <v>0.35680000000000001</v>
      </c>
      <c r="E118" s="2">
        <v>0.62907999999999997</v>
      </c>
      <c r="N118">
        <f t="shared" si="8"/>
        <v>0.64125196045571919</v>
      </c>
    </row>
    <row r="119" spans="1:15" ht="13.2" x14ac:dyDescent="0.25">
      <c r="A119" s="2" t="s">
        <v>34</v>
      </c>
      <c r="B119" s="2">
        <v>7</v>
      </c>
      <c r="C119" s="2">
        <v>3.5</v>
      </c>
      <c r="D119" s="2">
        <v>0.50037600000000004</v>
      </c>
      <c r="E119" s="2">
        <v>0.51810400000000001</v>
      </c>
      <c r="N119">
        <f t="shared" si="8"/>
        <v>0.52600296595262908</v>
      </c>
    </row>
    <row r="120" spans="1:15" ht="13.2" x14ac:dyDescent="0.25">
      <c r="A120" s="2" t="s">
        <v>34</v>
      </c>
      <c r="B120" s="2">
        <v>7</v>
      </c>
      <c r="C120" s="2">
        <v>5.5</v>
      </c>
      <c r="D120" s="2">
        <v>0.78842000000000001</v>
      </c>
      <c r="E120" s="2">
        <v>0.386322</v>
      </c>
      <c r="N120">
        <f t="shared" si="8"/>
        <v>0.38363403963003934</v>
      </c>
    </row>
    <row r="121" spans="1:15" ht="13.2" x14ac:dyDescent="0.25">
      <c r="A121" s="2" t="s">
        <v>34</v>
      </c>
      <c r="B121" s="2">
        <v>7</v>
      </c>
      <c r="C121" s="2">
        <v>8</v>
      </c>
      <c r="D121" s="2">
        <v>1.1498250000000001</v>
      </c>
      <c r="E121" s="2">
        <v>0.29158899999999999</v>
      </c>
      <c r="N121">
        <f t="shared" si="8"/>
        <v>0.28527160581621386</v>
      </c>
    </row>
    <row r="122" spans="1:15" ht="13.2" x14ac:dyDescent="0.25">
      <c r="A122" s="2" t="s">
        <v>34</v>
      </c>
      <c r="B122" s="2">
        <v>7</v>
      </c>
      <c r="C122" s="2">
        <v>12</v>
      </c>
      <c r="D122" s="2">
        <v>1.7296279999999999</v>
      </c>
      <c r="E122" s="2">
        <v>0.21024699999999999</v>
      </c>
      <c r="N122">
        <f t="shared" si="8"/>
        <v>0.20171254768720451</v>
      </c>
    </row>
    <row r="123" spans="1:15" ht="13.2" x14ac:dyDescent="0.25">
      <c r="A123" s="2" t="s">
        <v>35</v>
      </c>
      <c r="B123" s="2">
        <v>8</v>
      </c>
      <c r="C123" s="2">
        <v>0</v>
      </c>
      <c r="D123" s="2">
        <v>0</v>
      </c>
      <c r="E123" s="2">
        <v>1</v>
      </c>
      <c r="O123">
        <f t="shared" ref="O123:O132" si="9">MIN(1,(1+O$2*$D123)/(1+O$3*$D123+O$4*$D123^2))</f>
        <v>1</v>
      </c>
    </row>
    <row r="124" spans="1:15" ht="13.2" x14ac:dyDescent="0.25">
      <c r="A124" s="2" t="s">
        <v>35</v>
      </c>
      <c r="B124" s="2">
        <v>8</v>
      </c>
      <c r="C124" s="2">
        <v>0.5</v>
      </c>
      <c r="D124" s="2">
        <v>3.8873999999999999E-2</v>
      </c>
      <c r="E124" s="2">
        <v>1</v>
      </c>
      <c r="O124">
        <f t="shared" si="9"/>
        <v>1</v>
      </c>
    </row>
    <row r="125" spans="1:15" ht="13.2" x14ac:dyDescent="0.25">
      <c r="A125" s="2" t="s">
        <v>35</v>
      </c>
      <c r="B125" s="2">
        <v>8</v>
      </c>
      <c r="C125" s="2">
        <v>1</v>
      </c>
      <c r="D125" s="2">
        <v>7.7843999999999997E-2</v>
      </c>
      <c r="E125" s="2">
        <v>0.96251900000000001</v>
      </c>
      <c r="O125">
        <f t="shared" si="9"/>
        <v>0.93790522122884756</v>
      </c>
    </row>
    <row r="126" spans="1:15" ht="13.2" x14ac:dyDescent="0.25">
      <c r="A126" s="2" t="s">
        <v>35</v>
      </c>
      <c r="B126" s="2">
        <v>8</v>
      </c>
      <c r="C126" s="2">
        <v>1.5</v>
      </c>
      <c r="D126" s="2">
        <v>0.11687400000000001</v>
      </c>
      <c r="E126" s="2">
        <v>0.85212900000000003</v>
      </c>
      <c r="O126">
        <f t="shared" si="9"/>
        <v>0.8482520659144086</v>
      </c>
    </row>
    <row r="127" spans="1:15" ht="13.2" x14ac:dyDescent="0.25">
      <c r="A127" s="2" t="s">
        <v>35</v>
      </c>
      <c r="B127" s="2">
        <v>8</v>
      </c>
      <c r="C127" s="2">
        <v>2.5</v>
      </c>
      <c r="D127" s="2">
        <v>0.195046</v>
      </c>
      <c r="E127" s="2">
        <v>0.68095099999999997</v>
      </c>
      <c r="O127">
        <f t="shared" si="9"/>
        <v>0.69539107955691537</v>
      </c>
    </row>
    <row r="128" spans="1:15" ht="13.2" x14ac:dyDescent="0.25">
      <c r="A128" s="2" t="s">
        <v>35</v>
      </c>
      <c r="B128" s="2">
        <v>8</v>
      </c>
      <c r="C128" s="2">
        <v>3.5</v>
      </c>
      <c r="D128" s="2">
        <v>0.273399</v>
      </c>
      <c r="E128" s="2">
        <v>0.57078899999999999</v>
      </c>
      <c r="O128">
        <f t="shared" si="9"/>
        <v>0.58287907404201045</v>
      </c>
    </row>
    <row r="129" spans="1:15" ht="13.2" x14ac:dyDescent="0.25">
      <c r="A129" s="2" t="s">
        <v>35</v>
      </c>
      <c r="B129" s="2">
        <v>8</v>
      </c>
      <c r="C129" s="2">
        <v>5.5</v>
      </c>
      <c r="D129" s="2">
        <v>0.430591</v>
      </c>
      <c r="E129" s="2">
        <v>0.43521799999999999</v>
      </c>
      <c r="O129">
        <f t="shared" si="9"/>
        <v>0.43642809727921855</v>
      </c>
    </row>
    <row r="130" spans="1:15" ht="13.2" x14ac:dyDescent="0.25">
      <c r="A130" s="2" t="s">
        <v>35</v>
      </c>
      <c r="B130" s="2">
        <v>8</v>
      </c>
      <c r="C130" s="2">
        <v>8</v>
      </c>
      <c r="D130" s="2">
        <v>0.62777099999999997</v>
      </c>
      <c r="E130" s="2">
        <v>0.33800799999999998</v>
      </c>
      <c r="O130">
        <f t="shared" si="9"/>
        <v>0.33042711674852659</v>
      </c>
    </row>
    <row r="131" spans="1:15" ht="13.2" x14ac:dyDescent="0.25">
      <c r="A131" s="2" t="s">
        <v>35</v>
      </c>
      <c r="B131" s="2">
        <v>8</v>
      </c>
      <c r="C131" s="2">
        <v>12</v>
      </c>
      <c r="D131" s="2">
        <v>0.94414699999999996</v>
      </c>
      <c r="E131" s="2">
        <v>0.25048599999999999</v>
      </c>
      <c r="O131">
        <f t="shared" si="9"/>
        <v>0.23721534584830392</v>
      </c>
    </row>
    <row r="132" spans="1:15" ht="13.2" x14ac:dyDescent="0.25">
      <c r="D132" s="5">
        <v>2</v>
      </c>
      <c r="O132">
        <f t="shared" si="9"/>
        <v>0.12187933638696842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PV Utilization Calculator</vt:lpstr>
      <vt:lpstr>Sheet1</vt:lpstr>
      <vt:lpstr>a0</vt:lpstr>
      <vt:lpstr>a1_</vt:lpstr>
      <vt:lpstr>a2_</vt:lpstr>
      <vt:lpstr>ValidZones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Lisa</cp:lastModifiedBy>
  <dcterms:created xsi:type="dcterms:W3CDTF">2017-05-01T14:54:25Z</dcterms:created>
  <dcterms:modified xsi:type="dcterms:W3CDTF">2019-09-06T19:00:47Z</dcterms:modified>
</cp:coreProperties>
</file>